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TZMG\Dropbox\UTZMG\Estadisticos UTZMG\Controlador Docs - Nva Versión\02. Dirección académica\"/>
    </mc:Choice>
  </mc:AlternateContent>
  <workbookProtection workbookPassword="B7B8" lockStructure="1"/>
  <bookViews>
    <workbookView xWindow="0" yWindow="0" windowWidth="16815" windowHeight="7620"/>
  </bookViews>
  <sheets>
    <sheet name="UT 1" sheetId="4" r:id="rId1"/>
    <sheet name="UT 2" sheetId="7" r:id="rId2"/>
    <sheet name="UT 3" sheetId="8" r:id="rId3"/>
    <sheet name="UT 4" sheetId="9" r:id="rId4"/>
    <sheet name="UT 5" sheetId="10" r:id="rId5"/>
    <sheet name="UT 6" sheetId="11" r:id="rId6"/>
    <sheet name="UT 7" sheetId="12" r:id="rId7"/>
    <sheet name="BD" sheetId="3" state="hidden" r:id="rId8"/>
  </sheets>
  <definedNames>
    <definedName name="_xlnm._FilterDatabase" localSheetId="7" hidden="1">BD!$A$1:$UD$63</definedName>
    <definedName name="_xlnm._FilterDatabase" localSheetId="0" hidden="1">'UT 1'!$AL$1:$AM$60</definedName>
    <definedName name="_xlnm.Print_Area" localSheetId="0">'UT 1'!$A$1:$AD$88</definedName>
    <definedName name="_xlnm.Print_Area" localSheetId="1">'UT 2'!$A$1:$AD$88</definedName>
    <definedName name="_xlnm.Print_Area" localSheetId="2">'UT 3'!$A$1:$AD$88</definedName>
    <definedName name="_xlnm.Print_Area" localSheetId="3">'UT 4'!$A$1:$AD$88</definedName>
    <definedName name="_xlnm.Print_Area" localSheetId="4">'UT 5'!$A$1:$AD$88</definedName>
    <definedName name="_xlnm.Print_Area" localSheetId="5">'UT 6'!$A$1:$AD$88</definedName>
    <definedName name="_xlnm.Print_Area" localSheetId="6">'UT 7'!$A$1:$AD$88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59" i="4" l="1"/>
  <c r="AL60" i="4"/>
  <c r="AL61" i="4"/>
  <c r="AL62" i="4"/>
  <c r="AL63"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2" i="4"/>
  <c r="A18" i="4" l="1"/>
  <c r="V86" i="12"/>
  <c r="M86" i="12"/>
  <c r="B86" i="12"/>
  <c r="V85" i="12"/>
  <c r="L85" i="12"/>
  <c r="B85" i="12"/>
  <c r="V86" i="11"/>
  <c r="M86" i="11"/>
  <c r="B86" i="11"/>
  <c r="V85" i="11"/>
  <c r="L85" i="11"/>
  <c r="B85" i="11"/>
  <c r="V86" i="10"/>
  <c r="M86" i="10"/>
  <c r="B86" i="10"/>
  <c r="V85" i="10"/>
  <c r="L85" i="10"/>
  <c r="B85" i="10"/>
  <c r="V86" i="9"/>
  <c r="M86" i="9"/>
  <c r="B86" i="9"/>
  <c r="V85" i="9"/>
  <c r="L85" i="9"/>
  <c r="B85" i="9"/>
  <c r="V86" i="8"/>
  <c r="M86" i="8"/>
  <c r="B86" i="8"/>
  <c r="V85" i="8"/>
  <c r="L85" i="8"/>
  <c r="B85" i="8"/>
  <c r="V85" i="7"/>
  <c r="L85" i="7"/>
  <c r="B85" i="7"/>
  <c r="V86" i="7"/>
  <c r="M86" i="7"/>
  <c r="B86" i="7"/>
  <c r="A2" i="12" l="1"/>
  <c r="A2" i="11"/>
  <c r="A2" i="10"/>
  <c r="A2" i="9"/>
  <c r="A2" i="8"/>
  <c r="A2" i="7"/>
  <c r="AB23" i="11"/>
  <c r="AB22" i="11"/>
  <c r="AB21" i="11"/>
  <c r="AB20" i="11"/>
  <c r="AB19" i="11"/>
  <c r="AB18" i="11"/>
  <c r="AB17" i="11"/>
  <c r="AB23" i="10"/>
  <c r="AB22" i="10"/>
  <c r="AB21" i="10"/>
  <c r="AB20" i="10"/>
  <c r="AB19" i="10"/>
  <c r="AB18" i="10"/>
  <c r="AB17" i="10"/>
  <c r="AB23" i="9"/>
  <c r="AB22" i="9"/>
  <c r="AB21" i="9"/>
  <c r="AB20" i="9"/>
  <c r="AB19" i="9"/>
  <c r="AB18" i="9"/>
  <c r="AB17" i="9"/>
  <c r="F6" i="7" l="1"/>
  <c r="F7" i="7" s="1"/>
  <c r="AB17" i="4" l="1"/>
  <c r="AB18" i="4"/>
  <c r="AC80" i="12"/>
  <c r="AC80" i="11" l="1"/>
  <c r="AC80" i="10"/>
  <c r="AC80" i="9"/>
  <c r="AC80" i="8"/>
  <c r="AC80" i="7"/>
  <c r="AC80" i="4"/>
  <c r="A11" i="4" l="1"/>
  <c r="A80" i="4"/>
  <c r="A78" i="4"/>
  <c r="A76" i="4"/>
  <c r="A74" i="4"/>
  <c r="A72" i="4"/>
  <c r="F6" i="12"/>
  <c r="A17" i="12" s="1"/>
  <c r="F6" i="11"/>
  <c r="U68" i="4"/>
  <c r="A68" i="4"/>
  <c r="F6" i="10"/>
  <c r="F6" i="9"/>
  <c r="F6" i="8"/>
  <c r="AB23" i="12"/>
  <c r="AB22" i="12"/>
  <c r="AB21" i="12"/>
  <c r="AB20" i="12"/>
  <c r="AB19" i="12"/>
  <c r="AB18" i="12"/>
  <c r="AB17" i="12"/>
  <c r="AB23" i="8"/>
  <c r="AB22" i="8"/>
  <c r="AB21" i="8"/>
  <c r="AB20" i="8"/>
  <c r="AB19" i="8"/>
  <c r="AB18" i="8"/>
  <c r="AB17" i="8"/>
  <c r="AB23" i="7"/>
  <c r="AB22" i="7"/>
  <c r="AB21" i="7"/>
  <c r="AB20" i="7"/>
  <c r="AB19" i="7"/>
  <c r="AB18" i="7"/>
  <c r="AB17" i="7"/>
  <c r="A74" i="12" l="1"/>
  <c r="A80" i="12"/>
  <c r="A72" i="12"/>
  <c r="A78" i="12"/>
  <c r="A76" i="12"/>
  <c r="U9" i="8"/>
  <c r="A78" i="8"/>
  <c r="A76" i="8"/>
  <c r="A74" i="8"/>
  <c r="A80" i="8"/>
  <c r="A72" i="8"/>
  <c r="U68" i="9"/>
  <c r="A74" i="9"/>
  <c r="A80" i="9"/>
  <c r="A72" i="9"/>
  <c r="A78" i="9"/>
  <c r="A76" i="9"/>
  <c r="A18" i="11"/>
  <c r="A74" i="11"/>
  <c r="A80" i="11"/>
  <c r="A72" i="11"/>
  <c r="A78" i="11"/>
  <c r="A76" i="11"/>
  <c r="A74" i="7"/>
  <c r="A80" i="7"/>
  <c r="A72" i="7"/>
  <c r="A78" i="7"/>
  <c r="A76" i="7"/>
  <c r="U68" i="10"/>
  <c r="A78" i="10"/>
  <c r="A76" i="10"/>
  <c r="A74" i="10"/>
  <c r="A80" i="10"/>
  <c r="A72" i="10"/>
  <c r="A19" i="10"/>
  <c r="F8" i="10"/>
  <c r="A68" i="12"/>
  <c r="A23" i="12"/>
  <c r="Z9" i="10"/>
  <c r="A18" i="10"/>
  <c r="A68" i="10"/>
  <c r="A11" i="10"/>
  <c r="A23" i="10"/>
  <c r="A22" i="11"/>
  <c r="Z9" i="12"/>
  <c r="A22" i="12"/>
  <c r="U9" i="10"/>
  <c r="A22" i="10"/>
  <c r="A17" i="11"/>
  <c r="P9" i="12"/>
  <c r="A21" i="12"/>
  <c r="P9" i="10"/>
  <c r="A21" i="10"/>
  <c r="U68" i="11"/>
  <c r="L9" i="12"/>
  <c r="A20" i="12"/>
  <c r="L9" i="10"/>
  <c r="A20" i="10"/>
  <c r="Z9" i="11"/>
  <c r="A11" i="12"/>
  <c r="A19" i="12"/>
  <c r="F8" i="12"/>
  <c r="A18" i="12"/>
  <c r="A17" i="10"/>
  <c r="A11" i="11"/>
  <c r="U68" i="12"/>
  <c r="U9" i="12"/>
  <c r="F9" i="12"/>
  <c r="F7" i="12"/>
  <c r="A68" i="11"/>
  <c r="A23" i="11"/>
  <c r="U9" i="11"/>
  <c r="P9" i="11"/>
  <c r="A21" i="11"/>
  <c r="F9" i="11"/>
  <c r="L9" i="11"/>
  <c r="A20" i="11"/>
  <c r="F7" i="11"/>
  <c r="F8" i="11"/>
  <c r="A19" i="11"/>
  <c r="F9" i="10"/>
  <c r="F7" i="10"/>
  <c r="A21" i="7"/>
  <c r="A68" i="7"/>
  <c r="Z9" i="8"/>
  <c r="A22" i="8"/>
  <c r="A68" i="9"/>
  <c r="A23" i="9"/>
  <c r="A23" i="7"/>
  <c r="A11" i="8"/>
  <c r="A21" i="8"/>
  <c r="Z9" i="9"/>
  <c r="A22" i="9"/>
  <c r="U68" i="8"/>
  <c r="A22" i="7"/>
  <c r="A21" i="9"/>
  <c r="A20" i="7"/>
  <c r="L9" i="8"/>
  <c r="A19" i="8"/>
  <c r="P9" i="9"/>
  <c r="A20" i="9"/>
  <c r="A17" i="9"/>
  <c r="P9" i="8"/>
  <c r="A20" i="8"/>
  <c r="A11" i="9"/>
  <c r="A18" i="7"/>
  <c r="F8" i="8"/>
  <c r="A18" i="8"/>
  <c r="L9" i="9"/>
  <c r="A19" i="9"/>
  <c r="A17" i="8"/>
  <c r="F8" i="9"/>
  <c r="A18" i="9"/>
  <c r="U68" i="7"/>
  <c r="A68" i="8"/>
  <c r="A23" i="8"/>
  <c r="U9" i="9"/>
  <c r="F9" i="9"/>
  <c r="F7" i="9"/>
  <c r="F9" i="8"/>
  <c r="F7" i="8"/>
  <c r="A19" i="7"/>
  <c r="F9" i="7"/>
  <c r="A17" i="7"/>
  <c r="A11" i="7"/>
  <c r="Z9" i="7"/>
  <c r="P9" i="7"/>
  <c r="L9" i="7"/>
  <c r="F8" i="7"/>
  <c r="U9" i="7"/>
  <c r="A23" i="4"/>
  <c r="A22" i="4"/>
  <c r="A21" i="4"/>
  <c r="A19" i="4"/>
  <c r="A17" i="4"/>
  <c r="A20" i="4"/>
  <c r="Z9" i="4"/>
  <c r="U9" i="4"/>
  <c r="P9" i="4"/>
  <c r="L9" i="4"/>
  <c r="F9" i="4"/>
  <c r="F8" i="4"/>
  <c r="F7" i="4"/>
  <c r="AB23" i="4"/>
  <c r="AB22" i="4"/>
  <c r="AB21" i="4"/>
  <c r="AB20" i="4"/>
  <c r="AB19" i="4"/>
</calcChain>
</file>

<file path=xl/comments1.xml><?xml version="1.0" encoding="utf-8"?>
<comments xmlns="http://schemas.openxmlformats.org/spreadsheetml/2006/main">
  <authors>
    <author>Manuel García Campa</author>
  </authors>
  <commentList>
    <comment ref="H17" authorId="0" shapeId="0">
      <text>
        <r>
          <rPr>
            <b/>
            <sz val="9"/>
            <color indexed="81"/>
            <rFont val="Tahoma"/>
            <family val="2"/>
          </rPr>
          <t>Guía: Construirlo a partir del saber y saber hacer.</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Guía: Construirlo a partir del saber y saber hacer.</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Guía: Construirlo a partir del saber y saber hacer.</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Guía: Construirlo a partir del saber y saber hacer.</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Guía: Construirlo a partir del saber y saber hacer.</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Guía: Construirlo a partir del saber y saber hacer.</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Guía: Construirlo a partir del saber y saber hacer.</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2.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3.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4.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5.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6.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7.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sharedStrings.xml><?xml version="1.0" encoding="utf-8"?>
<sst xmlns="http://schemas.openxmlformats.org/spreadsheetml/2006/main" count="6116" uniqueCount="3887">
  <si>
    <t>DATOS</t>
  </si>
  <si>
    <t>Nombre del Programa Educativo</t>
  </si>
  <si>
    <t>Competencia</t>
  </si>
  <si>
    <t>Cuatrimestre</t>
  </si>
  <si>
    <t>Horas Teóricas</t>
  </si>
  <si>
    <t>Horas Prácticas</t>
  </si>
  <si>
    <t>Horas Totales</t>
  </si>
  <si>
    <t>Horas por  semana cuatrimestre</t>
  </si>
  <si>
    <t>Objetivo de Aprendizaje</t>
  </si>
  <si>
    <t>No. de la Unidad</t>
  </si>
  <si>
    <t>I</t>
  </si>
  <si>
    <t>Nombre de la Unidad</t>
  </si>
  <si>
    <t>Objetivo de aprendizaje</t>
  </si>
  <si>
    <t>Tema1</t>
  </si>
  <si>
    <t>Saber</t>
  </si>
  <si>
    <t>Saber Hacer</t>
  </si>
  <si>
    <t>Ser</t>
  </si>
  <si>
    <t>Tema2</t>
  </si>
  <si>
    <t>Tema3</t>
  </si>
  <si>
    <t>Tema4</t>
  </si>
  <si>
    <t>Tema5</t>
  </si>
  <si>
    <t>Tema6</t>
  </si>
  <si>
    <t>Tema7</t>
  </si>
  <si>
    <t>Tema8</t>
  </si>
  <si>
    <t>Tema9</t>
  </si>
  <si>
    <t>RESULTADO DE APRENDIZAJE</t>
  </si>
  <si>
    <t>Secuencia de aprendizaje</t>
  </si>
  <si>
    <t>Instrumentos y tipos de reactivos</t>
  </si>
  <si>
    <t>Métodos y técnicas de enseñanza</t>
  </si>
  <si>
    <t>Medios y materiales didácticos</t>
  </si>
  <si>
    <t>ESPACIO FORMATIVO</t>
  </si>
  <si>
    <t>II</t>
  </si>
  <si>
    <t>III</t>
  </si>
  <si>
    <t>IV</t>
  </si>
  <si>
    <t>V</t>
  </si>
  <si>
    <t>VI</t>
  </si>
  <si>
    <t>VII</t>
  </si>
  <si>
    <t>Capacidad 1</t>
  </si>
  <si>
    <t>Criterios de Desempeño 1</t>
  </si>
  <si>
    <t>Capacidad 2</t>
  </si>
  <si>
    <t>Criterios de Desempeño 2</t>
  </si>
  <si>
    <t>Capacidad 3</t>
  </si>
  <si>
    <t>Criterios de Desempeño 3</t>
  </si>
  <si>
    <t>Capacidad 4</t>
  </si>
  <si>
    <t>Criterios de Desempeño 4</t>
  </si>
  <si>
    <t>Capacidad 5</t>
  </si>
  <si>
    <t>Criterios de Desempeño 5</t>
  </si>
  <si>
    <t>Capacidad 6</t>
  </si>
  <si>
    <t>Criterios de Desempeño 6</t>
  </si>
  <si>
    <t>Capacidad 7</t>
  </si>
  <si>
    <t>Criterios de Desempeño 7</t>
  </si>
  <si>
    <t>Capacidad 8</t>
  </si>
  <si>
    <t>Criterios de Desempeño 8</t>
  </si>
  <si>
    <t>Capacidad 9</t>
  </si>
  <si>
    <t>Criterios de Desempeño 9</t>
  </si>
  <si>
    <t>Capacidad 10</t>
  </si>
  <si>
    <t>Criterios de Desempeño 10</t>
  </si>
  <si>
    <t>Capacidad 11</t>
  </si>
  <si>
    <t>Criterios de Desempeño 11</t>
  </si>
  <si>
    <t>Capacidad 12</t>
  </si>
  <si>
    <t>Criterios de Desempeño 12</t>
  </si>
  <si>
    <t>Capacidad 13</t>
  </si>
  <si>
    <t>Criterios de Desempeño 13</t>
  </si>
  <si>
    <t>Capacidad 14</t>
  </si>
  <si>
    <t>Criterios de Desempeño 14</t>
  </si>
  <si>
    <t>Capacidad 15</t>
  </si>
  <si>
    <t>Criterios de Desempeño 15</t>
  </si>
  <si>
    <t>Capacidad 16</t>
  </si>
  <si>
    <t>Criterios de Desempeño 16</t>
  </si>
  <si>
    <t>Capacidad 17</t>
  </si>
  <si>
    <t>Criterios de Desempeño 17</t>
  </si>
  <si>
    <t>Capacidad 18</t>
  </si>
  <si>
    <t>Criterios de Desempeño 18</t>
  </si>
  <si>
    <t>Capacidad 19</t>
  </si>
  <si>
    <t>Criterios de Desempeño 19</t>
  </si>
  <si>
    <t>Capacidad 20</t>
  </si>
  <si>
    <t>Criterios de Desempeño 20</t>
  </si>
  <si>
    <t>FUENTE BIBLIOGRÁFICA 1</t>
  </si>
  <si>
    <t>FUENTE BIBLIOGRÁFICA 2</t>
  </si>
  <si>
    <t>FUENTE BIBLIOGRÁFICA 3</t>
  </si>
  <si>
    <t>FUENTE BIBLIOGRÁFICA 4</t>
  </si>
  <si>
    <t>FUENTE BIBLIOGRÁFICA 5</t>
  </si>
  <si>
    <t>FUENTE BIBLIOGRÁFICA 6</t>
  </si>
  <si>
    <t>FUENTE BIBLIOGRÁFICA 7</t>
  </si>
  <si>
    <t>FUENTE BIBLIOGRÁFICA 8</t>
  </si>
  <si>
    <t>FUENTE BIBLIOGRÁFICA 9</t>
  </si>
  <si>
    <t>FUENTE BIBLIOGRÁFICA 10</t>
  </si>
  <si>
    <t>FUENTE BIBLIOGRÁFICA 11</t>
  </si>
  <si>
    <t>FUENTE BIBLIOGRÁFICA 12</t>
  </si>
  <si>
    <t>FUENTE BIBLIOGRÁFICA 13</t>
  </si>
  <si>
    <t>FUENTE BIBLIOGRÁFICA 14</t>
  </si>
  <si>
    <t>FUENTE BIBLIOGRÁFICA 15</t>
  </si>
  <si>
    <t>FUENTE BIBLIOGRÁFICA 16</t>
  </si>
  <si>
    <t>FUENTE BIBLIOGRÁFICA 17</t>
  </si>
  <si>
    <t>FUENTE BIBLIOGRÁFICA 18</t>
  </si>
  <si>
    <t>FUENTE BIBLIOGRÁFICA 19</t>
  </si>
  <si>
    <t>FUENTE BIBLIOGRÁFICA 20</t>
  </si>
  <si>
    <t>QUÍMICA</t>
  </si>
  <si>
    <t>Primero</t>
  </si>
  <si>
    <t>Laboratorio / Taller</t>
  </si>
  <si>
    <t>MATEMÁTICAS</t>
  </si>
  <si>
    <t>Aula</t>
  </si>
  <si>
    <t>ANATOMÍA</t>
  </si>
  <si>
    <t>TÉCNICA EXPLORATORIA</t>
  </si>
  <si>
    <t>MANEJO DE EQUIPO ELECTROMEDICO</t>
  </si>
  <si>
    <t>ACONDICIONAMIENTO FÍSICO INICIAL</t>
  </si>
  <si>
    <t xml:space="preserve">Ensayo
Lista de cotejo
</t>
  </si>
  <si>
    <t>Segundo</t>
  </si>
  <si>
    <t xml:space="preserve">Proyecto
Lista de cotejo
</t>
  </si>
  <si>
    <t xml:space="preserve">FISIOLOGÍA </t>
  </si>
  <si>
    <t xml:space="preserve">FÍSICA </t>
  </si>
  <si>
    <t>PROTOCOLOS DE SOPORTE VITAL</t>
  </si>
  <si>
    <t>ACONDICIONAMIENTO FÍSICO INTERMEDIO</t>
  </si>
  <si>
    <t>METODOLOGÍA DE LA INVESTIGACIÓN</t>
  </si>
  <si>
    <t>Tercero</t>
  </si>
  <si>
    <t>Conceptos básicos</t>
  </si>
  <si>
    <t xml:space="preserve">INFORMÁTICA </t>
  </si>
  <si>
    <t>SOPORTE PREHOSPITALARIO EN TRAUMA</t>
  </si>
  <si>
    <t xml:space="preserve">FISIOPATOLOGÍA  </t>
  </si>
  <si>
    <t>MANEJO DE URGENCIAS II</t>
  </si>
  <si>
    <t>MANEJO DE ESCENARIOS DE VIOLENCIA</t>
  </si>
  <si>
    <t>ACONDICIONAMIENTO FISICO AVANZADO</t>
  </si>
  <si>
    <t>COMUNICACIÓN EN EMERGENCIAS</t>
  </si>
  <si>
    <t>Cuarto</t>
  </si>
  <si>
    <t>PSICOLOGÍA DE LA EMERGENCIA</t>
  </si>
  <si>
    <t>TÉCNICAS DE RESCATE</t>
  </si>
  <si>
    <t>SEGURIDAD INDUSTRIAL I</t>
  </si>
  <si>
    <t>COORDINACIÓN OPERATIVA</t>
  </si>
  <si>
    <t>ENTRENAMIENTO FÍSICO I</t>
  </si>
  <si>
    <t>INTEGRADORA I</t>
  </si>
  <si>
    <t>ESTADÍSTICA</t>
  </si>
  <si>
    <t>Quinto</t>
  </si>
  <si>
    <t>OPERACIÓN Y MANTENIMIENTO DE AMBULANCIAS</t>
  </si>
  <si>
    <t>SEGURIDAD INDUSTRIAL II</t>
  </si>
  <si>
    <t>ADMINISTRACIÓN PARA EL SERVICIO</t>
  </si>
  <si>
    <t>ENTRENAMIENTO FÍSICO II</t>
  </si>
  <si>
    <t>INTEGRADORA II</t>
  </si>
  <si>
    <t xml:space="preserve">FISICOQUIMICA Y MATERIALES PELIGROSOS </t>
  </si>
  <si>
    <t>Octavo</t>
  </si>
  <si>
    <t>ANATOMÍA DEL DESASTRE</t>
  </si>
  <si>
    <t>Séptimo</t>
  </si>
  <si>
    <t>ADMINISTRACIÓN DE LA PROTECCIÓN CIVIL</t>
  </si>
  <si>
    <t>Desarrollar y dirigir organizaciones a través del ejercicio ético del liderazgo, con enfoque sistémico para contribuir al logro de objetivos estratégicos.</t>
  </si>
  <si>
    <t>PROBABILIDAD Y ESTADÍSTICA</t>
  </si>
  <si>
    <t>SANIDAD EN EMERGENCIAS</t>
  </si>
  <si>
    <t>ANÁLISIS DE RIESGOS I</t>
  </si>
  <si>
    <t>ANÁLISIS DE RIESGOS II</t>
  </si>
  <si>
    <t>Noveno</t>
  </si>
  <si>
    <t>Décimo</t>
  </si>
  <si>
    <t>DIRECCIÓN DE EQUIPOS DE ALTO RENDIMIENTO</t>
  </si>
  <si>
    <t xml:space="preserve">El alumno determinará las características, grado de madurez y efectividad de los grupos de trabajo a través de un diagnóstico, para capitalizar sus fortalezas y generar sinergias.  </t>
  </si>
  <si>
    <t>Grupos y necesidades</t>
  </si>
  <si>
    <t>El alumno determinará las características de los grupos de trabajo a través de un análisis de roles, capacidades, experiencias y actitudes de los integrantes para definir su grado de madurez y efectividad.</t>
  </si>
  <si>
    <t>Teorías de las Necesidades</t>
  </si>
  <si>
    <t>El alumno gestionará grupos de trabajo utilizando técnicas de manejo de equipos de alto rendimiento para capitalizar sus fortalezas y generar sinergias organizacionales.</t>
  </si>
  <si>
    <t>Manejo de Grupos</t>
  </si>
  <si>
    <t>Equipos de alto rendimiento</t>
  </si>
  <si>
    <t>TÓPICOS DE PLANEACIÓN URBANA Y AMBIENTAL</t>
  </si>
  <si>
    <t>PLANEACIÓN Y GESTIÓN DEL RIESGO II</t>
  </si>
  <si>
    <t>INTEGRADORA</t>
  </si>
  <si>
    <t xml:space="preserve">MANEJO DE URGENCIAS I </t>
  </si>
  <si>
    <t>ADMINISTRACIÓN DEL TIEMPO</t>
  </si>
  <si>
    <t xml:space="preserve">INTERVENCIÓN COMUNITARIA  EN SITUACIONES DE DESASTRE
</t>
  </si>
  <si>
    <t>PLANEACIÓN Y ORGANIZACIÓN DEL TRABAJO</t>
  </si>
  <si>
    <t>NEGOCIACIÓN EMPRESARIAL</t>
  </si>
  <si>
    <t>FORMACIÓN SOCIOCULTURAL IV</t>
  </si>
  <si>
    <t>Proyecto
Lista de cotejo</t>
  </si>
  <si>
    <t>EXPRESIÓN ORAL Y ESCRITA II</t>
  </si>
  <si>
    <t>DATOS DE IDENTIFICACIÓN DEL CURSO</t>
  </si>
  <si>
    <t>UT</t>
  </si>
  <si>
    <t>Asignatura:</t>
  </si>
  <si>
    <t>Programa Educativo:</t>
  </si>
  <si>
    <t>Cuatrimestre:</t>
  </si>
  <si>
    <t>Hrs. Teóricas:</t>
  </si>
  <si>
    <t>Hrs Prácticas :</t>
  </si>
  <si>
    <t>Hrs. por semana:</t>
  </si>
  <si>
    <t>Espacio Formativo:</t>
  </si>
  <si>
    <t>OBJETIVO DE LA UNIDAD DE APRENDIZAJE</t>
  </si>
  <si>
    <t xml:space="preserve"> </t>
  </si>
  <si>
    <t>Temas</t>
  </si>
  <si>
    <t>Objetivos de aprendizaje</t>
  </si>
  <si>
    <t>Semana</t>
  </si>
  <si>
    <t>FC*</t>
  </si>
  <si>
    <t>Act.</t>
  </si>
  <si>
    <t>ACTIVIDADES DE INICIO</t>
  </si>
  <si>
    <t>E*</t>
  </si>
  <si>
    <t>Instrumento</t>
  </si>
  <si>
    <t>R*</t>
  </si>
  <si>
    <t>Observación</t>
  </si>
  <si>
    <t>ACTIVIDADES DE DESARROLLO</t>
  </si>
  <si>
    <t>ACTIVIDADES DE CIERRE</t>
  </si>
  <si>
    <t>RESULTADOS DE APRENDIZAJE DE LA UT</t>
  </si>
  <si>
    <t>SECUENCIA DE APRENDIZAJE DE LA UNIDAD</t>
  </si>
  <si>
    <t>LINEAMIENTOS DE EJECUCIÓN DEL CURSO</t>
  </si>
  <si>
    <t>Criterios de Evaluación</t>
  </si>
  <si>
    <t>%</t>
  </si>
  <si>
    <t>FORMACIÓN SOCIOCULTURAL I</t>
  </si>
  <si>
    <t>FORMACIÓN SOCIOCULTURAL II</t>
  </si>
  <si>
    <t>FORMACIÓN SOCIOCULTURAL III</t>
  </si>
  <si>
    <t>EXPRESIÓN ORAL Y ESCRITA I</t>
  </si>
  <si>
    <t>Materia</t>
  </si>
  <si>
    <t>Nombre de la Unidad:</t>
  </si>
  <si>
    <t>FC* Firma de consejal  E* Evaluable  R* Realizado (señalar con una diagonal)</t>
  </si>
  <si>
    <t>CIRCUITOS ELÉCTRICOS</t>
  </si>
  <si>
    <t>COLECTORES SOLARES</t>
  </si>
  <si>
    <t>DESARROLLO SUSTENTABLE</t>
  </si>
  <si>
    <t>ECUACIONES DIFERENCIALES APLICADAS</t>
  </si>
  <si>
    <t>Estimación</t>
  </si>
  <si>
    <t>Factorización</t>
  </si>
  <si>
    <r>
      <t xml:space="preserve">                                                                                                                      Temas de la Unidad                                                                             </t>
    </r>
    <r>
      <rPr>
        <sz val="8"/>
        <color theme="1"/>
        <rFont val="Calibri"/>
        <family val="2"/>
        <scheme val="minor"/>
      </rPr>
      <t>FC*=Firma de consejal</t>
    </r>
  </si>
  <si>
    <r>
      <t xml:space="preserve">                                                    SECUENCIA DE LA UNIDAD TEMÁTICA          </t>
    </r>
    <r>
      <rPr>
        <sz val="8"/>
        <color theme="1"/>
        <rFont val="Calibri"/>
        <family val="2"/>
        <scheme val="minor"/>
      </rPr>
      <t xml:space="preserve">E*=Actividad Evaluable   R*= Actividad Realizada </t>
    </r>
    <r>
      <rPr>
        <sz val="8"/>
        <color theme="1"/>
        <rFont val="Webdings"/>
        <family val="1"/>
        <charset val="2"/>
      </rPr>
      <t>a</t>
    </r>
  </si>
  <si>
    <t>Encuestas y cuestionarios</t>
  </si>
  <si>
    <t>Rúbrica o matriz de verificación</t>
  </si>
  <si>
    <t>Listas de cotejo o control</t>
  </si>
  <si>
    <t>Registro anecdótico o anecdotario</t>
  </si>
  <si>
    <t>Observación directa</t>
  </si>
  <si>
    <t>Producciones escritas y gráficas</t>
  </si>
  <si>
    <t>Proyectos colectivos de búsqueda de información</t>
  </si>
  <si>
    <t>Identificación de problemáticas y formulación de alternativas de solución</t>
  </si>
  <si>
    <t>Esquemas y mapas conceptuales</t>
  </si>
  <si>
    <t>Registros y cuadros de actitudes observadas en los estudiantes en actividades colectivas</t>
  </si>
  <si>
    <t>Portafolios y carpetas de los trabajos</t>
  </si>
  <si>
    <t>Pruebas escritas u orales</t>
  </si>
  <si>
    <t>Examen escrito</t>
  </si>
  <si>
    <t>Examen práctico</t>
  </si>
  <si>
    <t>Tareas</t>
  </si>
  <si>
    <t>Actividades</t>
  </si>
  <si>
    <t>Exposición</t>
  </si>
  <si>
    <t>Mapa conceptual</t>
  </si>
  <si>
    <t>Métrica de valores</t>
  </si>
  <si>
    <t>Práctica de ejercicios</t>
  </si>
  <si>
    <t>Proyecto</t>
  </si>
  <si>
    <t>Reporte</t>
  </si>
  <si>
    <t>Resumen</t>
  </si>
  <si>
    <t>Cuadro sinóptico</t>
  </si>
  <si>
    <t>METODOLOGÍA DE APRENDIZAJE</t>
  </si>
  <si>
    <t>Referencias Bibliográficas</t>
  </si>
  <si>
    <t>Toma de decisiones</t>
  </si>
  <si>
    <t>MATERIA 24</t>
  </si>
  <si>
    <t>MATERIA 25</t>
  </si>
  <si>
    <t>MATERIA 26</t>
  </si>
  <si>
    <t>MATERIA 27</t>
  </si>
  <si>
    <t>MATERIA 28</t>
  </si>
  <si>
    <t>MATERIA 29</t>
  </si>
  <si>
    <t>MATERIA 30</t>
  </si>
  <si>
    <t>MATERIA 31</t>
  </si>
  <si>
    <t>MATERIA 40</t>
  </si>
  <si>
    <t>MATERIA 44</t>
  </si>
  <si>
    <t>MATERIA 51</t>
  </si>
  <si>
    <t>MATERIA 52</t>
  </si>
  <si>
    <t>MATERIA 53</t>
  </si>
  <si>
    <t>MATERIA 54</t>
  </si>
  <si>
    <t>MATERIA 55</t>
  </si>
  <si>
    <t>MATERIA 56</t>
  </si>
  <si>
    <t>MATERIA 57</t>
  </si>
  <si>
    <t>El alumno construirá un estilo de liderazgo para dirigir organizaciones con eficacia.</t>
  </si>
  <si>
    <t>Administración del tiempo</t>
  </si>
  <si>
    <t>El alumno administrará eficientemente el tiempo para mejorar el desempeño y cumplimiento de objetivos personales y organizacionales.</t>
  </si>
  <si>
    <t xml:space="preserve">Administración del tiempo 
</t>
  </si>
  <si>
    <t>Planificar el uso de tiempo considerando factores de eficiencia y efectividad y a través de un planificador de uso de tiempo.</t>
  </si>
  <si>
    <t xml:space="preserve">Proactivo
Respeto
Responsabilidad, 
Iniciativa
Puntualidad
Crítico
Espíritu de superación personal
Analítico. 
</t>
  </si>
  <si>
    <t>Herramientas para la administración del tiempo</t>
  </si>
  <si>
    <t xml:space="preserve">Identificar los enfoques de tiempo de respuesta y de tiempo discrecional
Explicar los conceptos de principio 10 - 90, ciclo de productividad, ley de parkinson.
Identificar las herramientas de gestión del tiempo (delegación; manejo de interrupciones; asertividad y gestión del estrés: solución de problemas, desensibilización sistemática, sensibilización encubierta y visualización) y sus características.
Explicar los conceptos e identificar las características de las reuniones de trabajo efectivas  (horarios, objetivo, participantes, agenda, requerimientos y minuta de acuerdos e información previa).
</t>
  </si>
  <si>
    <t xml:space="preserve">Seleccionar las herramientas de gestión del tiempo adecuada 
Planificar reuniones de trabajo efectivas.
</t>
  </si>
  <si>
    <t xml:space="preserve">A partir de un caso elaborará un programa de trabajo (semanal y mensual) utilizando las herramientas de planeación que incluya: Planificador de uso del tiempo, objetivos, metas, lista de actividades, secuencia de actividades priorizadas, definición de horarios, holgura para atención de contingencias, herramienta de gestión de tiempo aplicada, plan de reunión efectiva.  
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</si>
  <si>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1. Comprender los conceptos y herramientas relacionadas con la administración del tiempo.
2. Reconocer su importancia e impacto en la eficiencia de una organización.
3. Analizar su aplicabilidad en la problemática planteada.
4. Estructurar una estrategia de solución
</t>
  </si>
  <si>
    <t xml:space="preserve">Estudio de casos 
Lista de Cotejo
</t>
  </si>
  <si>
    <t xml:space="preserve">Equipos colaborativos,
Ejercicios prácticos 
Simulación
</t>
  </si>
  <si>
    <t>Liderazgo</t>
  </si>
  <si>
    <t>El alumno desarrollará habilidades de liderazgo a través de identificar sus fortalezas y áreas de oportunidad para su aplicación en el ámbito personal y organizacional.</t>
  </si>
  <si>
    <t>Autoestima</t>
  </si>
  <si>
    <t>Elaborar un plan de fortalecimiento de autoestima.</t>
  </si>
  <si>
    <t>Motivación e inteligencia Emocional</t>
  </si>
  <si>
    <t xml:space="preserve">Describir el concepto y características de inteligencia emocional (IE) y motivación y, su influencia en el ámbito laboral 
Explicar el proceso del manejo adecuado de las emociones y la relación con el liderazgo.
Identificar las técnicas de motivación: job enrichment, programa de calidad de vida laboral, teoría de las tres necesidades.
</t>
  </si>
  <si>
    <t xml:space="preserve">Determinar las áreas de oportunidad en IE  y estrategias para fortalecerlas.
Diseñar estrategias motivacionales conforme a las características de sus colaboradores.
</t>
  </si>
  <si>
    <t>Liderazgo Transformacional</t>
  </si>
  <si>
    <t xml:space="preserve">Identificar los estilos de liderazgo (Autocrático, democrático, transaccional, laissez faire, situacional y transformador).
Identificar la diferencia entre líder y jefe.
Describir las habilidades de un líder transformador  (generar cultura de innovación continua, enfoque a fortalezas, construcción de una cultura de colaboración y servicio, crear cultura de valores)
Identificar los elementos de la rejilla administrativa o grid gerencial. 
Explicar el concepto de empowerment.
</t>
  </si>
  <si>
    <t xml:space="preserve">Distinguir el estilo de liderazgo personal y elaborar un plan de atención de áreas de mejora.
Definir una propuesta de estilo de  liderazgo acorde a las necesidades  de la organización.
Elaborar  planes tácticos y  operacionales orientados a  la aplicación del liderazgo transformacional.
</t>
  </si>
  <si>
    <t xml:space="preserve">1.-Comprender los conceptos de: Inteligencia emocional (IE), motivación y técnicas de motivación, estilos de liderazgo, líder y jefe.
2.-Comprender los conceptos, elementos y mecanismos de autoestima, sentido de pertenencia, competencia personal.
3.-Relacionar los conceptos con la problemática planteada.
4.-Analizar alternativas de solución.
5.-Comprender la estructura del  plan de acción.
</t>
  </si>
  <si>
    <t xml:space="preserve">Estudio de casos
Listas de cotejo
</t>
  </si>
  <si>
    <t xml:space="preserve">Ejercicios prácticos 
Equipos colaborativos 
Juego de roles
</t>
  </si>
  <si>
    <t>Impresos (casos), Internet, medios audiovisuales.</t>
  </si>
  <si>
    <t xml:space="preserve">Administrar el tiempo a través de técnicas de planeación y organización del tiempo para eficientar el desempeño propio.
</t>
  </si>
  <si>
    <t>Realiza un planificador de uso del tiempo que incluye: objetivos, metas, lista de pendientes, secuencia de actividades priorizadas por importancia y categorizada por grado de urgencia, definiendo horarios y margen para atención de contingencias.</t>
  </si>
  <si>
    <t xml:space="preserve">Realiza el autodiagnóstico que contiene: estilo de liderazgo, estilo gerencial, nivel de sociabilidad, áreas de oportunidad.
Diseña el plan de capacitación que atiende a las áreas de mejora identificadas, precisando el objetivo personal, recursos y tiempo disponibles.
</t>
  </si>
  <si>
    <t xml:space="preserve">Stephen P. ,   
De Cenzo A (1996) Fundamentos de Administración, Conceptos y aplicaciones
 Distrito  Federal. México Prentice Hall
</t>
  </si>
  <si>
    <t xml:space="preserve">Terry &amp; Franklin (1985) Principios de Administración
 Distrito  Federal. México CECSA
</t>
  </si>
  <si>
    <t xml:space="preserve">Stone  F,  (1996) Administración Distrito  Federal.
 México Prentice Hall
</t>
  </si>
  <si>
    <t xml:space="preserve">Stephen P. , (1998) La administración en el mundo de hoy
 Distrito  Federal. México Prentice Hall
</t>
  </si>
  <si>
    <t xml:space="preserve">Leslie W. ,
Lloyd L. Byars
 (1995) Administración Teoría y aplicaciones Distrito  Federal. México Grupo Editor S. A.
</t>
  </si>
  <si>
    <t xml:space="preserve">Stephen P.,
  Coulter M.
 (1996) Administration. Distrito  Federal. México Prentice Hall
</t>
  </si>
  <si>
    <t xml:space="preserve">Casares A.,
 Siliceo A.
 (1993) Planeación de Vida y Carrera Distrito Federal México Limusa
</t>
  </si>
  <si>
    <t xml:space="preserve">Hoodgets R. (1989) El supervisor eficiente Distrito  Federal.
 México Mc. Graw Hill
</t>
  </si>
  <si>
    <t xml:space="preserve">Mc.Cay J. (1996) Administración del Tiempo Distrito  Federal.
 México Manual Moderno
</t>
  </si>
  <si>
    <t>El alumno administrará los procesos al interior de la unidad operativa a través de técnicas de planeación, organización y control para el logro de los objetivos organizacionales.</t>
  </si>
  <si>
    <t>Planeación estratégica</t>
  </si>
  <si>
    <t>Conceptos básicos de planeación estratégica</t>
  </si>
  <si>
    <t>Categorizar la orientación del estilo de planeación que tiene la organización..</t>
  </si>
  <si>
    <t>modelos organizacionales</t>
  </si>
  <si>
    <t>Proponer el modelo de organización idóneo a las características y necesidades de la organización.</t>
  </si>
  <si>
    <t>Análisis del entorno</t>
  </si>
  <si>
    <t>Determinar las tendencias del entorno que inciden en la organización construyendo el escenario deseable.</t>
  </si>
  <si>
    <t xml:space="preserve">1. Comprender conceptos asociados a la planeación estratégica.
2. Analizar escenarios que incidan en la organización.
3. Diseñar plan estratégico
</t>
  </si>
  <si>
    <t xml:space="preserve">Simulación por equipos colaborativos
Análisis de caso
Investigación
</t>
  </si>
  <si>
    <t xml:space="preserve">PC
Material y equipo audio visual
Pintarrón
impresos (casos)
</t>
  </si>
  <si>
    <t>Organización del trabajo</t>
  </si>
  <si>
    <t>El alumno diseñará la operación interna del área de trabajo con base en las técnicas y herramientas de planeación y organización, para el logro de los objetivos de cada unidad operativa</t>
  </si>
  <si>
    <t>Determinar para el área o departamento un programa de trabajo congruente con la planeación estratégica definida por la alta dirección.</t>
  </si>
  <si>
    <t>Estrategias y alternativas</t>
  </si>
  <si>
    <t xml:space="preserve">1. Comprender los elementos que integran la planeación y organización del trabajo.
2. Identificar los objetivos de los procesos asociados al área.
3. Analizar las estrategias de mejora.
4. Integrar estrategias a la secuencia de actividades y los recursos asociados
</t>
  </si>
  <si>
    <t xml:space="preserve">Simulación
Análisis de caso
Investigación
</t>
  </si>
  <si>
    <t xml:space="preserve">PC
Material y equipo audio visual
Pintarrón
Impresos (casos)
</t>
  </si>
  <si>
    <t>Análisis y evaluación</t>
  </si>
  <si>
    <t>El alumno evaluará el desempeño de cada unidad operativa a través de técnicas de análisis y evaluación de procesos para mejora de los mismos al interior de cada unidad operativa</t>
  </si>
  <si>
    <t>FODA</t>
  </si>
  <si>
    <t>Elaborar diagnóstico a través de interpretar los resultados del análisis FODA del área o departamento y hace propuestas de mejoras.</t>
  </si>
  <si>
    <t>Evaluación</t>
  </si>
  <si>
    <t>Evaluar los resultados mediante la técnica Balanced Scorecard y hace propuesta de mejora</t>
  </si>
  <si>
    <t xml:space="preserve">Estudio de casos
Lista de cotejo
</t>
  </si>
  <si>
    <t xml:space="preserve">Equipos colaborativos
Análisis de caso
Investigación
</t>
  </si>
  <si>
    <t xml:space="preserve">PC
Material y equipo audio visual
Rotafolios
Pintarrón
impresos (casos)
</t>
  </si>
  <si>
    <t>Coordinar equipos de trabajo a través de definir la planeación y la supervisión para incrementar la competitividad</t>
  </si>
  <si>
    <t>Teoría de grupos y comunicación</t>
  </si>
  <si>
    <t>Diagnosticar la dinámica de grupo de un equipo de trabajo</t>
  </si>
  <si>
    <t xml:space="preserve">1. Comprender los conceptos y teorías que influyen en el desempeño de los individuos y la dinámica de grupo.
2. Comprender el procedimiento de aplicación de las técnicas de evaluación de dinámica grupal.
3. Analizar la dinámica grupal.
</t>
  </si>
  <si>
    <t xml:space="preserve">Estudio de caso
Lista de cotejo
</t>
  </si>
  <si>
    <t xml:space="preserve">Estudio de casos
Investigación
Simulación
</t>
  </si>
  <si>
    <t xml:space="preserve">Material y equipo audio visual
Pintarrón
Impresos (casos)
</t>
  </si>
  <si>
    <t>Liderazgo y manejo de grupos</t>
  </si>
  <si>
    <t>Proponer un estilo de liderazgo acorde a las necesidades de un equipo de alto rendimiento.</t>
  </si>
  <si>
    <t>Promover equipos colaborativos y motivados mediante técnicas de manejo de grupos</t>
  </si>
  <si>
    <t>Proponer estrategias para transformar equipos de trabajo en colaborativos, motivados, autodirigidos y altamente productivos.</t>
  </si>
  <si>
    <t xml:space="preserve">1.- Comprender los conceptos de liderazgo y clima laboral.
2.- Comprender la aplicación de técnicas de manejo de grupos.
3.- Comprender las características de equipos de alto rendimiento.
4.- Identificar las características, dinámica de grupo y la relación entre individuo-grupo-organización.
5.- Proponer estrategias para transformar el grupo de trabajo en equipo de alto rendimiento.
</t>
  </si>
  <si>
    <t xml:space="preserve">Ensayos
Lista de cotejo
</t>
  </si>
  <si>
    <t xml:space="preserve">Estudio de casos
Investigación
Conferencias
</t>
  </si>
  <si>
    <t xml:space="preserve">Determinar las características de los grupos de trabajo a través de un  diagnóstico, que determine: grado de madurez y efectividad  para capitalizar sus fortalezas y generar sinergias.  </t>
  </si>
  <si>
    <t>Integrar equipos de trabajo de alto rendimiento identificando: roles, capacidades, experiencias y actitudes de los integrantes para alcanzar los objetivos de la organización.</t>
  </si>
  <si>
    <t>Factores y estilos de negociación</t>
  </si>
  <si>
    <t>Factores y estilos de la negociación</t>
  </si>
  <si>
    <t>Elementos que influyen en el éxito de la negociación</t>
  </si>
  <si>
    <t>Proceso de la Negociación</t>
  </si>
  <si>
    <t xml:space="preserve">Análisis de casos 
Simulación
Equipos colaborativos
</t>
  </si>
  <si>
    <t>Fases para la toma de decisiones</t>
  </si>
  <si>
    <t>Modelos para la toma de decisiones</t>
  </si>
  <si>
    <t>Identificar los 3 modelos de "toma de decisiones" (Racional, Racionalidad limitada y político) y sus características</t>
  </si>
  <si>
    <t xml:space="preserve">Análisis de casos
Simulación 
Equipos colaborativos
</t>
  </si>
  <si>
    <t>Desarrollo sustentable</t>
  </si>
  <si>
    <t>El alumno reflexionará sobre un modelo de desarrollo alternativo para mejorar su calidad de vida.</t>
  </si>
  <si>
    <t xml:space="preserve">Respeto
Responsabilidad
</t>
  </si>
  <si>
    <t>Explicar los beneficios de hacer suyo un modelo de desarrollo sustentable.</t>
  </si>
  <si>
    <t>Proponer un modelo alternativo para el desarrollo humano que considere los ejes de la sustentabilidad.</t>
  </si>
  <si>
    <t xml:space="preserve">Sociodramas
Entrevistas
Análisis de casos
</t>
  </si>
  <si>
    <t>Plan de vida y carrera</t>
  </si>
  <si>
    <t>El alumno elaborará un plan de vida y carrera integral, a corto, mediano y largo plazo, para su autorrealización.</t>
  </si>
  <si>
    <t xml:space="preserve">Crecimiento humano </t>
  </si>
  <si>
    <t xml:space="preserve">Respeto
Responsabilidad
Analítico
Introspectivo
</t>
  </si>
  <si>
    <t xml:space="preserve">Sociodrama
Debate
Equipos colaborativos
</t>
  </si>
  <si>
    <t>Identificar los valores a partir de una teoría, para asignar su jerarquía.</t>
  </si>
  <si>
    <t>Identifica los niveles de valor de una situación dada, positiva o negativamente, en sus ejes material, intelectual y espiritual.</t>
  </si>
  <si>
    <t>Analizar situaciones humanas para comprender su significado.</t>
  </si>
  <si>
    <t>Argumenta racionalmente el significado de situaciones reales.</t>
  </si>
  <si>
    <t>Realiza un análisis autocrítico de su desempeño.</t>
  </si>
  <si>
    <t>Elabora un plan de vida que incluya objetivos personales y profesionales acorde a su sistema de valores.</t>
  </si>
  <si>
    <t>El alumno interpretará la mecánica de los equipos de trabajo, para generar sinergia colaborativa entre sus integrantes.</t>
  </si>
  <si>
    <t>Tipos de grupos</t>
  </si>
  <si>
    <t>Formas de asociación al grupo</t>
  </si>
  <si>
    <t>El alumno integrará equipos de trabajo, a partir de su dinámica, estilo de comunicación y roles de los integrantes, para generar sinergia colaborativa entre sus integrantes.</t>
  </si>
  <si>
    <t>Características de los grupos de trabajo</t>
  </si>
  <si>
    <t>Tipos de comunicación</t>
  </si>
  <si>
    <t>Seleccionar el tipo de comunicación en función de las características del equipo de trabajo.</t>
  </si>
  <si>
    <t>Roles</t>
  </si>
  <si>
    <t>Identificar oportunidades de mejora en su ámbito económico, social y profesional mediante técnicas para el desarrollo del pensamiento creativo, para contribuir a su desarrollo personal y profesional.</t>
  </si>
  <si>
    <t>Evaluar la viabilidad de propuestas novedosas mediante el análisis de familias de inventos (productos o servicios), para satisfacer necesidades con responsabilidad social.</t>
  </si>
  <si>
    <t>Elaborar propuestas de mejora a través de las técnicas de diseño de inventos, para la aprobación del prototipo.</t>
  </si>
  <si>
    <t>Elaborar anteproyecto de mejora a partir de la propuesta, para formalizar y sustentar la viabilidad de la idea.</t>
  </si>
  <si>
    <t>El alumno establecerá estrategias de trabajo, a través de la dirección de equipos, solución de conflictos y toma de decisiones, para contribuir al logro de los objetivos de la organización.</t>
  </si>
  <si>
    <t>Liderazgo y toma de decisiones</t>
  </si>
  <si>
    <t>El alumno dirigirá equipos de trabajo, a través del manejo asertivo de los estilos de liderazgo, para contribuir al logro de los objetivos de la organización.</t>
  </si>
  <si>
    <t>Introducción al liderazgo</t>
  </si>
  <si>
    <t>Tipos de liderazgo</t>
  </si>
  <si>
    <t>Negociación y toma de decisiones</t>
  </si>
  <si>
    <t>Manejo de conflictos</t>
  </si>
  <si>
    <t>Negociación</t>
  </si>
  <si>
    <t>Negociar una situación a través de la técnica adecuada.</t>
  </si>
  <si>
    <t>El alumno desarrollará ideas innovadoras o alternativas de solución, bajo parámetros éticos de aplicación y mediante el uso de técnicas de creatividad, para dar solución a problemas cotidianos o estimular la generación de nuevos negocios que contribuyan al desarrollo económico y social del entorno.</t>
  </si>
  <si>
    <t>Proceso del pensamiento creativo</t>
  </si>
  <si>
    <t>El alumno generará ideas mediante el proceso de pensamiento creativo para satisfacer necesidades con responsabilidad social.</t>
  </si>
  <si>
    <t>La inteligencia</t>
  </si>
  <si>
    <t>Describir la teoría de las inteligencias múltiples.
Identificar las características de los seis sombreros del pensamiento.</t>
  </si>
  <si>
    <t>Pensamiento vertical y lateral</t>
  </si>
  <si>
    <t>Definir pensamiento, pensamiento vertical y pensamiento lateral.</t>
  </si>
  <si>
    <t xml:space="preserve">Generar ideas utilizando el pensamiento vertical y lateral contrastando los resultados. </t>
  </si>
  <si>
    <t>Proceso de Pensamiento Creativo</t>
  </si>
  <si>
    <t>Describir el proceso de pensamiento creativo: preparación, incubación, iluminación y verificación.</t>
  </si>
  <si>
    <t>Generar ideas siguiendo las etapas del proceso de pensamiento creativo.</t>
  </si>
  <si>
    <t>Pro-actividad
Responsabilidad
Iniciativa
Crítica
Análisis
Respeto</t>
  </si>
  <si>
    <t>Desarrollo de ideas</t>
  </si>
  <si>
    <t>Generación de ideas</t>
  </si>
  <si>
    <t>Generar ideas de negocios o alternativas de solución factibles.</t>
  </si>
  <si>
    <t>Depuración de ideas</t>
  </si>
  <si>
    <t>Desarrollo de concepto</t>
  </si>
  <si>
    <t>Diseñar el concepto de un producto o alternativa de solución.</t>
  </si>
  <si>
    <t>Prueba de concepto</t>
  </si>
  <si>
    <t>Administración por valores</t>
  </si>
  <si>
    <t>El alumno adoptará actitudes profesionales, a través del análisis ético de valores sociales y empresariales, para promover ideas de negocio que contribuyan al desarrollo social.</t>
  </si>
  <si>
    <t>Ética y Valores</t>
  </si>
  <si>
    <t>Comunión y Comunicación</t>
  </si>
  <si>
    <t>Nombre MATERIA</t>
  </si>
  <si>
    <t>Productos notables</t>
  </si>
  <si>
    <t xml:space="preserve">Análisis de casos
Equipos colaborativos
Ejercicios prácticos
</t>
  </si>
  <si>
    <t xml:space="preserve">Pro-actividad
Responsabilidad
Iniciativa
Crítica
Análisis
Respeto
Conciliador
</t>
  </si>
  <si>
    <t>Aprendizaje basado en proyectos
Equipos colaborativos</t>
  </si>
  <si>
    <r>
      <t xml:space="preserve">                                                    SECUENCIA DIDACTICA                                  </t>
    </r>
    <r>
      <rPr>
        <sz val="8"/>
        <color theme="1"/>
        <rFont val="Calibri"/>
        <family val="2"/>
        <scheme val="minor"/>
      </rPr>
      <t xml:space="preserve">E*=Actividad Evaluable   R*= Actividad Realizada </t>
    </r>
    <r>
      <rPr>
        <sz val="8"/>
        <color theme="1"/>
        <rFont val="Webdings"/>
        <family val="1"/>
        <charset val="2"/>
      </rPr>
      <t>a</t>
    </r>
  </si>
  <si>
    <t>Elaboró (Nombre completo y Firma)</t>
  </si>
  <si>
    <t>Revisó (Nombre completo y Firma)</t>
  </si>
  <si>
    <t>Validó (Nombre completo y Firma)</t>
  </si>
  <si>
    <t xml:space="preserve">Lista de cotejo
Ejercicios prácticos
</t>
  </si>
  <si>
    <t>Planeación</t>
  </si>
  <si>
    <t>Dirección</t>
  </si>
  <si>
    <t>Control</t>
  </si>
  <si>
    <t xml:space="preserve">Globalización: 
Económica, 
Cultural, 
Identidad
</t>
  </si>
  <si>
    <t>El alumno estructurará equipos de trabajo, a partir del análisis de su mecánica y dinámica, para el logro de los objetivos.</t>
  </si>
  <si>
    <t xml:space="preserve">Juego de roles
Debate dirigido
Tareas de investigación
</t>
  </si>
  <si>
    <t xml:space="preserve">Asertivo
Responsabilidad
Iniciativa
Crítica
Análisis
Respeto
Conciliador
</t>
  </si>
  <si>
    <t xml:space="preserve">Pro-actividad
Responsabilidad
Iniciativa
Crítica
Análisis
Respeto
Empático
</t>
  </si>
  <si>
    <t xml:space="preserve">Análisis de casos
Lista de verificación
</t>
  </si>
  <si>
    <t xml:space="preserve">Estudio de casos
lista de cotejo
</t>
  </si>
  <si>
    <t>Planteamiento del problema</t>
  </si>
  <si>
    <t>Distribución Normal</t>
  </si>
  <si>
    <t>ADMINISTRACIÓN</t>
  </si>
  <si>
    <t xml:space="preserve">Sistemático
Analítico
Organizado
</t>
  </si>
  <si>
    <t>Presupuesto maestro</t>
  </si>
  <si>
    <t xml:space="preserve">Equipos colaborativos
Análisis de casos
Ejercicios prácticos
</t>
  </si>
  <si>
    <t>Mezcla de Mercadotecnia</t>
  </si>
  <si>
    <t>Reclutamiento</t>
  </si>
  <si>
    <t>Selección</t>
  </si>
  <si>
    <t>Contratación</t>
  </si>
  <si>
    <t>Inducción</t>
  </si>
  <si>
    <t xml:space="preserve">Organizado
Sistemático
Analítico
</t>
  </si>
  <si>
    <t>Poblaciones y variables</t>
  </si>
  <si>
    <t xml:space="preserve">Organizado 
Sistemático
Analítico
</t>
  </si>
  <si>
    <t xml:space="preserve">Organizado
Sistemático 
Analítico
Capacidad para trabajar bajo presión
</t>
  </si>
  <si>
    <t>Estadística descriptiva</t>
  </si>
  <si>
    <t>Ordenamiento de datos</t>
  </si>
  <si>
    <t xml:space="preserve">Organizado Sistemático 
Crítico
Analítico
Capacidad para trabajar bajo presión
</t>
  </si>
  <si>
    <t>Estadística inferencial</t>
  </si>
  <si>
    <t>Ecuaciones lineales</t>
  </si>
  <si>
    <t xml:space="preserve">Solución de problemas
Equipos colaborativos
</t>
  </si>
  <si>
    <t>Estado de Resultados</t>
  </si>
  <si>
    <t>Valor del dinero en el tiempo</t>
  </si>
  <si>
    <t>Tipos de mercado</t>
  </si>
  <si>
    <t>Posicionamiento en el mercado</t>
  </si>
  <si>
    <t>Mezcla de mercadotecnia</t>
  </si>
  <si>
    <t>Producto</t>
  </si>
  <si>
    <t>Precio</t>
  </si>
  <si>
    <t>Plaza</t>
  </si>
  <si>
    <t>Promoción</t>
  </si>
  <si>
    <t>Hardware</t>
  </si>
  <si>
    <t>Software</t>
  </si>
  <si>
    <t>Procesador de textos</t>
  </si>
  <si>
    <t xml:space="preserve">Sistemático
Analítico
Organizado
Responsable
</t>
  </si>
  <si>
    <t>Fórmulas y funciones</t>
  </si>
  <si>
    <t>Bases de datos</t>
  </si>
  <si>
    <t xml:space="preserve">Internet
Cañón
Pintarrón
Computadora
Medios impresos
</t>
  </si>
  <si>
    <t>Operaciones fundamentales</t>
  </si>
  <si>
    <t>Identificar el uso de la notación exponencial y las leyes de los exponentes.</t>
  </si>
  <si>
    <t>Operaciones con expresiones algebraicas</t>
  </si>
  <si>
    <t>Razones</t>
  </si>
  <si>
    <t>Calcular proporciones.</t>
  </si>
  <si>
    <t>Variación directa e inversa</t>
  </si>
  <si>
    <t>Análisis de la competencia</t>
  </si>
  <si>
    <t>Enfoques de la investigación</t>
  </si>
  <si>
    <t>Marco teórico</t>
  </si>
  <si>
    <t>Reporte de investigación</t>
  </si>
  <si>
    <t>Canales de distribución</t>
  </si>
  <si>
    <t xml:space="preserve">Equipos colaborativos
Aprendizaje basado en proyectos
Análisis de casos
</t>
  </si>
  <si>
    <t xml:space="preserve">Proactivo
Respeto
Responsabilidad, 
Iniciativa
Puntualidad
Crítico
Espíritu de superación personal
Analítico. 
</t>
  </si>
  <si>
    <t>Stephen P. Robbins, David A. de Cenzo(1996) Fundamentos de Administración, Conceptos y aplicaciones D. F. México Prentice Hall</t>
  </si>
  <si>
    <t>Terry &amp; Franklin(1985) Principios de Administración D. F México CECSA</t>
  </si>
  <si>
    <t>Stoner, Freeman, Gilbert(1996) Administración D.F. México Prentice Hall</t>
  </si>
  <si>
    <t>Robbins, Stephen(1998) La administración en el mundo de hoy D.F. México Prentice Hall</t>
  </si>
  <si>
    <t>Stephen P. Robbins, Mary Coulter(1996) Administración. D.F. México Prentice Hall</t>
  </si>
  <si>
    <t>Conceptos generales</t>
  </si>
  <si>
    <t>Elementos del costo de producción</t>
  </si>
  <si>
    <t>Comportamiento de los costos</t>
  </si>
  <si>
    <t>Métodos de valuación de inventarios</t>
  </si>
  <si>
    <t>Presupuestos</t>
  </si>
  <si>
    <t>Tipos de Presupuestos</t>
  </si>
  <si>
    <t>Fundamentos de diseño gráfico</t>
  </si>
  <si>
    <t>Teoría del color</t>
  </si>
  <si>
    <t>Tipografía</t>
  </si>
  <si>
    <t>Producción</t>
  </si>
  <si>
    <t>Sueldos</t>
  </si>
  <si>
    <t>Salarios</t>
  </si>
  <si>
    <t>Salarios incentivos</t>
  </si>
  <si>
    <t>Participación de utilidades y prima vacacional</t>
  </si>
  <si>
    <t>Jubilaciones y liquidaciones</t>
  </si>
  <si>
    <t>Administrar el proceso de comercialización de productos y servicios a partir del diagnóstico de mercado, estrategias de venta y herramientas administrativas, con la finalidad de satisfacer las necesidades del cliente, para contribuir a la competitividad y posicionamiento nacional e internacional de la organización.</t>
  </si>
  <si>
    <t>El alumno resolverá problemas en el ámbito comercial, mediante el uso de herramientas y métodos matemáticos para contribuir a la toma de decisiones en la organización</t>
  </si>
  <si>
    <t>El alumno solucionará operaciones básicas con expresiones algebraicas para desarrollar habilidades de pensamiento analítico.</t>
  </si>
  <si>
    <t>Números reales</t>
  </si>
  <si>
    <t xml:space="preserve">Identificar los números reales y sus propiedades:
- Asociativa
- Conmutativa
- Distributiva
</t>
  </si>
  <si>
    <t>Resolver operaciones básicas con números reales considerando sus propiedades.</t>
  </si>
  <si>
    <t xml:space="preserve">Analítico
Disciplinado
Organizado
Uso de razonamiento
Paciente
</t>
  </si>
  <si>
    <t>Ley de los signos</t>
  </si>
  <si>
    <t>Identificar los signos y sus leyes en los números reales.</t>
  </si>
  <si>
    <t>Resolver operaciones básicas con números reales aplicando leyes de los signos.</t>
  </si>
  <si>
    <t>Notación exponencial</t>
  </si>
  <si>
    <t>Resolver operaciones donde aplique la notación exponencial y las leyes de los exponentes.</t>
  </si>
  <si>
    <t>Expresiones Algebraicas</t>
  </si>
  <si>
    <t>Identificar los elementos que integran las expresiones algebraicas.</t>
  </si>
  <si>
    <t>Determinar el valor de expresiones algebraicas.</t>
  </si>
  <si>
    <t xml:space="preserve">Identificar las reglas para la solución de operaciones con expresiones algebraicas:
- Sumas
- Restas
- Multiplicaciones
- Divisiones
</t>
  </si>
  <si>
    <t>Calcular operaciones con expresiones algebraicas.</t>
  </si>
  <si>
    <t xml:space="preserve">Integrar un documento de prácticas que incluya 10 ejercicios de:
- Números reales
- Aplicación de ley de los signos
- Notación exponencial
- Expresiones algebraicas
- Operaciones con expresiones algebraicas
</t>
  </si>
  <si>
    <t xml:space="preserve">1. Comprender los números reales y sus propiedades.
2. Comprender la ley de los signos.
3. Identificar la notación exponencial.
4. Resolver operaciones con expresiones algebraicas.
</t>
  </si>
  <si>
    <t xml:space="preserve">Ejercicios prácticos
Lista de cotejo
</t>
  </si>
  <si>
    <t xml:space="preserve">Pintarrón
Impresos: libros, lista de ejercicios
Equipo de proyección
Equipo de cómputo
Calculadora
</t>
  </si>
  <si>
    <t>Productos notables y factorización</t>
  </si>
  <si>
    <t>El alumno resolverá expresiones algebraicas de factorización para contribuir a la toma de decisiones.</t>
  </si>
  <si>
    <t xml:space="preserve">Identificar los productos notables y sus reglas:
- Binomio al cuadrado
- Binomios conjugados
- Binomios con término común
</t>
  </si>
  <si>
    <t>Desarrollar productos notables.</t>
  </si>
  <si>
    <t xml:space="preserve">Identificar expresiones algebraicas de factorización y sus reglas:
- Factor común
- Diferencia de cuadrados
- Trinomio cuadrado perfecto
- Trinomio de la forma ax2+bx+c
</t>
  </si>
  <si>
    <t>Factorizar expresiones algebraicas reduciéndolas a su mínima expresión.</t>
  </si>
  <si>
    <t xml:space="preserve">Presentar un documento de prácticas que incluya:
- 5 ejercicios de binomio al cuadrado
- 5 ejercicios de binomios conjugados
- 5 binomios con término común
- 15 expresiones algebraicas con factorización
</t>
  </si>
  <si>
    <t xml:space="preserve">1. Comprender los productos notables y sus reglas.
2. Comprender las reglas de factorización en expresiones algebraicas.
3. Resolver productos notables aplicando factorización.
</t>
  </si>
  <si>
    <t>Razón, proporción y variación</t>
  </si>
  <si>
    <t>El alumno relacionará las variables en el ámbito comercial para la solución de problemas.</t>
  </si>
  <si>
    <t>Despeje de variables</t>
  </si>
  <si>
    <t>Identificar el concepto de variable y sus reglas.</t>
  </si>
  <si>
    <t>Realizar operaciones de despeje de variables.</t>
  </si>
  <si>
    <t xml:space="preserve">Analítico
Disciplinado
Organizado
Uso de razonamiento
Paciente
Toma de decisiones
</t>
  </si>
  <si>
    <t>Describir el concepto de razón y su importancia en los negocios.</t>
  </si>
  <si>
    <t>Determinar razones.</t>
  </si>
  <si>
    <t>Proporción</t>
  </si>
  <si>
    <t xml:space="preserve">Identificar el concepto de proporción, tipos y características:
- Directa 
- Inversa
</t>
  </si>
  <si>
    <t xml:space="preserve">Identificar el concepto de variación, sus tipos y características:
- Directa 
- Indirecta
Comprender la importancia de la variación en la toma de decisiones.
</t>
  </si>
  <si>
    <t>Resolver ejercicios de variación directa e inversa.</t>
  </si>
  <si>
    <t xml:space="preserve">Presentar un documento de prácticas que incluya:
- 5 problemas de razón
- 5 problemas de proporción
- 5 problemas de variación 
- 3 casos asociados con los negocios aplicando el concepto de variación
</t>
  </si>
  <si>
    <t xml:space="preserve">1. Comprender el concepto de razón y su importancia en los negocios.
2. Comprender el concepto de despeje y sus reglas.
3. Comprender el concepto de proporción y variación, sus tipos y características.
4. Comprender la importancia de la variación en la toma de decisiones.
5. Resolver ejercicios de variación.
</t>
  </si>
  <si>
    <t>El alumno resolverá sistemas de ecuaciones lineales para solucionar problemas.</t>
  </si>
  <si>
    <t>Ecuación lineal con una incógnita</t>
  </si>
  <si>
    <t xml:space="preserve">Identificar el concepto de ecuación lineal.
Identificar el concepto de ecuación lineal con una incógnita y sus elementos.
</t>
  </si>
  <si>
    <t>Resolver ecuaciones lineales.</t>
  </si>
  <si>
    <t>Sistemas de ecuación lineal con dos incógnitas</t>
  </si>
  <si>
    <t xml:space="preserve">Distinguir los sistemas de ecuaciones lineales con dos incógnitas:
- Sumas y restas
- Sustitución
</t>
  </si>
  <si>
    <t>Resolver sistemas de ecuaciones lineales con dos incógnitas.</t>
  </si>
  <si>
    <t xml:space="preserve">
Presentar un documento de prácticas en el área de los negocios y mercadotecnia que incluya:
- 5 problemas de ecuación lineal
- 10 problemas de sistemas de ecuaciones lineales con dos incógnitas: 
o 5 de sustitución y 
o 5 de sumas y restas
</t>
  </si>
  <si>
    <t xml:space="preserve">1. Comprender el concepto de ecuación lineal.
2. Comprender el concepto de ecuación lineal con una incógnita y sus elementos.
3. Identificar los sistemas de ecuaciones lineales con dos incógnitas.
4. Resolver casos prácticos de ecuaciones lineales.
</t>
  </si>
  <si>
    <t>Función lineal y gráficas</t>
  </si>
  <si>
    <t>El alumno interpretará funciones lineales para determinar el comportamiento de variables.</t>
  </si>
  <si>
    <t>Función lineal</t>
  </si>
  <si>
    <t xml:space="preserve">Describir el concepto de función y función lineal.
Identificar los elementos de la función lineal. 
Expresar modelos de función lineal.
</t>
  </si>
  <si>
    <t>Resolver funciones lineales.</t>
  </si>
  <si>
    <t>Gráficas</t>
  </si>
  <si>
    <t>Identificar los elementos de una gráfica.</t>
  </si>
  <si>
    <t xml:space="preserve">Graficar funciones lineales.
Interpretar gráficas de funciones lineales.
</t>
  </si>
  <si>
    <t xml:space="preserve">A partir de un caso relacionado al área de negocios o comercial, elaborar un reporte que contenga:
- Función lineal
- Gráfica, análisis e interpretación
</t>
  </si>
  <si>
    <t xml:space="preserve">1. Comprender el concepto de función. 
2. Comprender el concepto de función lineal y sus elementos.
3. Identificar los modelos de función lineal.
4. Identificar los elementos de una gráfica.
5. Resolver funciones lineales.
</t>
  </si>
  <si>
    <t>Diagnosticar la situación de la empresa a través del uso de herramientas financieras, administrativas y de investigación, así como análisis de las áreas funcionales, para planificar el proceso de comercialización</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</si>
  <si>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</si>
  <si>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Determinar el posicionamiento de la competencia mediante el estudio de sus ventajas competitivas, debilidades, uso de métodos y técnicas, para identificar las oportunidades de la organización en el mercado.</t>
  </si>
  <si>
    <t xml:space="preserve">Entrega un análisis de la competencia que contenga:        
 - Participación en el mercado    
- Posicionamiento en el mercado
- Matriz de ventajas competitivas y comparativas:
 -precio, 
 - calidad del producto, 
 - calidad en el servicio, 
 - canales de distribución,
 - tiempo de entrega, 
 - publicidad, 
 - condiciones de pago, 
 - seguimiento posventa 
- Análisis e interpretación de resultados
-Detección de oportunidades
</t>
  </si>
  <si>
    <t>Realizar investigaciones de mercado nacionales e internacionales mediante un análisis del entorno y el uso de métodos cuantitativos y cualitativos, para la toma de decisiones comerciales</t>
  </si>
  <si>
    <t xml:space="preserve">Presenta un informe de la investigación de mercados que contenga:  
- Resumen Ejecutivo
- Planteamiento de la Investigación (problema, objetivo, hipótesis, metodología de la investigación, propuesta técnica, instrumento para la recolección de información)
- Recolección y tratamiento de datos
- Análisis e Interpretación de Resultados
- - Conclusiones y Recomendaciones
</t>
  </si>
  <si>
    <t>Formular ideas de negocios nacionales e internacionales a través de la metodología de proyectos de negocios, para aprovechar las oportunidades detectadas.</t>
  </si>
  <si>
    <t xml:space="preserve">Presenta un anteproyecto a nivel perfil que contenga:
- Resumen Ejecutivo
- Definición del bien o servicio
- Análisis de Mercado
- Análisis Técnico: 
- Organizacional,
- Legal,
- Producción, 
- Impacto Ambiental
- Análisis Financiero
- Análisis de prefactibilidad
- Conclusiones
</t>
  </si>
  <si>
    <t>Elaborar programas de ventas con base en pronósticos de ventas, y mediante el análisis de recursos y el diseño de estrategias, para lograr las metas comerciales.</t>
  </si>
  <si>
    <t xml:space="preserve">Elabora un programa de ventas que contenga:
- Pronóstico
- Objetivos 
- Metas
- Estrategias 
- Presupuestos 
- Calendarización de Actividades
</t>
  </si>
  <si>
    <t xml:space="preserve">Baldor, Aurelio (2007) Álgebra Distrito Federal México Grupo Editorial Patria
ISBN: 9789708170000
</t>
  </si>
  <si>
    <t xml:space="preserve">Haeussler, Ernest F. (2015) Matemáticas para Administración y Economía Distrito Federal México Pearson Educación
ISBN: 9786073229166 
</t>
  </si>
  <si>
    <t xml:space="preserve">De Oteyza, Elena: et al (2011) Álgebra Distrito Federal México Prentice Hall Pearson
ISBN: 9789702611325
</t>
  </si>
  <si>
    <t xml:space="preserve">Aufmann, Richard &amp; Lockwood, Joanne  (2013) Álgebra Elemental Distrito Federal México Cengage Learning
ISBN: 9786074818932
</t>
  </si>
  <si>
    <t xml:space="preserve">Sparks, Fred (2012) Álgebra Distrito Federal México Reverté
ISBN: 9789686708073
</t>
  </si>
  <si>
    <t xml:space="preserve">El alumno coordinará actividades empresariales, mediante el proceso administrativo y los sistemas de producción para el logro de los objetivos organizacionales.  </t>
  </si>
  <si>
    <t>Fundamentos de administración</t>
  </si>
  <si>
    <t>El alumno identificará la importancia de la administración  en el desarrollo de las organizaciones modernas para comprender su operación.</t>
  </si>
  <si>
    <t>Importancia de la administración en las organizaciones</t>
  </si>
  <si>
    <t xml:space="preserve">Describir los conceptos de administración, administrador, empresa, eficiencia, eficacia y productividad.  
Distinguir los tipos de empresa de acuerdo al tamaño, al giro y al origen del capital.     
Comprender la importancia de la administración aplicada en las organizaciones y en el proceso de toma de decisiones.  
</t>
  </si>
  <si>
    <t xml:space="preserve">Disciplinado
Analítico
Investigador
Creativo
Respetuoso                Trabajo en equipo
</t>
  </si>
  <si>
    <t xml:space="preserve">Orígenes y evolución de la administración   </t>
  </si>
  <si>
    <t xml:space="preserve">Identificar las etapas de la evolución de la administración y sus enfoques: científica y operacional. 
Identificar las tendencias contemporáneas de la administración.
</t>
  </si>
  <si>
    <t xml:space="preserve">Elaborar un ensayo que contenga: 
La evolución de la administración, elementos, importancia y tendencias contemporáneas.
</t>
  </si>
  <si>
    <t xml:space="preserve">1. Comprender el concepto de administración y sus elementos.
2. Comprender la importancia de la administración aplicada. 
3. Identificar las etapas de la evolución y sus enfoques.
4. Distinguir las tendencias contemporáneas de la administración. 
</t>
  </si>
  <si>
    <t xml:space="preserve">Ensayo 
Rúbrica
</t>
  </si>
  <si>
    <t xml:space="preserve">Lectura asistida
Realización de trabajos de investigación
Discusión en grupo
</t>
  </si>
  <si>
    <t xml:space="preserve">Equipo de cómputo
Videoproyector
Internet
Impresos
Pintarrón
</t>
  </si>
  <si>
    <t>Proceso Administrativo</t>
  </si>
  <si>
    <t>El alumno desarrollará el proceso administrativo para lograr el cumplimiento de los objetivos organizacionales.</t>
  </si>
  <si>
    <t>Introducción al proceso administrativo</t>
  </si>
  <si>
    <t xml:space="preserve">Describir los conceptos de: proceso, proceso administrativo y sus elementos: 
- Planeación
- Organización
- Dirección
- Control
</t>
  </si>
  <si>
    <t xml:space="preserve">Analítico
Responsable
Disciplinado
Ético 
Asertivo
Proactivo
Respetuoso
Trabajo en equipo
</t>
  </si>
  <si>
    <t xml:space="preserve">Identificar la importancia, propósito y principios de la planeación.                         
Identificar los  tipos de planeación: 
- Estratégica
- Táctica
- Operativa.     
Describir los elementos de la planeación: 
- Misión
- Visión
- Valores
- Políticas
- Objetivos
- Estrategias
- Programas
- Reglamentos
- Procedimiento
- Pronósticos 
- Presupuestos.
Explicar los conceptos, características y finalidad de las herramientas de planeación: 
- Gráfica de Gantt
- Diagramas de flujo
- Ruta crítica. 
</t>
  </si>
  <si>
    <t xml:space="preserve">Formular filosofía organizacional.
Desarrollar planes de actividades utilizando las herramientas de planeación.
</t>
  </si>
  <si>
    <t xml:space="preserve">Capacidad de planeación Organizado
Analítico
Responsable
Disciplinado
Ético 
Proactivo
Respetuoso
Líder
Toma de decisiones
Trabajo en equipo
</t>
  </si>
  <si>
    <t xml:space="preserve">Organización </t>
  </si>
  <si>
    <t xml:space="preserve">Comprender la importancia de la organización en el ámbito comercial.                                    
Describir los  4 elementos de la organización:
- División del trabajo
- Departamentalización: 
-Por Función
- Producto
- Cliente
- Distribución Geográfica.
- Jerarquización 
- Coordinación            
Comprender las técnicas para la organización:                             
-Organigramas                            
-Manuales                                   
-Diagramas de flujo              
Definir los conceptos:                  
- Recursos humanos
- Perfiles
- Cédulas de evaluación de puestos
- Análisis de puestos.
Identificar las etapas de proceso de organización del personal:
- Reclutamiento
- Selección
- Contratación
- Inducción
- Capacitación.                                                                                      
</t>
  </si>
  <si>
    <t xml:space="preserve">Elaborar organigramas manuales y diagramas de flujo.
</t>
  </si>
  <si>
    <t xml:space="preserve">Organizado
Analítico
Responsable
Disciplinado
Ético 
Proactivo
Respetuoso
Líder
Toma de decisiones
Trabajo en equipo
</t>
  </si>
  <si>
    <t xml:space="preserve">Describir las etapas del proceso de dirección:                                    
- Toma De Decisiones                  
- Motivación                               
- Comunicación                           
- Liderazgo                                                                                                
</t>
  </si>
  <si>
    <t>Formular estrategias de dirección de acuerdo al programa de actividades.</t>
  </si>
  <si>
    <t xml:space="preserve">Organizado
Analítico
Responsable
Disciplinado
Ético 
Proactivo
Respetuoso
Liderazgo
Toma de decisiones
Trabajo en equipo
</t>
  </si>
  <si>
    <t xml:space="preserve">Identificar los tipos de control: 
- Preventivo
- Concurrente
- Correctivo   
Describir los elementos del proceso de control:
- Medición del desempeño          
- Comparación del desempeño con el estándar   
- Corrección de desviaciones aplicando medidas correctivas
</t>
  </si>
  <si>
    <t>Proponer estrategias de control de acuerdo al programa de actividades.</t>
  </si>
  <si>
    <t xml:space="preserve">1. Identificar el proceso administrativo.
2. Comprender los elementos de las etapas del proceso administrativo.
3. Desarrollar el proceso administrativo para una actividad. 
</t>
  </si>
  <si>
    <t xml:space="preserve">Estudio de casos
Rúbrica
</t>
  </si>
  <si>
    <t xml:space="preserve">Pintarrón
Internet
Equipo de cómputo
Equipo de proyección
Revistas especializadas
</t>
  </si>
  <si>
    <t>Sistema de producción</t>
  </si>
  <si>
    <t>El alumno distinguirá los sistemas de producción y la clasificación de los procesos de manufactura existentes para comprender su relación con el área comercial.</t>
  </si>
  <si>
    <t xml:space="preserve">Sistema de producción </t>
  </si>
  <si>
    <t xml:space="preserve">Describir el concepto de sistema de producción, su función y la relación con el área comercial.
Identificar las características de las empresas manufactureras.
</t>
  </si>
  <si>
    <t xml:space="preserve">Responsable
Analítico
Disciplinado
Ético 
Habilidad de comunicarse correctamente
Iniciativa
Organizado
</t>
  </si>
  <si>
    <t>Clasificación de los sistemas de producción</t>
  </si>
  <si>
    <t xml:space="preserve">Describir la clasificación de los sistemas de producción y sus características:
- En Línea 
- Continua 
- Por Lote
- Por Proyecto 
- Por Grupos
 Tecnológicos. 
</t>
  </si>
  <si>
    <t>Desarrollar propuestas de sistemas de producción para empresas manufactureras.</t>
  </si>
  <si>
    <t xml:space="preserve">Elaborar un reporte que incluya:  
- 5 empresas manufactureras de la región
- Características de cada una
- Sistema de producción propuesto
- Justificación
</t>
  </si>
  <si>
    <t xml:space="preserve">1. Comprender el concepto de sistema de producción.
2. Identificar las características de los diferentes sistemas de producción.
3. Identificar las características de las empresas manufactureras.
4. Realizar la propuesta del sistema de producción.
</t>
  </si>
  <si>
    <t xml:space="preserve">Reporte
Lista de cotejo 
</t>
  </si>
  <si>
    <t xml:space="preserve">Equipos  colaborativos
Realización de trabajos de investigación
Aprendizaje situado
</t>
  </si>
  <si>
    <t xml:space="preserve">Equipo de cómputo
Video proyector
Internet
Impresos
Videos
Pintarrón
</t>
  </si>
  <si>
    <t>Diagnosticar la situación de la empresa a través del uso de herramientas financieras, administrativas y de investigación, así como análisis de las áreas funcionales, para planificar el proceso de comercialización.</t>
  </si>
  <si>
    <t xml:space="preserve">Elabora un diagnóstico de la empresa que incluya:                  
 - filosofía organizacional           
 - objetivos organizacionales      
 - análisis financiero: 
      - Método vertical
           - Razones financieras 
           - Porcientos integrales
           - Punto crítico
      - Método horizontal
-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</si>
  <si>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 Precio 
 - Calidad Del Producto 
 - Calidad En El Servicio 
 - Canales De Distribución
 - Tiempo De Entrega 
 - Publicidad
 - Condiciones De Pago 
 - Seguimiento Posventa 
- análisis e interpretación de resultados
- detección de oportunidades
</t>
  </si>
  <si>
    <t>Realizar investigaciones de mercado nacionales e internacionales mediante un análisis del entorno y el uso de métodos cuantitativos y cualitativos, para la toma de decisiones comerciales.</t>
  </si>
  <si>
    <t xml:space="preserve">Presenta un informe de la investigación de mercados que contenga:  
- Resumen Ejecutivo
- Planteamiento de la investigación (problema, objetivo, hipótesis, metodología de la investigación, propuesta técnica, Instrumento para la recolección de Información)
- Recolección y tratamiento de datos
- Análisis e Interpretación de resultados
- Conclusiones y recomendaciones
</t>
  </si>
  <si>
    <t xml:space="preserve">Presenta un anteproyecto a nivel perfil que contenga:
Resumen ejecutivo
Definición del bien o servicio
Análisis de mercado
Análisis técnico: 
- Organizacional
-  Legal
-  Producción 
- Impacto ambiental
Análisis Financiero
Análisis de prefactibilidad
Conclusiones
</t>
  </si>
  <si>
    <t xml:space="preserve">Elabora un programa de ventas que contenga:
- pronóstico
- objetivos 
- metas
- estrategias 
- presupuestos 
- calendarización de actividades
</t>
  </si>
  <si>
    <t>Organizar fuerzas de venta mediante la asignación de funciones, métodos  de ventas y técnicas administrativas, para el logro de las metas comerciales.</t>
  </si>
  <si>
    <t xml:space="preserve">Presenta una propuesta de estructura del departamento de ventas que incluye: 
- Filosofía organizacional
- Estructura organizacional del área de ventas
- Perfiles y descripción de puestos
- Selección de vendedores
- Plan de capacitación
- Plan de incentivos 
</t>
  </si>
  <si>
    <t>Supervisar procesos comerciales mediante herramientas de control e indicadores de desempeño, para establecer acciones de mejora y contribuir a la rentabilidad de la organización.</t>
  </si>
  <si>
    <t xml:space="preserve">Elabora un reporte que incluye:
- Tipo de supervisión 
- Instrumentos de control 
- Medición de indicadores del área de ventas
- Evaluación de la satisfacción del cliente
- Evaluación del desempeño de la fuerza de ventas
- Propuestas de mejora.
</t>
  </si>
  <si>
    <t xml:space="preserve">Stephen P, Robbins y Coulter, Mary (2015)                                                           Administración Ciudad de México México Pearson Educacion
ISBN: 9786073227674
</t>
  </si>
  <si>
    <t xml:space="preserve">Münch Galindo, Lourdes (2014)     
   Administración: Gestión organizacional, enfoque y proceso administrativo Ciudad de México México Pearson Educacion
ISBN: 9786073227001
</t>
  </si>
  <si>
    <t xml:space="preserve">Hernández y Rodríguez, Sergio  (2012)                                           Introducción a la Administración. Teoría general administrativa: origen, evolución y vanguardia Ciudad de México México McGraw Hill Interamericana
ISBN: 9786071506177
</t>
  </si>
  <si>
    <t xml:space="preserve">Chiavenato, Idalberto (2011) Administración de Recursos Humanos Ciudad de México México McGraw Hill Interamericana
ISBN: 9786071505606
</t>
  </si>
  <si>
    <t xml:space="preserve">Velázquez Mastreta, Gustavo (2008) 
 Administración de los Sistemas de Producción Ciudad de México México Editorial Limusa
ISBN: 9681864913
</t>
  </si>
  <si>
    <t>INFORMATICA I</t>
  </si>
  <si>
    <t xml:space="preserve">Administrar el proceso de comercialización de productos y servicios a partir del diagnóstico de mercado, estrategias de venta y herramientas administrativas, con la finalidad de satisfacer las necesidades del cliente, para contribuir a la competitividad y posicionamiento nacional e internacional de la organización.
</t>
  </si>
  <si>
    <t>El alumno realizará documentos, presentaciones y actividades en línea aplicadas a los negocios, mediante el uso de los sistemas informáticos para eficientar las operaciones en las empresas.</t>
  </si>
  <si>
    <t>Sistemas informáticos</t>
  </si>
  <si>
    <t>El alumno utilizará las aplicaciones y herramientas de los sistemas operativos, para organizar y controlar eficientemente la información en el ambiente empresarial.</t>
  </si>
  <si>
    <t>Antecedentes de los sistemas informáticos</t>
  </si>
  <si>
    <t xml:space="preserve">Identificar los conceptos básicos de los sistemas informáticos:
- Sistema informático.
- Computadora.
- Redes.
Identificar los cambios que han tenido los sistemas informáticos a través de la historia.
Identificar las tendencias actuales de los sistemas informáticos:
- Equipos móviles.
- Tabletas.
- Notebook.
- Computadoras portátiles.
- Computadora de escritorio.
</t>
  </si>
  <si>
    <t xml:space="preserve">Responsable
Honesto
Disciplinado
Ético 
Iniciativa
Investigador
</t>
  </si>
  <si>
    <t xml:space="preserve">Identificar el concepto de hardware y sus características.
Identificar los principales elementos que integran un sistema informático, su funcionamiento y utilidad.
Identificar los tipos hardware, sus elementos y sus características:
- Básico.
- Complementario.
Diferenciar las partes de los sistemas operativos: procesador, memoria, dispositivos de almacenamiento, dispositivos periféricos y su clasificación.
</t>
  </si>
  <si>
    <t>Instalar los elementos básicos de los sistemas informáticos.</t>
  </si>
  <si>
    <t xml:space="preserve">Identificar el concepto de software, sus características y aplicaciones en el ambiente empresarial.
Identificar los tipos de software:
- Software de sistema.
- Software de aplicación.
- Software de programación.
Identificar los elementos básicos de los sistemas operativos:
- Windows.
- Mac.
- Linux.
</t>
  </si>
  <si>
    <t xml:space="preserve">Ejecutar tareas básicas en los sistemas operativos.
Configurar los elementos que conforman el ambiente de sistemas operativos.
Ejecutar los comandos para la administración de archivos y carpetas en los sistemas operativos.
</t>
  </si>
  <si>
    <t>Virus informáticos y antivirus</t>
  </si>
  <si>
    <t xml:space="preserve">Identificar los conceptos, características y evolución de los:
- Virus informático.
- Antivirus.
Identificar los tipos de virus informáticos:
- Boot
- Time bomb.
- Worm.
- Troyanos.
- Hihackers.
- Keylogger.
- Zombie.
- Virus macro.
- Nuevos medios.
Identificar los tipos de antivirus:
- Preventores.
- Identificadores.
- Descontaminadores.
</t>
  </si>
  <si>
    <t>Ejecutar tareas de mantenimiento en los diferentes sistemas operativos.</t>
  </si>
  <si>
    <t>Informática en los negocios</t>
  </si>
  <si>
    <t xml:space="preserve">Identificar las aplicaciones de los sistemas informáticos en el ambiente empresarial:
- Automatización de operaciones en la empresa
- Contabilidad
- Nómina
- Comunicación y relación real con los clientes (CRM).
- Sistemas ERP.
</t>
  </si>
  <si>
    <t>Proponer aplicaciones informáticas para  eficientar procesos en una empresa.</t>
  </si>
  <si>
    <t xml:space="preserve">A partir de una práctica en laboratorio, generar un reporte que contenga:
- Resumen de las actividades realizadas
- Tipo de software utilizado
- Tipos de hardware 
- Tipo de mantenimiento usado para evitar virus
- Aplicación informática propuesta.
</t>
  </si>
  <si>
    <t xml:space="preserve">1. Identificar conceptos de sistemas informáticos.
2. Diferenciar los elementos del hardware y software.
3. Comprender los virus informáticos y antivirus.
4. Identificar las aplicaciones informáticas en el ambiente empresarial.
5. Identificar sistemas informáticos para la actividad empresarial.
</t>
  </si>
  <si>
    <t xml:space="preserve">Aprendizaje auxiliado por las tecnologías de la información
Práctica en laboratorio
Solución de problemas
</t>
  </si>
  <si>
    <t xml:space="preserve">Computadora
Proyector
Pintarrón
Sistemas operativos (Windows, Linux, MAC OS)
Materiales impresos
Internet
</t>
  </si>
  <si>
    <t>Internet</t>
  </si>
  <si>
    <t>El alumno utilizará los navegadores de Internet, clientes de correo electrónico, herramientas de búsqueda, comunidades virtuales y servicios de alojamiento de archivos para eficientar los procesos en las empresas.</t>
  </si>
  <si>
    <t>Buscadores y navegadores</t>
  </si>
  <si>
    <t xml:space="preserve">Identificar el concepto de internet, sus orígenes y las herramientas necesarias para tener acceso a este servicio.
Identificar los conceptos de navegadores, su clasificación y herramientas de trabajo.
Identificar los servicios de búsqueda de información en Internet, sus características y clasificación.
</t>
  </si>
  <si>
    <t>Realizar consultas y búsqueda de información mediante los navegadores de Internet.</t>
  </si>
  <si>
    <t xml:space="preserve">Responsable
Analítico
Disciplinado
Ético 
Iniciativa
Tolerante
Proactivo
Investigador
Autónomo
</t>
  </si>
  <si>
    <t>La web en los negocios</t>
  </si>
  <si>
    <t xml:space="preserve">Identificar los elementos y funcionalidad de un cliente de correo electrónico. 
Identificar el proceso y funciones de una cuenta de correo electrónico en un ambiente WEB.
Identificar  las comunidades virtuales sus elementos, tipos y funcionalidades: 
- Blogs
- Foros
- Redes sociales.
Identificar los servicios de alojamiento de archivos multiplataforma en Internet y sus características.
</t>
  </si>
  <si>
    <t xml:space="preserve">Configurar cuentas de correo utilizando los clientes de correo electrónico.
Realizar el envío y recepción de correos electrónicos y archivos adjuntos, mediante un cliente de correo electrónico o en ambiente web.
Realizar aportaciones en foros, blogs y redes sociales.
Realizar alojamientos de archivos en internet.
</t>
  </si>
  <si>
    <t xml:space="preserve">A partir de un caso práctico en el área comercial realizar un informe que contenga:
- Datos generales del caso.
- Servicios de búsqueda utilizados para la compra de productos
- Evidencia de uso de las comunidades virtuales de compra - venta de productos
- Evidencia del uso de un servicio de alojamientos de archivos multiplataforma.
- Conclusiones y recomendaciones
- Enviar por correo electrónico al docente
</t>
  </si>
  <si>
    <t xml:space="preserve">1. Comprender los conceptos de internet, navegadores y buscadores.
2. Identificar los elementos y funcionalidad del correo electrónico.
3. Identificar conceptos, funcionalidad y tipos de comunidades virtuales.
4. Comprender el uso de los servicios de alojamiento de archivos multiplataforma.
5. Enviar correos electrónicos con archivos adjuntos.
</t>
  </si>
  <si>
    <t xml:space="preserve">Computadora
Proyector
Pintarrón
Sistemas operativos (Windows, Linux, MAC OS)
Materiales impresos
Internet
Procesador de textos
Dispositivos de almacenamiento
</t>
  </si>
  <si>
    <t>El alumno elaborará documentos para presentar información.</t>
  </si>
  <si>
    <t>Interfaz del procesador de textos</t>
  </si>
  <si>
    <t xml:space="preserve">Identificar los elementos:
 - Barra de tareas.
-  Barra de estado.
Identificar las funciones básicas que conforman el ambiente de trabajo del procesador de texto (menú principal).
</t>
  </si>
  <si>
    <t>Ejecutar las funciones básicas del procesador de textos.</t>
  </si>
  <si>
    <t xml:space="preserve">Responsable
Analítico
Disciplinado
Ético 
Iniciativa
Tolerante
Proactivo
Investigador
Autónomo.
</t>
  </si>
  <si>
    <t xml:space="preserve">Edición, diseño y formato de
Documentos
</t>
  </si>
  <si>
    <t>Identificar las herramientas que permiten la creación, edición y formato de documentos (fuentes y estilos, párrafo, numeración y viñetas, bordes y sombreado, letra capital, columnas, encabezados, pie de página, agregar imágenes, insertar diseños o gráficos).</t>
  </si>
  <si>
    <t>Crear documentos con características específicas de formato.</t>
  </si>
  <si>
    <t>Configuración de página</t>
  </si>
  <si>
    <t xml:space="preserve">Identificar las herramientas que permiten la utilización de tablas de contenido, índices, notas al pie, marcadores y referencias cruzadas.
Identificar las herramientas para uso de márgenes, encabezados, índices y herramientas de impresión.
</t>
  </si>
  <si>
    <t>Crear documentos que incluyan tablas de contenido, índices, notas al pie, marcadores, referencias cruzadas, márgenes, encabezados, índices y herramientas de impresión.</t>
  </si>
  <si>
    <t>Tablas y elementos gráficos</t>
  </si>
  <si>
    <t>Identificar las herramientas para la generación de tablas, plantillas, estilos, organigramas y diagramas.</t>
  </si>
  <si>
    <t xml:space="preserve">Crear un documento con tablas, plantillas y estilos.
Crear organigramas y diagramas en la presentación de un documento.
</t>
  </si>
  <si>
    <t>Combinación de correspondencia</t>
  </si>
  <si>
    <t>Identificar las herramientas para la combinación de correspondencia.</t>
  </si>
  <si>
    <t>Elaborar documentos utilizando la combinación de correspondencia.</t>
  </si>
  <si>
    <t xml:space="preserve">A partir de un caso práctico del área comercial, elaborar un documento ejecutivo en el procesador de texto, que incluya:
- Plantillas y estilos
- Texto
- Tablas
- Formatos
- Encabezados y pie de página
- Referencias cruzadas.
- Notas al pie
- Imágenes y gráficos.
- Letras capital
- Organigramas y diagramas.
- Documentos maestros y combinación de correspondencia
- Marcadores
- Índices
- Tablas de contenido
</t>
  </si>
  <si>
    <t xml:space="preserve">1. Reconocer el ambiente de trabajo del procesador de texto.
2. Identificar las herramientas del procesador de texto.
3. Comprender la utilización de las herramientas para dar el formato deseado a los documentos.
4. Comprender el procedimiento para guardar sus documentos en un dispositivo de almacenamiento externo y por correo electrónico.
5. Crear documentos con formato.
</t>
  </si>
  <si>
    <t>Presentaciones electrónicas</t>
  </si>
  <si>
    <t>El alumno elaborará presentaciones ejecutivas para   organizar y mostrar información en las empresas.</t>
  </si>
  <si>
    <t>Interfaz de trabajo del software para presentaciones electrónicas</t>
  </si>
  <si>
    <t xml:space="preserve">Identificar los programas para la elaboración de presentaciones ejecutivas multimedia.
Identificar los elementos y funciones  básicas del ambiente de trabajo para el diseño de presentaciones.
</t>
  </si>
  <si>
    <t xml:space="preserve">Ejecutar las funciones básicas del ambiente de trabajo del software de diseño de presentaciones.
Crear presentaciones utilizando diferentes estilos.
</t>
  </si>
  <si>
    <t xml:space="preserve">Responsable
Analítico
Disciplinado
Ético 
Iniciativa
Tolerante
Proactivo
Investigador
Autónomo
Creativo
Innovador
</t>
  </si>
  <si>
    <t>Formato y diseño de presentaciones</t>
  </si>
  <si>
    <t>Identificar las herramientas de trabajo con tablas, gráficos, organigramas, imágenes y textos.</t>
  </si>
  <si>
    <t>Crear presentaciones utilizando tablas, gráficos y organigramas.</t>
  </si>
  <si>
    <t>Diseño y animación de una presentación electrónica</t>
  </si>
  <si>
    <t xml:space="preserve">Identificar las herramientas multimedia:
- Manejo de sonidos
- Películas
- Animaciones
- Transiciones e hipervínculos
</t>
  </si>
  <si>
    <t>Elaborar presentaciones que incluyan elementos multimedia.</t>
  </si>
  <si>
    <t xml:space="preserve">. Elaborar una presentación multimedia del área de ventas que contenga:
- Texto
- Gráficos.
- Tablas
- Organigramas
- Objetos
- Animaciones, sonidos, imágenes, video, transiciones e hipervínculos
</t>
  </si>
  <si>
    <t xml:space="preserve">1. Identificar la interfaz de trabajo del software para presentaciones.
2. Comprender las herramientas para el diseño de herramientas.
3. Identificar la utilización de objetos, gráficos y organigramas en una presentación.
4. Comprender las herramientas multimedia en las presentaciones.
5. Elaborar presentaciones ejecutivas.
</t>
  </si>
  <si>
    <t xml:space="preserve">Computadora
Proyector
Pintarrón
Sistemas operativos (Windows, Linux, MAC OS)
Materiales impresos
Internet
Diseñador de presentaciones
Dispositivos de almacenamiento
</t>
  </si>
  <si>
    <t xml:space="preserve">Diagnosticar la situación de la empresa
a través del uso de herramientas financieras, administrativas y de investigación, así como análisis de las áreas funcionales, para planificar el proceso de comercialización.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</si>
  <si>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</si>
  <si>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Entrega un análisis de la competencia que contenga:        
- Participación en el mercado    
- Posicionamiento en el mercado
- Matriz de ventajas competitivas y comparativas: - Precio
- Calidad del producto
- Calidad en el servicio 
- Canales de distribución
- Tiempo de entrega
- Publicidad
- Condiciones de pago 
- Seguimiento posventa 
- Análisis e interpretación de resultados
- Detección de oportunidades</t>
  </si>
  <si>
    <t>Presenta un informe de la investigación de mercados que contenga:  
- Resumen Ejecutivo
- Planteamiento de la Investigación (problema, objetivo, hipótesis, metodología de la investigación, propuesta técnica, instrumento para la recolección de información)
- Recolección y tratamiento de datos
- Análisis e Interpretación de Resultados
- Conclusiones y Recomendaciones</t>
  </si>
  <si>
    <t xml:space="preserve">Presenta un anteproyecto a nivel perfil que contenga:
- Resumen Ejecutivo
- Definición del bien o servicio
- Análisis de Mercado
- Análisis Técnico: 
- Organizacional
- Legal
- Producción 
- Impacto ambiental
- Análisis Financiero
- Análisis de prefactibilidad
- Conclusiones
</t>
  </si>
  <si>
    <t>Elaborar programas de ventas con base en  pronósticos de ventas, y mediante el análisis de recursos y el diseño de estrategias, para lograr las metas comerciales.</t>
  </si>
  <si>
    <t xml:space="preserve">Elabora un programa de ventas que contenga:
- Pronóstico
- Objetivos 
- Metas
- Estrategias 
- Presupuestos 
- Calendarización de Actividades
</t>
  </si>
  <si>
    <t xml:space="preserve">Presenta una propuesta de estructura del departamento de ventas que incluye: 
- Filosofía Organizacional
- Estructura Organizacional del área de ventas
- Perfiles y descripción de puestos
- Selección de Vendedores
- Plan de Capacitación
- Plan de Incentivos
</t>
  </si>
  <si>
    <t xml:space="preserve">Elabora un reporte que incluye:
- Tipo de Supervisión 
- Instrumentos de Control 
- Medición de indicadores del área de ventas
- Evaluación de la satisfacción del cliente
- Evaluación del desempeño de la fuerza de ventas
- Propuestas de Mejora
</t>
  </si>
  <si>
    <t xml:space="preserve">Gaskin , Shelley y Vargas, Alicia  (2014) Go! Microsoft Word 2013 Ciudad de México México Pearson Educacion
ISBN 9786073229104
</t>
  </si>
  <si>
    <t xml:space="preserve">Bribiesca Correa,  Gabriela (2013) Microsoft Office para los Negocios Ciudad de México México Pearson Educacion
ISBN9786073215121
</t>
  </si>
  <si>
    <t xml:space="preserve">Peña Rosario (2013) Curos Completo de Informática Ciudad de México México Alfa Omega Grupo editorial.
ISBN 9786077076957
</t>
  </si>
  <si>
    <t xml:space="preserve">Fonseca Sr, Alexandre (2014) Marketing Digital en Redes Sociales Ciudad de México México Smashwords Edition
ISBN9781310489587
</t>
  </si>
  <si>
    <t xml:space="preserve">Meléndez  Jesús María, (2014) Introducción a la informática Ciudad de México México Anaya Multimedia
ISBN 9788441533943
</t>
  </si>
  <si>
    <t xml:space="preserve">Maciás, Fernando, Santoja María (2016) Marketing en Redes Sociales  Ciudad de México México Anaya Multimedia
ISBN 9788441537262
</t>
  </si>
  <si>
    <t>ECONOMÍA</t>
  </si>
  <si>
    <t>El alumno interpretará el comportamiento del mercado, a través del análisis de agentes económicos para valorar oportunidades de negocios.</t>
  </si>
  <si>
    <t>Fundamentos de economía</t>
  </si>
  <si>
    <t xml:space="preserve">El alumno identificará la evolución de las doctrinas económicas para comprender los problemas contemporáneos. </t>
  </si>
  <si>
    <t>La Economía y su Clasificación</t>
  </si>
  <si>
    <t xml:space="preserve">Identificar el concepto de economía y su clasificación desde el punto objetivo y subjetivo:
- Microeconomía y 
  Macroeconomía
- Política Económica y
  Economía Política
Identificar la importancia de la economía en el ámbito de los negocios.
</t>
  </si>
  <si>
    <t xml:space="preserve">Responsable
Puntual
Disciplinado
Habilidad de comunicarse correctamente
Tolerante
Investigador
Respetuoso
Trabajo en equipo
</t>
  </si>
  <si>
    <t>Doctrinas Económicas</t>
  </si>
  <si>
    <t xml:space="preserve">Identificar la evolución de las doctrinas económicas:
- Feudalismo
- Mercantilismo
- Liberalismo Económico
- Capitalismo
- Socialismo
Diferenciar los problemas centrales en los sistemas económicos.
</t>
  </si>
  <si>
    <t xml:space="preserve">Responsable
Puntual
Habilidad de comunicarse correctamente
Analítico
Investigador
Trabajo en equipo
Respetuoso
</t>
  </si>
  <si>
    <t xml:space="preserve">Elaborar un documento que contenga:
- Concepto de economía
- Clasificación de la economía
- Cuadro comparativo de las doctrinas económicas donde identifique los problemas centrales
- Reflexión personal
</t>
  </si>
  <si>
    <t xml:space="preserve">1. Comprender el concepto de economía y su importancia en el ámbito de los negocios.
2. Identificar la clasificación de la economía desde el punto de vista objetivo y subjetivo.
3. Analizar la evolución de las doctrinas económicas y sus principales problemáticas.
</t>
  </si>
  <si>
    <t xml:space="preserve">Ensayo
Rúbrica
</t>
  </si>
  <si>
    <t xml:space="preserve">Discusión en grupo
Realización de trabajos de investigación
Equipos colaborativos
</t>
  </si>
  <si>
    <t xml:space="preserve">Materiales impresos
Equipo multimedia
Internet
Biblioteca digital
Pintarrón
</t>
  </si>
  <si>
    <t>Microeconomía</t>
  </si>
  <si>
    <t>El alumno interpretará el comportamiento de la oferta y demanda para la toma de decisiones del mercado.</t>
  </si>
  <si>
    <t>Consumo</t>
  </si>
  <si>
    <t xml:space="preserve">Distinguir el concepto de demanda y los elementos para expresarla:
- Tabla
- Gráfica
- Fórmula
Comprender la Ley de la Demanda y sus determinantes:
- Gustos
- Ingresos
- Precio de Bienes  Sustitutos
- Precio de Bienes Complementarios
- Tamaño de la población
Comprender el concepto de elasticidad de la demanda:
- Elasticidad del Precio
- Elasticidad del Ingreso
- Elasticidad Cruzada
</t>
  </si>
  <si>
    <t xml:space="preserve">Interpretar el comportamiento de la demanda de bienes y servicios. </t>
  </si>
  <si>
    <t xml:space="preserve">Responsable
Puntual
Honesto
Disciplinado
Ético 
Habilidad de comunicarse correctamente
Investigador
Respetuoso
Toma de decisiones
Trabajo en equipo
</t>
  </si>
  <si>
    <t xml:space="preserve">Distinguir el concepto de oferta y los elementos para expresarla:
- Tabla
- Gráfica
- Fórmula
Comprender la Ley de la Oferta y sus determinantes:
- Costos
- Técnicas de Producción
- Impuestos
- Subsidios
- Número de oferentes
Comprender el concepto de elasticidad de la oferta:
- Elasticidad del Precio
</t>
  </si>
  <si>
    <t>Interpretar el comportamiento de la oferta de bienes y servicios.</t>
  </si>
  <si>
    <t>Mercado</t>
  </si>
  <si>
    <t xml:space="preserve">Identificar el punto de equilibrio del mercado:
- Precio de Equilibrio
- Cantidad de Equilibrio
- Escasez
- Excedentes
Distinguir los tipos de mercado:
- Por área geográfica
- En función a lo que se
  ofrece
- Con base en los
  satisfactores
- Según el tiempo de
  formación del precio
- De acuerdo a la
  competencia
- Informal e Ilegal
</t>
  </si>
  <si>
    <t>Determinar el punto de equilibro del mercado.</t>
  </si>
  <si>
    <t xml:space="preserve">Responsable
Puntual
Honesto
Disciplinado
Ético
Analítico 
Habilidad de comunicarse correctamente
Investigador
Respetuoso
Toma de decisiones
Trabajo en equipo
</t>
  </si>
  <si>
    <t xml:space="preserve">A partir de un caso práctico, elaborar un reporte de punto de equilibrio del mercado que contenga:
- Precio de Equilibrio
- Cantidad de Equilibrio
- Escasez
- Excedente
- Análisis de la Demanda:
- Conclusiones y
  recomendaciones
</t>
  </si>
  <si>
    <t xml:space="preserve">1. Comprender el concepto de demanda y los elementos para expresarla. 
2. Interpretar la Ley de la demanda, sus determinantes y elasticidades. 
3. Comprender el concepto de la oferta y los elementos para expresarla.
4. Interpretar la Ley de la oferta, sus determinantes y Elasticidad.
5. Determinar el punto de equilibrio del mercado.  
</t>
  </si>
  <si>
    <t xml:space="preserve">Análisis de casos 
Discusión en grupo
Realización de trabajos de investigación
</t>
  </si>
  <si>
    <t>Macroeconomía</t>
  </si>
  <si>
    <t>Política Fiscal</t>
  </si>
  <si>
    <t xml:space="preserve">Identificar el concepto de política fiscal, los ciclos económicos, las fuentes de financiamiento del estado y presupuesto.
Distinguir la clasificación de la política fiscal: 
- Expansiva y contractiva. 
</t>
  </si>
  <si>
    <t>Valorar la pertinencia de la política fiscal en la realización de actividades comerciales.</t>
  </si>
  <si>
    <t>Política Monetaria</t>
  </si>
  <si>
    <t xml:space="preserve">Identificar el concepto de política monetaria, tipo de cambio, tipos de dinero, funciones del dinero y del banco central. 
Distinguir la clasificación de la política monetaria:
- Expansiva y contractiva.
</t>
  </si>
  <si>
    <t>Valorar la pertinencia de la política monetaria en la realización de actividades comerciales.</t>
  </si>
  <si>
    <t>Cuentas Nacionales</t>
  </si>
  <si>
    <t xml:space="preserve">Identificar el concepto de cuentas nacionales y su clasificación:
- Cuenta de producto e
  Ingreso Nacional
- Cuenta de flujo de
  fondo
- Matriz de insumo y
  producto
- Balanza de pagos
- Balanza comercial
</t>
  </si>
  <si>
    <t>Detectar oportunidades comerciales de negocios.</t>
  </si>
  <si>
    <t xml:space="preserve">A partir de un caso práctico, elaborar un ensayo sobre la pertinencia de realizar negocios en un país, que contenga:
- Valoración de la política fiscal
- Valoración de la política monetaria
- Análisis de las cuentas nacionales
- Conclusiones y recomendaciones
</t>
  </si>
  <si>
    <t xml:space="preserve">1. Comprender los ciclos económicos y su clasificación.
2. Identificar el concepto de política fiscal y sus elementos.
3. Identificar el concepto de política monetaria y sus elementos.
4. Interpretar las cuentas nacionales elementales.
5. Analizar la política fiscal, monetaria y nacional de un país.
</t>
  </si>
  <si>
    <t xml:space="preserve">Análisis de casos 
Discusión en grupo
Realización de trabajos de investigación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</si>
  <si>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</si>
  <si>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-precio, 
 - Calidad del producto, 
 - Calidad en el servicio, 
 - Canales de distribución,
 - Tiempo de entrega, 
 - Publicidad, 
 - Condiciones de pago, 
 - Seguimiento posventa 
 - Análisis e interpretación de resultados
 -Detección de oportunidades 
</t>
  </si>
  <si>
    <t xml:space="preserve">Presenta un informe de la investigación de mercados que contenga:  
- Resumen Ejecutivo
- Planteamiento de la Investigación (problema, objetivo, hipótesis, metodología de la investigación, propuesta técnica, instrumento para la recolección de información)
- Recolección y tratamiento de datos
- Análisis e Interpretación de Resultados
- Conclusiones y Recomendaciones
</t>
  </si>
  <si>
    <t>Formular ideas de negocios nacionales e internacionales a través de la metodología de proyectos de negocios, para aprovechar las oportunidades detectadas</t>
  </si>
  <si>
    <t xml:space="preserve">Presenta un anteproyecto a nivel perfil que contenga:
Resumen Ejecutivo
Definición del bien o servicio
Análisis de Mercado
Análisis Técnico: 
- Organizacional,
-  Legal,
-  Producción, 
- Impacto Ambiental
Análisis Financiero
Análisis de pre factibilidad
Conclusiones
</t>
  </si>
  <si>
    <t>García Fonseca, Cándido (2012) Microeconomía: aplicación para la empresa Ciudad de México México Trillas                                       ISBN: 9786071707512</t>
  </si>
  <si>
    <t xml:space="preserve">Karl E. Case
Ray C. Fair     (2012) Principios de Microeconomía Naucalpan de Juárez, Estado de México México Pearson Education    ISBN: 9786073212397
</t>
  </si>
  <si>
    <t xml:space="preserve">Parkin, Michael (2014) Economía Naucalpan de Juárez, Estado de México México Pearson Education  ISBN:9786073222815
</t>
  </si>
  <si>
    <t>Silvestre Méndez, José (2013) Fundamentos de Economía Ciudad de México México Mc Graw-Hill Interamericana                  ISBN: 9786071509819</t>
  </si>
  <si>
    <t>MERCADOTECNIA</t>
  </si>
  <si>
    <t>El alumno establecerá los elementos de la mezcla de mercadotecnia, haciendo uso de métodos de segmentación para posicionar a la empresa en el mercado.</t>
  </si>
  <si>
    <t>Introducción a la mercadotecnia</t>
  </si>
  <si>
    <t>El alumno identificará la importancia, evolución, proceso y tipos de la mercadotecnia para la toma de decisiones comerciales en la organización.</t>
  </si>
  <si>
    <t xml:space="preserve">Importancia de la mercadotecnia </t>
  </si>
  <si>
    <t xml:space="preserve">Identificar los conceptos de mercado, necesidad, deseo, cliente, consumidor, comprador, producto, valor para el cliente, transacción e intercambio.
Distinguir los conceptos de mercadotecnia, mercadotecnia nacional e internacional. 
Identificar la importancia y aplicación de la mercadotecnia en las organizaciones nacionales e internacionales.
</t>
  </si>
  <si>
    <t xml:space="preserve">Analítico
Tolerante
Disciplinado
Organizado
Responsable
</t>
  </si>
  <si>
    <t>Evolución de la mercadotecnia</t>
  </si>
  <si>
    <t xml:space="preserve">Identificar las filosofías de la mercadotecnia:
- Producción
- Producto
- Ventas
- Mercadotecnia
- Mercadotecnia social
- Mercadotecnia digital
- Mercadotecnia de relaciones
Clasificar la orientación de la filosofía de mercadotecnia de las empresas. 
</t>
  </si>
  <si>
    <t>Funciones de la Mercadotecnia</t>
  </si>
  <si>
    <t xml:space="preserve">Describir las funciones de la mercadotecnia:
- Investigación de mercado
- Decisiones sobre: producto y precio
- Distribución
- Promoción
- Venta 
- Postventa </t>
  </si>
  <si>
    <t>El proceso de mercadotecnia</t>
  </si>
  <si>
    <t xml:space="preserve">Identificar las etapas del proceso de la mercadotecnia: 
- Análisis de oportunidades de mercado 
- Investigación de mercados
- Selección de estrategias de mercadotecnia
- Selección de tácticas de mercadotecnia
- Aplicación del plan estratégico y control
</t>
  </si>
  <si>
    <t>Tipos de Mercadotecnia</t>
  </si>
  <si>
    <t xml:space="preserve"> Describir los tipos de mercadotecnia, su aplicación y características: 
- Mercadotecnia 1.0
- Mercadotecnia 2.0
- Mercadotecnia 3.0
</t>
  </si>
  <si>
    <t>Seleccionar el tipo de mercadotecnia acorde a las características de los bienes y servicios.</t>
  </si>
  <si>
    <t xml:space="preserve">Analítico
Tolerante
Disciplinado
Organizado
Responsable
Creativo
</t>
  </si>
  <si>
    <t xml:space="preserve">Elaborar un ensayo que incluya:
- La importancia de la mercadotecnia 
- La filosofía de mercadotecnia aplicada por la empresa.
- Las funciones de mercadotecnia que realiza.
- Aplicación del proceso de mercadotecnia
- Tipos de mercadotecnia
- Conclusiones
</t>
  </si>
  <si>
    <t xml:space="preserve">1. Comprender el concepto e importancia de mercadotecnia.
2. Diferenciar las filosofías de mercadotecnia.
3. Analizar las funciones de la mercadotecnia. 
4. Comprender el proceso de mercadotecnia.
5. Distinguir los tipos de Mercadotecnia y su aplicación.
</t>
  </si>
  <si>
    <t xml:space="preserve">Pintarrón
Audiovisuales 
Cañón
Computadora
Internet
Impresos
</t>
  </si>
  <si>
    <t>El mercado</t>
  </si>
  <si>
    <t>El alumno detectará el tipo de mercado y sus características para realizar la segmentación y determinar el posicionamiento de un producto.</t>
  </si>
  <si>
    <t xml:space="preserve">Describir los tipos de mercado: 
- De consumo
- Industrial
- De revendedores
- Gubernamental
- Internacional 
- Digital
</t>
  </si>
  <si>
    <t xml:space="preserve">Analítico
Tolerante
Disciplinado
Organizado
Responsable
Uso de razonamiento
Asertivo
Observador
Investigador
</t>
  </si>
  <si>
    <t xml:space="preserve">Segmentación de mercado </t>
  </si>
  <si>
    <t xml:space="preserve">Describir el concepto de segmentación de mercado.
Distinguir los métodos de segmentación de mercados nacionales e internacionales y sus características:
- Geográfica
- Demográfica 
- Psicográfica 
- Conductual 
- Tribus 
- Generaciones
</t>
  </si>
  <si>
    <t>Realizar la segmentación de mercados.</t>
  </si>
  <si>
    <t xml:space="preserve">Describir el concepto de posicionamiento en el mercado.
Distinguir los métodos para estimar el posicionamiento de un producto en el mercado nacional e internacional y sus características:
- Marketing no diferenciado
- Marketing diferenciado
- Marketing concentrado
- Micromarketing
- Marketing local
- Marketing individual
</t>
  </si>
  <si>
    <t>Determinar el posicionamiento de un producto en el mercado.</t>
  </si>
  <si>
    <t xml:space="preserve">A partir de un caso de estudio, elaborar un reporte que incluya:
- Tipo de mercado
- Justificación del método para la segmentación del mercado
- Segmentación del mercado
- Mercado meta
- Posicionamiento del producto
</t>
  </si>
  <si>
    <t xml:space="preserve">1. Identificar los tipos de mercado.
2. Comprender el concepto y métodos de segmentación de mercados. 
3. Realizar la segmentación de mercados.
4. Comprender el concepto y métodos de posicionamiento en el mercado.
5. Determinar el posicionamiento en el mercado.
</t>
  </si>
  <si>
    <t xml:space="preserve">Estudio de Casos
Rúbrica
</t>
  </si>
  <si>
    <t xml:space="preserve">Análisis de casos
Equipos colaborativos
Realización de trabajos de investigación
</t>
  </si>
  <si>
    <t xml:space="preserve">Pintarrón
Audiovisuales
Cañón
Computadora
Internet
Impresos
</t>
  </si>
  <si>
    <t xml:space="preserve">El alumno presentará una propuesta de mezcla de mercadotecnia
para el cumplimiento de los objetivos comerciales de la organización.
</t>
  </si>
  <si>
    <t>Describir el concepto de mezcla de mercadotecnia y sus elementos: producto, precio, plaza y promoción.</t>
  </si>
  <si>
    <t xml:space="preserve">Analítico
Tolerante
Disciplinado
Organizado
Responsable
Uso de razonamiento
Asertivo
Observador
Investigador
Creativo
</t>
  </si>
  <si>
    <t xml:space="preserve">Identificar la clasificación del producto:
- Bienes de consumo
- Duración y tangibilidad
- Industriales
Identificar los niveles del producto:
- Fundamental
- Real
- Aumentado
Identificar los elementos del producto:
- Etiqueta
- Envase 
- Empaque
- Embalaje
- Marca
- Imagen
Identificar las etapas del ciclo de vida: 
- Introducción
- Crecimiento
- Madurez 
- Declive
</t>
  </si>
  <si>
    <t xml:space="preserve">Establecer el tipo de producto en función de sus características.
Ejemplificar los elementos que integran el producto.
Determinar la etapa del ciclo de vida de bienes y servicios.
</t>
  </si>
  <si>
    <t xml:space="preserve">Identificar los factores que intervienen en la fijación de precios:
- Costos
- Competencia
- Margen de utilidad
- Oferta y demanda
</t>
  </si>
  <si>
    <t>Comparar precios de un producto de acuerdo al segmento de mercado.</t>
  </si>
  <si>
    <t xml:space="preserve">Identificar los tipos de canales de distribución:
- Directo
- Indirecto
- Mixto
</t>
  </si>
  <si>
    <t xml:space="preserve">Comparar los canales de distribución que utilizan las empresas. </t>
  </si>
  <si>
    <t xml:space="preserve">Identificar los elementos que integran la mezcla promocional: 
- Promoción de ventas
- Publicidad 
- Venta personal  
- Relaciones públicas
</t>
  </si>
  <si>
    <t>Investigar los elementos de mezcla promocional que utilizan las empresas.</t>
  </si>
  <si>
    <t xml:space="preserve">A partir de un caso práctico, elaborar un reporte que incluya:
- Clasificación del producto
- Nivel del producto
- Elementos del producto
- Ciclo de vida
- Precio del mercado
- Canal de distribución
- Mezcla promocional
</t>
  </si>
  <si>
    <t xml:space="preserve">1. Comprender los conceptos de la mezcla de mercadotecnia.
2. Distinguir los elementos, tipos, niveles y ciclo de vida de un producto.
3. Identificar los factores que intervienen en la fijación de precios.
4. Identificar los tipos de canales de distribución.
5. Distinguir los elementos de la mezcla promocional.
</t>
  </si>
  <si>
    <t xml:space="preserve">Elabora un diagnóstico de la empresa que incluya:                  
- Filosofía organizacional           
- Objetivos organizacionales      
- Análisis financiero: 
- Método Vertical
• Razones financieras 
• Porcientos integrales
• Punto crítico
- Método horizontal
• Tendencias
• Variaciones porcentuales
- Capacidad instalada                  
- Posicionamiento en el mercado
- Análisis del producto                 
- Canales de distribución             
- Competitividad de la fuerza de ventas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</si>
  <si>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 Precio, 
- Calidad del producto, 
- Calidad en el servicio, 
- Canales de distribución,
- Tiempo de entrega, 
- Publicidad, 
- Condiciones de pago, 
- Seguimiento posventa 
- Análisis e interpretación de resultados
- Detección de oportunidades
</t>
  </si>
  <si>
    <t>Realizar investigaciones de mercado nacional e internacional mediante un análisis del entorno y el uso de métodos cuantitativos y cualitativos, para la toma de decisiones comerciales.</t>
  </si>
  <si>
    <t xml:space="preserve">Presenta un anteproyecto a nivel perfil que contenga:
- Resumen Ejecutivo
- Definición del bien o servicio
- Análisis de Mercado
- Análisis Técnico: 
- Organizacional,
- Legal,
- Producción, 
- Impacto ambiental
- Análisis Financiero
- Análisis de pre factibilidad
- Conclusiones
</t>
  </si>
  <si>
    <t>Organizar fuerzas de venta mediante la asignación de funciones, métodos  de ventas y técnicas administrativas, para el logro de las metas comerciales</t>
  </si>
  <si>
    <t xml:space="preserve">Presenta una propuesta de estructura del departamento de ventas que incluye: 
- Filosofía Organizacional
- Estructura Organizacional del área de ventas
- Perfiles y descripción de puestos
- Selección de Vendedores
- Plan de Capacitación
- Plan de Incentivos
</t>
  </si>
  <si>
    <t xml:space="preserve">Kotler, Philip  Armstrong, Gary (2016) Fundamentos de marketing Ciudad de México México Pearson Educación.
ISBN: 9786073238458
</t>
  </si>
  <si>
    <t xml:space="preserve">Kotler, Keller (2016) Dirección de marketing  Ciudad de México México Pearson Educación.
ISBN: 9786073237000
</t>
  </si>
  <si>
    <t xml:space="preserve">Fisher, L., Espejo, J. (2011) Marketing 4ta. Ed Cd. De México México McGraw Hill
ISBN:9786071505392
</t>
  </si>
  <si>
    <t xml:space="preserve">Hernández, Clotilde. (2016) Fundamentos de marketing Ciudad de México México Pearson Educación.
ISN 9786073238434
</t>
  </si>
  <si>
    <t xml:space="preserve">Kerin, Roger
 (2014) Marketing Ciudad de México México MC Graw Hill
ISBN 9786071511539
</t>
  </si>
  <si>
    <t>Comunicar sentimientos, pensamientos, conocimientos, experiencias, ideas, reflexiones y opiniones, de forma clara y detallada, sobre temas concretos y abstractos en su contexto profesional y sociocultural, de acuerdo al nivel B2, usuario independiente, del Marco de Referencia Europeo, para fundamentar y proponer mejoras en las organizaciones y contribuir responsablemente al desarrollo sociocultural.</t>
  </si>
  <si>
    <t>El alumno redactará proyectos basados en el Nivel B2 del Marco Común Europeo de Referencia, considerando las bases gramaticales, la organización y estructuración de ideas, la expresión de puntos de vista y posturas propias y de otros autores, para contribuir a solucionar problemáticas actuales vinculadas a su contexto profesional y sociocultural.</t>
  </si>
  <si>
    <t>Bases gramaticales para la construcción de ideas</t>
  </si>
  <si>
    <t>El alumno redactará textos razonablemente apegados a las reglas gramaticales para expresar ideas de su entorno profesional y sociocultural.</t>
  </si>
  <si>
    <t>Componentes y usos gramaticales</t>
  </si>
  <si>
    <t xml:space="preserve">Redactar párrafos con oraciones de acuerdo a las reglas y los usos gramaticales, ortográficos y de puntuación.
Construir textos simples a partir de los elementos gramaticales.
</t>
  </si>
  <si>
    <t xml:space="preserve">Analítico
Responsable
Observador
Proactivo
Asertivo
Sistemático
Creativo
Comprometido
</t>
  </si>
  <si>
    <t xml:space="preserve">Reconocer los usos y la aplicación de las principales reglas gramaticales, ortográficas y de puntuación:
- Reglas ortográficas y de puntuación
- Artículos definidos e indefinidos
- Sustantivos comunes y propios
- Pronombres personales, reflexivos, de objeto directo y objeto indirecto
- Modos verbales: verboide y verbo
- Verbos reflexivos
- Presente simple de indicativo, presente progresivo, futuro simple de indicativo y futuro perifrástico
- Imperativo formal e informal
Reconocer los usos y la aplicación de las reglas morfológicas y de sintaxis:
- Estructura de la oración simple
- Sintaxis lógica: artículo-sustantivo-adjetivo calificativo
- Componentes lingüísticos: fonética, fonología y lexicología
- Elementos lingüísticos: semántica, semiótica y dialectología
- Ruido semántico
Identificar las variaciones, los usos de la lengua y las expresiones idiomáticas dentro de un campo semántico: Caló, jerga, argot, regionalismos.
</t>
  </si>
  <si>
    <t>Estructura del texto</t>
  </si>
  <si>
    <t xml:space="preserve">Reconocer los elementos gramaticales que forman la oración: sujeto, verbo y predicado.
Identificar los elementos gramaticales y su función dentro de la composición del texto.
</t>
  </si>
  <si>
    <t>A partir de una narración anecdótica, redactará un texto relativo a temas de su área profesional que incluya un manejo razonable de las reglas gramaticales, ortográficas y de puntuación; las reglas morfológicas y de sintaxis; los usos de la lengua y las expresiones idiomáticas dentro de un campo semántico y los elementos gramaticales.</t>
  </si>
  <si>
    <t xml:space="preserve">1. Reconocer los componentes y usos gramaticales
2. Identificar las variaciones, los usos de la lengua y las expresiones idiomáticas
3. Comprender la estructura del texto
4. Reconocer los elementos gramaticales que forman la oración: sujeto, verbo y predicado
5.Comprender los elementos gramaticales y su función dentro de la composición del texto
</t>
  </si>
  <si>
    <t xml:space="preserve">Ensayo
Rúbrica de evaluación
</t>
  </si>
  <si>
    <t xml:space="preserve">Ejercicios prácticos
Equipos colaborativos
Investigación
</t>
  </si>
  <si>
    <t xml:space="preserve">Computadora
Equipo multimedia
Pintarrón
Internet
Libro de ejercicios
</t>
  </si>
  <si>
    <t>Organización y estructuración de ideas</t>
  </si>
  <si>
    <t>El alumno estructurará ideas para expresar puntos de vista y posturas propias y de otros autores.</t>
  </si>
  <si>
    <t>Proceso del pensamiento</t>
  </si>
  <si>
    <t xml:space="preserve">Distinguir los procesos del pensamiento y su función como fuente generadora de ideas:
-observación
-clasificación
-discriminación
-semejanzas
-diferencias
Identificar los elementos del pensamiento y su relación con el proceso de redacción.
</t>
  </si>
  <si>
    <t>Proponer alternativas ante hechos y experiencias.</t>
  </si>
  <si>
    <t xml:space="preserve">Proactivo
Asertivo
Creativo
Flexible
Observador
</t>
  </si>
  <si>
    <t>Métodos de organización de la información</t>
  </si>
  <si>
    <t xml:space="preserve">Proactivo
Asertivo
Sistemático
Responsable
Creativo
Observador
</t>
  </si>
  <si>
    <t xml:space="preserve">Distinguir los métodos de organización de la información y su aplicación en la elaboración de un texto.
Identificar las características de los organizadores de la información:
-mapas mentales
-mapas conceptuales
-cuadro sinóptico
-cuadros de doble entrada
-infografía
-cuadro comparativo
-diagrama de flujo
-diagrama de palabras clave
-árbol de decisiones
-diagrama de causa y efecto
Relacionar el uso de los organizadores gráficos con la fuente de información.
Identificar la estrategia Positivo-Negativo-Interesante (PNI), así como sus características y aplicación.
Distinguir las fichas de trabajo, sus características y aplicación:
-textuales
-de paráfrasis
-de resumen
-de comentario
Distinguir las fichas de referencia de acuerdo a la fuente consultada.
</t>
  </si>
  <si>
    <t>Elaborar organizadores de la información acordes a las características de la fuente de información y al propósito comunicativo.
Redactar juicios valorativos a partir de la técnica PNI.
Elaborar fichas de trabajo y de referencia con base en temas específicos.</t>
  </si>
  <si>
    <t>Técnicas de comprensión lectora y auditiva</t>
  </si>
  <si>
    <t xml:space="preserve">Proactivo
Asertivo
Sistemático
Responsable
Creativo
Observador
Analítico
</t>
  </si>
  <si>
    <t xml:space="preserve">Describir la función de la predicción como una técnica para identificar las ideas principales de un texto. 
Reconocer técnicas de comprensión lectora:
-subrayar
-notas al margen
-proponer situaciones
-buscar la palabra fantasma
-plantear un tema
-buscar la idea principal
-resumir
-lectura simultánea
Identificar técnicas de comprensión auditiva que favorecen la habilidad de escucha:
-caminata sonora
-círculo de escucha
-sonorización para la producción de historias
</t>
  </si>
  <si>
    <t xml:space="preserve">Interpretar las ideas principales de textos escritos y su interrelación.
Estructurar ideas a partir de textos escritos.
Interpretar las ideas principales de material audiovisual y su interrelación.
Estructurar ideas a partir de textos orales.
</t>
  </si>
  <si>
    <t>Tipos y vicios del lenguaje</t>
  </si>
  <si>
    <t xml:space="preserve">Distinguir los tipos de lenguaje:
-oral
-escrito
-kinésico
-proxémico
-icónico
-fonético
Identificar los vicios de lenguaje:
-barbarismos
-anfibología
-pleonasmo
-redundancia
-cacofonía
</t>
  </si>
  <si>
    <t xml:space="preserve">Determinar el tipo de lenguaje empleado en textos escritos u orales.
Localizar en textos orales y escritos, los vicios del lenguaje.
</t>
  </si>
  <si>
    <t xml:space="preserve">Elaborará un organizador de información, a partir de una narración anecdótica con elementos orales y escritos, que incluya: 
- Puntos de vista, planteamientos y posturas de los personajes, y su interrelación
- Alternativas a la situación planteada
Integra una ficha de comentario expresando sus puntos de vista personales y los vicios del lenguaje identificados.
</t>
  </si>
  <si>
    <t xml:space="preserve">1. Comprender los métodos de organización de la información
2. Relacionar el uso de los organizadores gráficos con la fuente de información
3. Reconocer técnicas de comprensión lectora
4. Comprender las técnicas de comprensión lectora y auditiva
5. Identificar los tipos de lenguaje y sus aplicaciones
</t>
  </si>
  <si>
    <t xml:space="preserve">Lista de cotejo
Rúbrica de evaluación
</t>
  </si>
  <si>
    <t xml:space="preserve">Computadora
Equipo multimedia
Pintarrón
Internet
</t>
  </si>
  <si>
    <t>Introducción a la redacción</t>
  </si>
  <si>
    <t>El alumno redactará textos estructurados y desarrollados acordes a las técnicas de redacción, para contribuir a desarrollar proyectos de su área de especialización.</t>
  </si>
  <si>
    <t>Técnicas de análisis de textos</t>
  </si>
  <si>
    <t xml:space="preserve">Identificar las técnicas para el análisis de textos:
 - Escarabajo
 - Pirámide invertida
Describir los usos y aplicaciones de las técnicas en el análisis de textos.
</t>
  </si>
  <si>
    <t>Determinar la estructura e ideas principales de los textos.</t>
  </si>
  <si>
    <t xml:space="preserve">Responsable
Dispuesto
Ordenado
Pulcro
Ético
Creativo
</t>
  </si>
  <si>
    <t>Técnicas de redacción y modelo de referencias bibliográficas con el formato MLA</t>
  </si>
  <si>
    <t xml:space="preserve">Describir las técnicas y etapas de la redacción de documentos:
 - Selección del tema
 - Búsqueda de información
 - Elaboración de un bosquejo
 - Redacción de un borrador
 - Revisión
 - Redacción definitiva
Identificar los elementos, características y usos de las referencias bibliográficas del formato de la Modern Language Association (MLA).
</t>
  </si>
  <si>
    <t xml:space="preserve">Elaborar textos acordes a las técnicas de redacción.
Elaborar referencias bibliográficas acordes al formato MLA.
</t>
  </si>
  <si>
    <t>Cualidades de la redacción</t>
  </si>
  <si>
    <t xml:space="preserve">Identificar las características de una redacción eficiente y las técnicas para desarrollarlas:
 - Claridad
 - Concisión
 - Sencillez
 - Originalidad
Identificar las cualidades de la redacción y defectos, en la elaboración de textos:
 - Claridad y obscuridad
 - Precisión e imprecisión
 - Concisión y prolijidad
 - Cortesía y descortesía
 - Sencillez y afectación
 - Propiedad e impropiedad
</t>
  </si>
  <si>
    <t xml:space="preserve">Elaborar textos detallados, claros, concisos, sencillos y originales acerca de su entorno profesional y sociocultural.
Determinar los defectos de la redacción en textos.
</t>
  </si>
  <si>
    <t>A partir del análisis de un texto redactará un documento estructurado, claro, conciso, sencillo y original acerca de su entorno profesional y sociocultural, con referencias bibliográficas acordes al formato MLA y documenta en un anexo el proceso de redacción realizado.</t>
  </si>
  <si>
    <t xml:space="preserve">1. Comprender las técnicas de análisis de textos
2. Comprender las técnicas y etapas de la redacción de documentos
3. Identificar las reglas de referencia bibliográfica de acuerdo al formato MLA
4. Identificar las cualidades y defectos de la redacción
</t>
  </si>
  <si>
    <t xml:space="preserve">Proyecto
Rúbrica de evaluación
</t>
  </si>
  <si>
    <t xml:space="preserve">Ejercicios prácticos
Lectura asistida
Equipos colaborativos
</t>
  </si>
  <si>
    <t xml:space="preserve">Computadora
Equipo multimedia
Pintarrón
Internet
Ejercicios
</t>
  </si>
  <si>
    <t>Interpretar información compleja escrita y oral en textos escritos y orales extensos de temas concretos y abstractos, con carácter técnico de su área profesional y su entorno sociocultural, siguiendo líneas argumentales para definir y sustentar una postura propia.</t>
  </si>
  <si>
    <t xml:space="preserve">A partir de una información previamente proporcionada en forma oral o escrita:
- Reacciona de manera no verbal acorde al mensaje enviado
- Expone de forma detallada los planteamientos y las posturas, así como sus ventajas y desventajas
- Sustenta una opinión o propuesta personal
- Elabora una ficha de comentarios con base en los aspectos anteriores
</t>
  </si>
  <si>
    <t>Expresar sentimientos, pensamientos, conocimientos, experiencias, ideas, reflexiones, opiniones, de forma clara y detallada, argumentando y destacando la importancia, las ventajas y los inconvenientes de una amplia serie de temas relacionados con su contexto profesional y sociocultural, apoyado con el lenguaje no verbal en concordancia con el propósito comunicativo, para defender sus puntos de vista y presentar propuestas.</t>
  </si>
  <si>
    <t xml:space="preserve">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
</t>
  </si>
  <si>
    <t>Estructurar información de varias fuentes relativa a problemas contemporáneos y de su área de especialidad, en donde se refieren diferentes posturas o puntos de vista concretos, a través de técnicas de análisis de textos y métodos de organización gráfica, para relacionar, contrastar, definir y sustentar una postura propia o de otros.</t>
  </si>
  <si>
    <t xml:space="preserve">Realiza un organizador gráfico de la información sobre temas y problemas contemporáneos y de su área de especialidad, a partir de fuentes de diferente naturaleza, que incluya las siguientes características:
- Justificación de las fuentes consultadas
- Ideas principales y secundarias, y su interrelación
- Identificación de posturas y puntos de vista
- Causas y posibles consecuencias
- Postura personal
</t>
  </si>
  <si>
    <t>Redactar documentos claros y detallados sobre una amplia serie de temas relacionados con su contexto profesional y sociocultural, destacando la importancia de determinados hechos y experiencias, así como los motivos, para apoyar o refutar un punto de vista concreto.</t>
  </si>
  <si>
    <t xml:space="preserve">Redacta un reporte técnico sobre algún aspecto de su área de especialidad que incluya las siguientes características:
- 1500 palabras
- Ideas principales y secundarias lógicamente estructuradas
- Ortografía y puntuación razonablemente correcta
- Detalles sobre el asunto tratado
- Ventajas y desventajas desde un punto de vista concreto
- Argumentos que derivan en una opinión
</t>
  </si>
  <si>
    <t>Ramírez León, I (2014) Lectura, expresión oral y escrita I México México Anglo</t>
  </si>
  <si>
    <t>Gracián, R. (Coord.) (2015) Leo y Escribo I Guadalajara México Editoriales e Industrias Creativas de México.</t>
  </si>
  <si>
    <t>Pretrark, R. (2008) Redacción Dinámica México México Universidad Iberoamericana Puebla</t>
  </si>
  <si>
    <t>Bregante, J. s.a. Diccionario Espasa, Literatura Española Madrid España Espasa</t>
  </si>
  <si>
    <t>Garrido González, A. s.a. Diccionario General de la Lengua Española Madrid España Edebé</t>
  </si>
  <si>
    <t>Garrido González, A. s.a. Océano Práctico, diccionario de Sinónimos y antónimos España España Océano</t>
  </si>
  <si>
    <t>Guillermo Samperio, Berenice (2008) Cómo se escribe un cuento, 500 tips para nuevos cuentistas del siglo XXI España España Berenice Manuales</t>
  </si>
  <si>
    <t>Real Academia Española (2001) Ortografía de la Lengua Española España España Espasa</t>
  </si>
  <si>
    <t>Cassany Daniel (1994) Describir el escribir: cómo se aprende a escribir España España Paidós</t>
  </si>
  <si>
    <t>Argudín y Luna María (2006) Aprender a pensar leyendo bien España España Paidós</t>
  </si>
  <si>
    <t>Felipe Garrido (2004) Para leerte mejor, Mecanismos de lectura y de la formación de lectores capaces de escribir México México Paidós</t>
  </si>
  <si>
    <t>Cohen, Sandro (2011) Guía esencial para aprender a redactar México México Planeta</t>
  </si>
  <si>
    <t>Carlino, Paula (2005) Escribir, leer y aprender en la universidad, una introducción a la alfabetización académica México México Fondo de Cultura Económica</t>
  </si>
  <si>
    <t>Luis Ramoneda (2011) Manual de lectura y redacción Madrid España RIALP</t>
  </si>
  <si>
    <t>Allan y Barbara Pease (2011) El lenguaje del cuerpo humano en el trabajo Barcelona España AMAT</t>
  </si>
  <si>
    <t>Actuar con valores y actitudes proactivas de excelencia en su desarrollo personal, social y organizacional, en armonía con su medio ambiente para desarrollar su potencial personal, social, y organizacional.</t>
  </si>
  <si>
    <t>El alumno integrará un plan de vida y carrera, a partir de una reflexión sobre valores y en armonía con el medio ambiente.</t>
  </si>
  <si>
    <t>Reconocer, en una situación de globalización, la internacionalización sin pérdida de identidad.</t>
  </si>
  <si>
    <t>Relacionar los conceptos insertos en la globalización con su desarrollo integral.</t>
  </si>
  <si>
    <t xml:space="preserve">Ejes de la sustentabilidad: Ecológico, 
Social, 
Económico, 
Espiritual, 
Político, 
Intelectual
</t>
  </si>
  <si>
    <t>Elabora, a partir de una situación, una propuesta de acciones justificadas desde el enfoque de desarrollo sustentable para una organización dada.</t>
  </si>
  <si>
    <t xml:space="preserve">1. Comprender los conceptos relacionados al desarrollo sustentable
2. Relacionar estos conceptos con su desarrollo integral
3. Analizar los beneficios de hacer suyo un modelo de desarrollo sustentable
4. Proponer acciones desde el enfoque del desarrollo sustentable
</t>
  </si>
  <si>
    <t xml:space="preserve">Análisis de caso
Lista de cotejo
</t>
  </si>
  <si>
    <t xml:space="preserve">Video
Carteles
Internet
Biblioteca
Revistas
Periódicos
Música y letra de canciones
Publicidad
Refranes
Acetatos
Proyector
Computadora
Pizarrón
Rotafolios
</t>
  </si>
  <si>
    <t xml:space="preserve">Describir el concepto del crecimiento humano desde los modelos:
- espiritual 
- biológico y social
- laboral y profesional
- intelectual
</t>
  </si>
  <si>
    <t xml:space="preserve">Proponer actividades que estimulen el crecimiento humano integral. </t>
  </si>
  <si>
    <t>Identificar los componentes que integran un plan de vida y carrera.</t>
  </si>
  <si>
    <t>Elaborar un plan de vida dirigido a su autorrealización, a corto, mediano y largo plazo.</t>
  </si>
  <si>
    <t>Realiza un plan de vida y carrera para sí mismo que considere valores, personalidad sana y modelo de desarrollo sustentable.</t>
  </si>
  <si>
    <t xml:space="preserve">1. Comprender el concepto del crecimiento humano desde los modelos espiritual, biológico y social, laboral y profesional, intelectual
2. Identificar las actividades que estimulen el crecimiento humano integral
3. Relacionar estas actividades y conceptos con su actuar cotidiano
4. Identificar los componentes que integran un plan de vida y carrera
5. Elaborar un plan de vida dirigido a su autorrealización, a corto, mediano y largo plazo
</t>
  </si>
  <si>
    <t>Evaluar su sistema de valores para identificar carencias y fortalezas y oportunidades de crecimiento personal.</t>
  </si>
  <si>
    <t>Elaborar un plan de vida considerando objetivos personales y profesionales y su interacción con el entorno.</t>
  </si>
  <si>
    <t>Juan Lafarga y Gómez del Campo, José. (1978) Desarrollo del potencial humano. Volúmenes 1 y 2. México México Trillas</t>
  </si>
  <si>
    <t>Días, Jesús, Rodríguez, Carlos, Estrada Javier y García María (1988) El trabajo en equipo. México México Sitesa</t>
  </si>
  <si>
    <t>Rodríguez Carlos y García María. (1988) Jefe hoy, mañana dirigente. México México Diana</t>
  </si>
  <si>
    <t>Urdaneta Ballen, Orlando. (2000) Desarrollo del capital humano en el escenario de la globalización, el 3/ed. México México Panamericana</t>
  </si>
  <si>
    <t>Sánchez-Fuentes, Francisco (2003) Perfil humano del líder / desarrollo y formación de líderes. México México Contenidos de formación integral</t>
  </si>
  <si>
    <t xml:space="preserve">Riccardo Riccardi
(2001) El arquitecto del desarrollo humano y organizacional México México Macchi
</t>
  </si>
  <si>
    <t>Albach, Horst. (1999) Globalización. México México Díaz de santos</t>
  </si>
  <si>
    <t>Roitman Rosenmann, Marcos (2006) El pensamiento sistémico México México Siglo XXI</t>
  </si>
  <si>
    <t>Joseph O'Connor (2008) Introducción al pensamiento sistémico. México México Urano</t>
  </si>
  <si>
    <t>Lewicki. Ed. (1990) Desarrollo organizacional. México México Noriega Limusa</t>
  </si>
  <si>
    <t xml:space="preserve">A partir de un caso práctico de una organización, elaborar un reporte que incluya:
Planeación:  - Misión - Visión - Políticas- Objetivos - Estrategias 
Organización: - Organigrama - Descripción de puestos
Dirección:  - Estrategias de comunicación - Liderazgo - Motivación - Toma de decisiones
Control: - Herramientas de control 
</t>
  </si>
  <si>
    <t>MATERIA 59</t>
  </si>
  <si>
    <t>El alumno evaluará información de la organización utilizando las herramientas de probabilidad y estadística para contribuir al diagnóstico del desempeño comercial y proponer acciones de mejora.</t>
  </si>
  <si>
    <t>Introducción a la Estadística y a la Probabilidad</t>
  </si>
  <si>
    <t>El alumno inferirá el comportamiento de una población para una eficaz toma de decisiones.</t>
  </si>
  <si>
    <t>Identificación de los conceptos de estadística</t>
  </si>
  <si>
    <t xml:space="preserve">Identificar el concepto de estadística y la importancia de la estadística en el desarrollo de proyectos comerciales.
Explicar los conceptos de estadística descriptiva e inferencial.
Identificar la importancia de la utilización de software estadístico.
</t>
  </si>
  <si>
    <t xml:space="preserve">Identificar los conceptos de población infinita y finita. 
Describir el concepto de variables continuas y discretas. 
Explicar los conceptos de variables cualitativas y cuantitativas.
</t>
  </si>
  <si>
    <t>Determinar el tipo de población de acuerdo a una situación dada.</t>
  </si>
  <si>
    <t>Técnicas y Tópicos de Muestreo</t>
  </si>
  <si>
    <t xml:space="preserve">Describir el concepto de muestra.
Explicar los diferentes tipos de muestreo: 
-Muestreo Probabilístico: Aleatorio Simple, Estratificado, Sistemático y Conglomerado.                                          
-Muestreo No Probabilístico: Juicio, criterio y bola de nieve.
</t>
  </si>
  <si>
    <t>Seleccionar el tipo de muestreo de acuerdo a las características de la población y la necesidad de información.</t>
  </si>
  <si>
    <t>Probabilidad</t>
  </si>
  <si>
    <t xml:space="preserve">Identificar los conceptos de:
- Probabilidad               
- Experimento 
- Resultado 
- Espacio muestral y 
- Evento         
Comprender el concepto de probabilidad condicional.   
Distinguir los eventos mutuamente excluyentes y no excluyentes.
Identificar las reglas de probabilidad: 
- Suma y multiplicación     
- Diagrama de Venn    
- Combinaciones y permutaciones
</t>
  </si>
  <si>
    <t>Resolver casos de probabilidad considerando las reglas y tipos de eventos.</t>
  </si>
  <si>
    <t xml:space="preserve">A partir de un caso práctico del sector comercial, elaborar un reporte que incluya:
a) Población, muestra y variables.
b) Tipo de muestreo que debe aplicar de acuerdo a la población presentada.
c) Probabilidad de que suceda un evento.
</t>
  </si>
  <si>
    <t xml:space="preserve">1. Comprender los conceptos de estadística descriptiva, inferencial, población, variables, muestra y muestreo.
2. Analizar los tipos de muestreo y su aplicación conforme a las características de la población.
3. Seleccionar el tipo de muestreo.
                                                          4. Identificar los conceptos básicos de probabilidad.    
5. Resolver problemas de permutaciones y combinaciones.
</t>
  </si>
  <si>
    <t xml:space="preserve">Análisis de casos
Ejercicios prácticos
</t>
  </si>
  <si>
    <t xml:space="preserve">Equipo de cómputo 
Video proyector 
Internet
Impresos
</t>
  </si>
  <si>
    <t>El alumno evaluará los datos de una población para determinar el comportamiento de las compras y las ventas de la organización.</t>
  </si>
  <si>
    <t xml:space="preserve">Explicar la distribución de frecuencias. 
Explicar los métodos de recopilación de datos:
- Diagrama de Tallo
- Hojas
Describir los conceptos, tipos de gráficos y usos de:
- Histograma
- Polígonos de frecuencia. 
Identificar las ventajas y desventajas de las gráficas de frecuencias.
</t>
  </si>
  <si>
    <t xml:space="preserve">Recopilar datos conforme al método establecido.
                                                                        Construir tablas de distribución de frecuencias.
</t>
  </si>
  <si>
    <t>Organizado                              Sistemático                     Tolerante</t>
  </si>
  <si>
    <t>Medidas estadísticas de tendencia central y dispersión</t>
  </si>
  <si>
    <t xml:space="preserve">Describir los conceptos, fórmulas y características de medidas de tendencia central:
- Media
- Mediana
- Moda
Describir los conceptos de dispersión, fórmulas y características para datos, no agrupados y agrupados:
- Rango
- Desviación estándar
- Varianza
- Coeficiente de variación
</t>
  </si>
  <si>
    <t xml:space="preserve">Calcular las medidas de tendencia central y dispersión.
Determinar medidas representativas de datos.   
Determinar el comportamiento de un conjunto de datos con base en las medidas de tendencia central y de dispersión.
</t>
  </si>
  <si>
    <t xml:space="preserve">Organizado Sistemático
Capacidad para trabajar bajo presión
</t>
  </si>
  <si>
    <t xml:space="preserve">Comprender el concepto de distribución de datos.
Identificar los tipos de distribución:
- Normal
- Binomial
- Poisson
- T de Student
Explicar las propiedades de la distribución normal.
</t>
  </si>
  <si>
    <t xml:space="preserve">Calcular el área bajo la curva de la distribución normal.                          
Integrar la tabla de distribución normal.
</t>
  </si>
  <si>
    <t xml:space="preserve">A partir de un caso práctico del sector comercial, elaborar un reporte que incluya:
-Ordenamiento y agrupación de los datos, utilizando métodos de agrupación de datos. 
-Cálculo e interpretación de las medidas de tendencia central y dispersión para datos agrupados. 
-Determinación del área bajo la curva para una probabilidad dada.                                                
-Conclusión   
</t>
  </si>
  <si>
    <t xml:space="preserve">1. Comprender los métodos de recopilación de datos.
2. Identificar los conceptos y tipos de gráficos.
3. Distinguir las medidas de tendencia central y de dispersión para datos agrupados y no agrupados.
4. Identificar las propiedades de la distribución normal.
5. Interpretar las mediciones realizadas.
</t>
  </si>
  <si>
    <t xml:space="preserve">Equipo de cómputo
Video proyector
Internet
Impresos
Pintarrón
</t>
  </si>
  <si>
    <t>El alumno realizará inferencias, estimaciones e interpretaciones de una serie de datos para determinar las preferencias del consumidor</t>
  </si>
  <si>
    <t>Describir los conceptos y procedimientos de cálculo de estimaciones, intervalos de confianza y margen de error.</t>
  </si>
  <si>
    <t>Calcular la estimación considerando el tamaño de la muestra y el tipo de población.</t>
  </si>
  <si>
    <t>Organizado                              Sistemático                                     Tolerante</t>
  </si>
  <si>
    <t>Prueba de hipótesis</t>
  </si>
  <si>
    <t xml:space="preserve">Describir los conceptos de: 
- hipótesis nula 
- hipótesis alternativa 
- nivel de confianza 
- grado de significancia 
- errores tipo I y II.     
Describir los modelos de prueba de hipótesis y sus características:   
- T de Student 
- F de Fisher           
</t>
  </si>
  <si>
    <t>Realizar pruebas de hipótesis.</t>
  </si>
  <si>
    <t>Integrar un portafolio de casos prácticos del sector comercial de prueba de hipótesis a partir de una media y desviación estándar</t>
  </si>
  <si>
    <t xml:space="preserve">1. Identificar los conceptos: error muestral, tamaño de la población y muestra.
2. Comprender los procedimientos para calcular, error muestral, tamaño de la muestra e intervalos de confianza.
3. Comprender los modelos para realizar la prueba de hipótesis (distribución normal, T de Student y F de Fisher).
4. Realizar inferencias a partir de los resultados de la prueba de hipótesis.
</t>
  </si>
  <si>
    <t xml:space="preserve">Equipos colaborativos   
Ejercicios prácticos      
Realización de trabajos de investigación
</t>
  </si>
  <si>
    <t xml:space="preserve">Equipo de cómputo
Video proyector           
Casos publicados
Software estadístico
Pintarrón
</t>
  </si>
  <si>
    <t>Diagnosticar la situación de la empresa a   través del uso de herramientas financieras, administrativas y de investigación, así como análisis de las áreas funcionales, para planificar el proceso de comercialización</t>
  </si>
  <si>
    <t xml:space="preserve">Elabora un diagnóstico de la empresa que incluya:                  
  - filosofía organizacional           
 - objetivos organizacionales      
 - análisis financiero: 
      - Método Vertical
            * Razones financieras 
            * Porcientos integrales
            * Punto crítico
      - Método horizontal
             *Tendencias
             * Variaciones                       
- porcentuales
- capacidad instalada                  
- posicionamiento en el mercado
- análisis del producto                 
- canales de distribución             
- competitividad de la fuerza de ventas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</si>
  <si>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-precio, 
 - calidad del producto, 
 - calidad en el servicio, 
 - canales de distribución,
 - tiempo de entrega, 
 - publicidad, 
 - condiciones de pago, 
 - seguimiento posventa 
-  análisis e interpretación de resultados
-  detección de oportunidades
</t>
  </si>
  <si>
    <t xml:space="preserve">Presenta un anteproyecto a nivel perfil que contenga:
Resumen Ejecutivo
Definición del bien o servicio
Análisis de Mercado
Análisis Técnico: 
- organizacional,
-  legal,
-  producción, 
- impacto ambiental
Análisis Financiero
Análisis de pre factibilidad
Conclusiones
</t>
  </si>
  <si>
    <t xml:space="preserve">Levine, David M./Krehbiel, Timothy/ Berenson, Mark (2014) Estadística para Administración Distrito Federal México Pearson Educación
ISBN: 9786073222570
</t>
  </si>
  <si>
    <t xml:space="preserve">Triola, Mario F  (2013) Estadística Distrito Federal México Pearson Educación
ISBN: 9786073217682
</t>
  </si>
  <si>
    <t xml:space="preserve">Murray R. Spiegel (2013) Probabilidad y estadística Distrito Federal México McGraw-Hill Interamericana
ISBN: 9786071511881
</t>
  </si>
  <si>
    <t xml:space="preserve">Anderson, David R./,Sweeney, Dennis J./ Williams, Thomas A.  (2016) Estadística para negocios y Economía Distrito Federal México Cengage Learning 
ISBN: 9786075225159
</t>
  </si>
  <si>
    <t xml:space="preserve">Lind / Marchal / Watmen (2015) Estadística aplicada a los negocios y Economía Distrito Federal México McGraw-Hill
ISBN: 9786071513038
</t>
  </si>
  <si>
    <t>CONTABILIDAD</t>
  </si>
  <si>
    <t>El alumno generará información financiera, haciendo uso de herramientas contables para apoyar la toma de decisiones en el área comercial.</t>
  </si>
  <si>
    <t>Fundamentos de Contabilidad</t>
  </si>
  <si>
    <t>El alumno registrará movimientos contables para presentar la información financiera de acuerdo a las normas contables.</t>
  </si>
  <si>
    <t xml:space="preserve">Introducción a la Contabilidad </t>
  </si>
  <si>
    <t xml:space="preserve">Identificar el concepto de contabilidad, su finalidad y tipos:
- Financiera
- Administrativa
- De costos
Comprender la importancia de la contabilidad en una empresa.
Identificar la relación de la contabilidad con el área de ventas.
</t>
  </si>
  <si>
    <t xml:space="preserve">Analítico
Responsable
Ético
</t>
  </si>
  <si>
    <t>Partida Doble</t>
  </si>
  <si>
    <t xml:space="preserve">Distinguir las cuentas que conforman un catálogo y su naturaleza:
- cuentas de activo
- cuentas de pasivo
- cuentas de capital
- cuentas de ingresos
- cuentas de egresos
Explicar las reglas del cargo y el abono. 
</t>
  </si>
  <si>
    <t>Realizar movimientos de cargo y abono en las cuentas de acuerdo a su naturaleza.</t>
  </si>
  <si>
    <t xml:space="preserve">Objetivo
Analítico
Ético
Ordenado
Disciplinado
</t>
  </si>
  <si>
    <t xml:space="preserve">A partir de un caso práctico del sector comercial, elaborar un reporte que contenga:
- Registros contables
- Determinación de saldos finales
</t>
  </si>
  <si>
    <t xml:space="preserve">1. Identificar la importancia de la contabilidad, su finalidad y tipos.
2. Comprender la relación de la contabilidad con el área comercial.
3. Identificar la naturaleza de las cuentas del catálogo.
4. Realizar registros contables.
</t>
  </si>
  <si>
    <t xml:space="preserve">Ejercicios prácticos
Lista de cotejo 
</t>
  </si>
  <si>
    <t xml:space="preserve">Análisis de casos
Realización de trabajos de investigación
Ejercicios prácticos
</t>
  </si>
  <si>
    <t xml:space="preserve">Computadora
Pintarrón
Cañón
Impresos 
</t>
  </si>
  <si>
    <t>Estados Financieros</t>
  </si>
  <si>
    <t>El alumno integrará estados financieros de una organización comercial para apoyar en la toma de decisiones.</t>
  </si>
  <si>
    <t>Conceptos básicos de los Estados Financieros</t>
  </si>
  <si>
    <t xml:space="preserve">Describir el concepto, importancia y objetivo de los estados financieros: 
- Estado de situación financiera
- Estado de resultados 
</t>
  </si>
  <si>
    <t>Estado de Situación Financiera</t>
  </si>
  <si>
    <t xml:space="preserve">Identificar las cuentas básicas del Estado de Situación Financiera.
Identificar la estructura del Estado de Situación Financiera:
- Encabezado: nombre de la empresa, nombre del estado financiero y fecha.
- Cuerpo
- Pie del balance
</t>
  </si>
  <si>
    <t xml:space="preserve">Elaborar Estados de Situación Financiera a partir del saldo de las cuentas.
</t>
  </si>
  <si>
    <t xml:space="preserve">Objetivo
Analítico
Ético
Ordenado
Disciplinado
Manejo de estrés
Paciente
</t>
  </si>
  <si>
    <t xml:space="preserve">Identificar la estructura del Estado de Resultados: 
-Encabezado: nombre de la empresa, nombre del estado financiero y periodo
- Cuerpo
- Firmas
Identificar las cuentas básicas del Estado de Resultados:
-Ventas
-Costo de ventas
-Gastos
-Utilidades
</t>
  </si>
  <si>
    <t xml:space="preserve">Integrar el Estado de Resultados a partir de los saldos en las cuentas.
</t>
  </si>
  <si>
    <t xml:space="preserve">Objetivo
Analítico
Ético
Ordenado
Disciplinado
Manejo de estrés
Organizado
Paciente
</t>
  </si>
  <si>
    <t xml:space="preserve">Integrar un portafolio de casos prácticos del sector comercial que contenga:
- 5 Estados de Situación Financiera
- 5 Estados de Resultados
</t>
  </si>
  <si>
    <t xml:space="preserve">1.  Comprender el concepto, importancia y objetivo de los estados financieros.
2. Distinguir las cuentas y estructura de los estados financieros.
3. Elaborar estados financieros.
</t>
  </si>
  <si>
    <t xml:space="preserve">Ejercidos prácticos
Lista de cotejo
</t>
  </si>
  <si>
    <t xml:space="preserve">Ejercicios prácticos
Realización de trabajos de investigación
Solución de problemas
</t>
  </si>
  <si>
    <t>Contabilidad de Costos</t>
  </si>
  <si>
    <t>El alumno calculará el costo de un producto para contribuir a la toma de decisiones comerciales.</t>
  </si>
  <si>
    <t xml:space="preserve">Describir los conceptos del costo de producción: 
- Materia prima
- Mano de obra  
- Costos indirectos.
</t>
  </si>
  <si>
    <t xml:space="preserve">Describir el concepto de costos, sus tipos y características:
- Por su función
- Por su comportamiento
- Por su identificación
- Por el tiempo
Explicar el procedimiento para determinar el costo de productos.
</t>
  </si>
  <si>
    <t>Calcular el costo total y unitario de producto.</t>
  </si>
  <si>
    <t xml:space="preserve">Sistemático
Analítico
Organizado
Responsable
Paciente
</t>
  </si>
  <si>
    <t xml:space="preserve">Definir los conceptos de inventario inicial, inventario final, en proceso y deseado.
Identificar los métodos de valuación de inventarios y sus características:
- Primeras entradas, primeras salidas (PEPS)
- Promedio
</t>
  </si>
  <si>
    <t xml:space="preserve">Calcular el valor de los inventarios aplicando los diferentes métodos de evaluación.
</t>
  </si>
  <si>
    <t>Estado de costo de producción y ventas</t>
  </si>
  <si>
    <t xml:space="preserve">Comprender la importancia y utilidad del Estado de Costo de Producción y ventas.
Identificar la estructura del Estado de Costo de Producción y ventas;
- Encabezado: Nombre de la empresa, nombre del estado financiero y periodo que presenta.
-Cuerpo
-Firmas
Identificar las cuentas del Estado de Costo de producción y ventas:
-Inventarios
-Compras de materia prima
-Costos indirectos de fabricación
-Ventas
</t>
  </si>
  <si>
    <t>Integrar el Estado de Costo de Producción y Ventas.</t>
  </si>
  <si>
    <t xml:space="preserve">Objetivo
Analítico
Ético
Ordenado
Disciplinado
Manejo de estrés
Organizado
Sistemático
Trabajo en equipo
Paciente
</t>
  </si>
  <si>
    <t xml:space="preserve">A partir de una práctica sobre el sector comercial, elaborar un reporte que incluya:
- Determinación del valor de los inventarios, justificando el método seleccionado.
-Estado de costo de producción y de ventas. 
- Informe de costo total y unitario.
</t>
  </si>
  <si>
    <t xml:space="preserve">1. Comprender los conceptos de costo de producción
2. Identificar los tipos de costos
3. Comprender los métodos de valuación de inventarios.
4. Comprender el procedimiento de elaboración del Estado de costo de producción y ventas.
5. Comprender los conceptos de inventario inicial, final, en proceso y deseado.
</t>
  </si>
  <si>
    <t xml:space="preserve">Análisis de casos 
Realización de trabajos de investigación
Solución de problemas
</t>
  </si>
  <si>
    <t>El alumno elaborará el presupuesto maestro para determinar los lineamientos de operación en el área comercial.</t>
  </si>
  <si>
    <t xml:space="preserve">Conceptos 
básicos
</t>
  </si>
  <si>
    <t>Explicar el concepto de presupuesto y su importancia.</t>
  </si>
  <si>
    <t xml:space="preserve">Identificar los elementos que integran un presupuesto: ingreso, costo y gasto.
Distinguir los tipos de presupuestos :
- Maestro
- Base cero
Describir el procedimiento de elaboración del presupuesto maestro:
Ventas 
- Producción
- Materiales requeridos
- Compras 
- Mano de obra
- Costos indirectos de  
  fabricación
- Gastos de operación
</t>
  </si>
  <si>
    <t>Elaborar presupuestos maestros.</t>
  </si>
  <si>
    <t xml:space="preserve">A partir de un caso práctico del sector comercial, elaborar un presupuesto maestro que incluya:
- Ventas 
- Producción
- Materiales requeridos
- Compras 
- Mano de obra
- Costos indirectos de 
  fabricación
- Gastos de operación
</t>
  </si>
  <si>
    <t xml:space="preserve">1. Comprender el concepto e importancia de presupuesto
2. Identificar los elementos que integran el presupuesto.
3. Identificar los tipos de presupuesto
4. Comprender el procedimiento de elaboración del presupuesto maestro
5. Elaborar el presupuesto maestro
</t>
  </si>
  <si>
    <t xml:space="preserve">Realización de trabajos de investigación
Análisis de casos
Ejercicios prácticos
</t>
  </si>
  <si>
    <t xml:space="preserve">Impresos
Cañón
Computadora
Pintarrón
Hoja de cálculo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</si>
  <si>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</si>
  <si>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 precio, 
  - calidad del producto, 
  - calidad en el servicio, 
  - canales de distribución,
  - tiempo de entrega, 
  - publicidad, 
  - condiciones de pago, 
  - seguimiento posventa 
- Análisis e interpretación de resultados
- Detección de oportunidades 
</t>
  </si>
  <si>
    <t xml:space="preserve">Calvo Langarica, César (2012)
 Análisis e interpretación de Estados Financieros Ciudad de México México Publicaciones Administrativas Contables Jurídicas  ISBN: 9786077583530
</t>
  </si>
  <si>
    <t xml:space="preserve">García Colín, Juan (2013)
 Contabilidad de costos Ciudad de México México McGraw Hill
ISBN: 9786071509390
</t>
  </si>
  <si>
    <t xml:space="preserve">Lara Flores, Elías y
Lara Ramírez, Leticia (2015)
 Primer curso de contabilidad Ciudad de México México Trillas
ISBN: 9786071727008
</t>
  </si>
  <si>
    <t xml:space="preserve">Ramírez Padilla, David Noel  (2013) Contabilidad Administrativa Ciudad de México México McGraw Hill
ISBN: 9786071508454
</t>
  </si>
  <si>
    <t xml:space="preserve">Rodríguez Morales, Leopoldo (2012)
 Análisis de Estados Financieros Ciudad de México México McGraw Hill
ISBN: 9786071507396
</t>
  </si>
  <si>
    <t>INFORMÁTICA II</t>
  </si>
  <si>
    <t>El alumno organizará información por medio del uso de software de hoja de cálculo y manejo de base de datos para optimizar los procesos de la organización.</t>
  </si>
  <si>
    <t>Hoja de cálculo</t>
  </si>
  <si>
    <t>El alumno elaborará hojas de trabajo para facilitar el manejo de la información en su ámbito profesional.</t>
  </si>
  <si>
    <t>Introducción a las hojas de cálculo</t>
  </si>
  <si>
    <t xml:space="preserve">Identificar las herramientas básicas que conforman el ambiente de trabajo de las hojas de cálculo:
- Libros
- Hojas
- Celda
- Barra de herramientas
Identificar los elementos que permiten dar formato a las celdas, hojas y libros:
- Bordes y sombreado
- Alineación
- Combinación de celdas
- Tamaño
- Orientación
Identificar las herramientas básicas para configuración de impresión de hojas de cálculo.
</t>
  </si>
  <si>
    <t xml:space="preserve">Elaborar hojas de trabajo utilizando las herramientas del entorno de hojas de cálculo.
Dar formato a las hojas de cálculo. 
</t>
  </si>
  <si>
    <t xml:space="preserve">Sistemático
Analítico
Organizado
Responsable
Ordenado
Capacidad de planeación
</t>
  </si>
  <si>
    <t xml:space="preserve">Definir las referencias a celdas relativas, absolutas y mixtas.
Definir los tipos de operadores y su procedencia.
Identificar las herramientas para la creación de fórmulas y uso de funciones. 
Describir la validación de datos y la configuración de criterios.
Explicar la composición estructural de las fórmulas en hojas de cálculo.
Explicar la composición estructural de las funciones:
- Matemáticas
- Texto
- Fecha y hora
- Estadísticas 
- Lógicas de Búsqueda
</t>
  </si>
  <si>
    <t>Realizar cálculos con fórmulas y funciones, haciendo referencia a celdas: absoluta, relativa y mixta.</t>
  </si>
  <si>
    <t>Filtros, búsqueda y ordenamiento</t>
  </si>
  <si>
    <t xml:space="preserve">Identificar la configuración de autofiltros.
Identificar los componentes de filtros avanzados.
Explicar los componentes de las búsquedas.
Identificar los tipos de ordenamiento:
- ascendente
- descendente 
- personalizado
</t>
  </si>
  <si>
    <t>Organizar información del área comercial y de servicios, aplicando herramientas de filtros, búsquedas y ordenamientos en una hoja de cálculo.</t>
  </si>
  <si>
    <t>Tablas dinámicas e hipervínculos</t>
  </si>
  <si>
    <t xml:space="preserve">Identificar el concepto de hipervínculo y sus tipos.
Explicar el concepto de tabla dinámica y sus componentes.
Describir el procedimiento de creación de tablas dinámicas y la configuración de sus campos.
</t>
  </si>
  <si>
    <t xml:space="preserve">Generar matrices de información específica a partir de los datos contenidos en las hojas de cálculo.
Utilizar hipervínculos en presentaciones. 
</t>
  </si>
  <si>
    <t>Tipos de gráficos</t>
  </si>
  <si>
    <t xml:space="preserve">Identificar los tipos de gráficos y sus partes.
Identificar las herramientas en la creación, inserción y edición de gráficos e imágenes.
Identificar la aplicación de los histogramas.
</t>
  </si>
  <si>
    <t xml:space="preserve">Elaborar gráficos utilizando las herramientas de las hojas de cálculo a partir de la gestión de los datos y la información estratégica.
Elaborar histogramas considerando los datos estadísticos.
</t>
  </si>
  <si>
    <t>Funciones estadísticas</t>
  </si>
  <si>
    <t xml:space="preserve">Describir el proceso de instalación de complemento de herramienta de análisis de datos.
Identificar la importancia de la utilización de datos estadísticos.
</t>
  </si>
  <si>
    <t>Preparar información contenida en las hojas de cálculo.</t>
  </si>
  <si>
    <t xml:space="preserve">A partir de una práctica de laboratorio referente al sector comercial, entregar un libro de hoja de cálculo en forma electrónica integrado por la siguiente información:
- Base de datos de inventarios
- Registro de movimientos
-Consulta de inventario
- Tablas comparativas
- Datos estadísticos
- Gráficos 
</t>
  </si>
  <si>
    <t xml:space="preserve">1. Identificar las herramientas básicas de la hoja de cálculo.
2. Comprender el uso de las fórmulas y funciones de las hojas de cálculo.
3. Comprender el procedimiento de creación de tablas dinámicas e hipervínculos.
4. Identificar las herramientas de elaboración de gráficos y análisis de datos.
5. Elaborar hojas de trabajo.
</t>
  </si>
  <si>
    <t xml:space="preserve">Aprendizaje auxiliado por las tecnologías de la información
Práctica en laboratorios
Solución de problemas.
</t>
  </si>
  <si>
    <t xml:space="preserve">Computadora
Proyector
Pintarrón
Materiales (Impresos y Digital)
Internet
Hoja de Cálculo
</t>
  </si>
  <si>
    <t>El alumno creará bases de datos para facilitar la organización de la información de la empresa.</t>
  </si>
  <si>
    <t>Componentes de la base de datos</t>
  </si>
  <si>
    <t xml:space="preserve">Identificar los componentes de las bases de datos:                                     
 - Campo, registros, tabla                                       
 - Tipos de bases de datos: maestras y en movimiento
 - Modelos de bases de datos según su contenido
</t>
  </si>
  <si>
    <t>Determinar modelos de bases de datos a partir de las necesidades de información de la empresa.</t>
  </si>
  <si>
    <t>Herramientas de creación y diseño de tablas</t>
  </si>
  <si>
    <t xml:space="preserve">Identificar las herramientas de creación y diseño de tablas:                  
- Crear campos y tablas                      
- Definir campo id                                      
- Insertar o eliminar registros                      
- Definir criterios de 
- Ordenamiento/consulta (Ordenamiento por uno, dos y tres criterios)   
</t>
  </si>
  <si>
    <t xml:space="preserve">Crear bases de datos. </t>
  </si>
  <si>
    <t>Diseño de Interfaces de datos</t>
  </si>
  <si>
    <t>Identificar las herramientas de diseño de:                                                                                                               - Formas/formularios (Captura de datos)                                                - Reporte/informes (Lectura de datos)</t>
  </si>
  <si>
    <t xml:space="preserve">Programar objetos de formularios. 
Generar informes a partir de la captura de datos.
</t>
  </si>
  <si>
    <t>Macros</t>
  </si>
  <si>
    <t xml:space="preserve">Identificar el procedimiento de elaboración de macros automatizados.
Identificar las herramientas de diseño de macros.
</t>
  </si>
  <si>
    <t>Insertar macros para automatizar tareas repetitivas.</t>
  </si>
  <si>
    <t xml:space="preserve">Desarrollar un proyecto de aplicación comercial o de servicios, que contenga las siguientes especificaciones :
-  Tablas con datos estáticos y dinámicos con cinco campos
- Formularios de captura de información
- Consultas a la base de datos
- Elaboración de formatos de informes/reportes 
- Macros para tareas repetitivas.
</t>
  </si>
  <si>
    <t xml:space="preserve">1. Comprender los componentes de las bases de datos.
2. Comprender las herramientas de creación de tablas y diseño de interfaces.
3. Identificar el procedimiento para la creación de módulos. 
4. Identificar las herramientas de diseño de macros automatizados.
5. Crear bases de datos.  
</t>
  </si>
  <si>
    <t xml:space="preserve">Proyecto
Rúbrica
</t>
  </si>
  <si>
    <t xml:space="preserve">Aprendizaje auxiliado por las tecnologías de la información
Práctica en laboratorios
Aprendizaje basado en proyecto
</t>
  </si>
  <si>
    <t xml:space="preserve">Computadora
Proyector
Pintarrón
Materiales (Impresos y Digital)
Internet
Software para manejo de base de datos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</si>
  <si>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</si>
  <si>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-precio, 
 - calidad del producto, 
 - calidad en el servicio, 
 - canales de distribución,
 - tiempo de entrega, 
 - publicidad, 
 - condiciones de pago, 
 - seguimiento posventa 
- Análisis e interpretación de resultados
-Detección de oportunidades 
</t>
  </si>
  <si>
    <t>Organizar fuerzas de ventas mediante la asignación de funciones, métodos de ventas y técnicas administrativas, para el logro de las metas comerciales</t>
  </si>
  <si>
    <t xml:space="preserve">Presenta una propuesta de estructura del departamento de ventas que incluye: 
- Filosofía Organizacional
- Estructura Organizacional del área de ventas
- Perfiles y descripción de puestos
- Selección de Vendedores
- Plan de Capacitación
- Plan de Incentivos 
</t>
  </si>
  <si>
    <t xml:space="preserve">Elabora un reporte que incluye:
- Tipo de Supervisión 
- Instrumentos de Control 
- Medición de indicadores del área de ventas
- Evaluación de la satisfacción del cliente
- Evaluación del desempeño de la fuerza de ventas
- Propuestas de Mejora
</t>
  </si>
  <si>
    <t xml:space="preserve">Walkenback, John (2015) Excel 2016 Bible Indianapolis, IN Estados Unidos Wiley
ISBN: 9781119067504
</t>
  </si>
  <si>
    <t xml:space="preserve">Pacheco Contreras, Johnny (2016) Contabilidad Financiera con Excel primera ed. Ciudad de México México Alfaomega group editor
ISBN: 9786076225561
</t>
  </si>
  <si>
    <t xml:space="preserve">Peña Pérez, Rosario (2016) Excel 2016 Manual Práctico paso a paso, primera ed. Ciudad de México México Alfaomega-Altaria
ISBN: 9786076226308
</t>
  </si>
  <si>
    <t xml:space="preserve">Anderson David R.; Sweeney, Dennis J.; Williams, Thomas A. (2014) Estadística para Administración y Economía, doceava ed. Ciudad de México México Cengage Learning
ISBN 9786075225159
</t>
  </si>
  <si>
    <t xml:space="preserve">MediActive (2012) Aprender Access 2010 con 100 ejercicios prácticos Barcelona España Marcombo Ediciones Técnicas
ISBN 9788426718587
</t>
  </si>
  <si>
    <t xml:space="preserve">Cuadra, Dolores; Castro, Elena, Iglesias, Ana Ma. (2013) Desarrollo de Bases de Datos: Curso prácticos desde el análisis a la implementación Ciudad de México México Alfaomega Grupo Editor
ISBN 9786077076537
</t>
  </si>
  <si>
    <t>PLANEACIÓN ESTRATÉGICA</t>
  </si>
  <si>
    <t>El alumno desarrollará planes estratégicos de organizaciones comerciales a través del uso de herramientas de análisis para contribuir a su competitividad.</t>
  </si>
  <si>
    <t>Introducción a la planeación estratégica</t>
  </si>
  <si>
    <t>El alumno elaborará la planeación normativa para establecer el marco de actuación de la organización.</t>
  </si>
  <si>
    <t xml:space="preserve">Tipos de 
planes 
</t>
  </si>
  <si>
    <t xml:space="preserve">Diferenciar los tipos de planes:
- estratégicos 
- operacionales
- tácticos.
</t>
  </si>
  <si>
    <t xml:space="preserve">Analítico
Responsable
Uso de razonamiento
Observador
Crítico 
</t>
  </si>
  <si>
    <t>Elementos de la planeación estratégica</t>
  </si>
  <si>
    <t xml:space="preserve">Identificar los elementos del proceso de la planeación estratégica:
- objetivos actuales
- análisis situacional
- estrategias actuales
- presupuesto
- planes y programas
- implementación
- control.
</t>
  </si>
  <si>
    <t xml:space="preserve">Analítico
Responsable
Uso de razonamiento
Observador
Crítico
</t>
  </si>
  <si>
    <t>Planeación normativa</t>
  </si>
  <si>
    <t xml:space="preserve">Comprender la metodología de la planeación normativa.
Reconocer los elementos de la filosofía organizacional y sus características:
- Misión
- Visión 
- Objetivos
- Valores
- Políticas
</t>
  </si>
  <si>
    <t>Elaborar propuestas de planeación normativa</t>
  </si>
  <si>
    <t xml:space="preserve">Analítico
Responsable
Uso de razonamiento
Observador
Crítico
Ético
</t>
  </si>
  <si>
    <t xml:space="preserve">A partir de un caso del sector comercial, elaborar una propuesta de planeación normativa que contenga:
- misión
- visión
- objetivos
- valores
- políticas
- importancia de la planeación normativa en los procesos de la organización.
</t>
  </si>
  <si>
    <t xml:space="preserve">1.- Identificar los tipos de planes.
2. Comprender los elementos que integran el proceso de planeación estratégica.
3.- Comprender la metodología de elaboración de la planeación normativa.
4.- Reconocer los elementos de la filosofía organizacional.
5. Analizar resultados de matrices.
6.- Proponer acciones para alcanzar la visión organizacional.
</t>
  </si>
  <si>
    <t xml:space="preserve">Estudio de casos
Lista de cotejo
</t>
  </si>
  <si>
    <t xml:space="preserve">Realización de trabajos de investigación
Equipos colaborativos
Análisis de casos
</t>
  </si>
  <si>
    <t xml:space="preserve">Computadora con internet
Cañón
Uso de redes sociales
Impresos
</t>
  </si>
  <si>
    <t xml:space="preserve">Plan estratégico </t>
  </si>
  <si>
    <t>El alumno formulará planes estratégicos para contribuir al cumplimiento de los objetivos y funcionalidad de la empresa.</t>
  </si>
  <si>
    <t>Entorno de la empresa</t>
  </si>
  <si>
    <t xml:space="preserve">Identificar los elementos del análisis interno:
- recursos humanos
- estrategias
- recursos financieros
- costos/márgenes
- equipos e instalaciones
- características servicio.
Identificar los elementos del análisis externo: 
- proveedores/clientes
- competidores en el sector
- situación macroeconómica
- situación del mercado
- requisitos legales.
</t>
  </si>
  <si>
    <t>Determinar los factores internos y externos que afectan a la empresa.</t>
  </si>
  <si>
    <t xml:space="preserve">Trabajo en equipo
Perseverante
Asertivo
Negociador
Analítico
Proactivo
Organizado
Uso de razonamiento
Capacidad de planeación
Toma de decisiones 
</t>
  </si>
  <si>
    <t>Matrices estratégicas</t>
  </si>
  <si>
    <t xml:space="preserve">Describir las herramientas de análisis, sus características y metodología:
- matriz Boston Consulting Group
- matriz de competencia
- diamante de Porter
- fortalezas, oportunidades, debilidades y amenazas
- matriz de vulnerabilidad
- análisis de escenario.
</t>
  </si>
  <si>
    <t>Realizar diagnósticos situacionales.</t>
  </si>
  <si>
    <t xml:space="preserve">Trabajo en equipo
Perseverante
Asertivo
Negociador
Analítico
Proactivo
Organizado
Uso de razonamiento
Capacidad de planeación
</t>
  </si>
  <si>
    <t xml:space="preserve">Objetivos y estrategias
</t>
  </si>
  <si>
    <t xml:space="preserve">Reconocer la metodología de formulación de objetivos.
Describir los tipos de estrategias, alcances y limitaciones:
- preventivo
- correctivo
- prospectivo.
Explicar las estrategias de corto, mediano y largo plazo.
Identificar los criterios de evaluación de las estrategias.
</t>
  </si>
  <si>
    <t xml:space="preserve">Elaborar objetivos estratégicos.
Formular estrategias de acuerdo a la filosofía y objetivos organizacionales.
Programar estrategias a corto, mediano y largo plazo.
Determinar criterios de evaluación de estrategias.
</t>
  </si>
  <si>
    <t xml:space="preserve">Programas y estimación de recursos
</t>
  </si>
  <si>
    <t xml:space="preserve">Identificar la estructura de los programas y su importancia en la planeación estratégica.
Comprender la importancia de la asignación de recursos en el desarrollo del programa.
</t>
  </si>
  <si>
    <t>Elaborar programas con estimación de recursos.</t>
  </si>
  <si>
    <t xml:space="preserve">Analítico
Proactivo
Organizado
Uso de razonamiento
Capacidad de planeación
Toma de decisiones
</t>
  </si>
  <si>
    <t xml:space="preserve">A partir de un caso, elaborar un proyecto de una organización comercial que contenga:
- descripción de factores internos y externos de la empresa
- desarrollo de matriz estratégica y su justificación
- objetivos
- estrategias
- propuesta de programa
- estimación de asignación de recursos
- conclusiones
</t>
  </si>
  <si>
    <t xml:space="preserve">1. Comprender los elementos del análisis interno y externo.
2. Identificar las herramientas de análisis, sus características y metodología.
3. Comprender la metodología de formulación de objetivos y estrategias.
4. Comprender la estructura de los programas y la importancia de asignación de recursos.
5. Elaborar el plan estratégico. 
</t>
  </si>
  <si>
    <t xml:space="preserve">Equipos colaborativos
Aprendizaje basado en proyectos
Realización de trabajos de investigación
</t>
  </si>
  <si>
    <t xml:space="preserve">Computadora
Internet
Cañón
Uso de redes sociales
Revistas especializadas
</t>
  </si>
  <si>
    <t xml:space="preserve">Elabora un diagnóstico de la empresa que incluya:                  
 - filosofía organizacional           
 - objetivos organizacionales      
 - análisis financiero: 
      - Método vertical
           - razones financieras 
           - porcientos integrales
           - punto crítico
      - Método horizontal
-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</si>
  <si>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 precio 
 - calidad del producto 
 - calidad en el servicio 
 - canales de distribución
 - tiempo de entrega 
 - publicidad
 - condiciones de pago 
 - seguimiento posventa 
- análisis e interpretación de resultados
-detección de oportunidades
</t>
  </si>
  <si>
    <t>Organizar fuerzas de venta mediante la asignación de funciones, métodos de ventas y técnicas administrativas, para el logro de las metas comerciales.</t>
  </si>
  <si>
    <t xml:space="preserve">Presenta una propuesta de estructura del departamento de ventas que incluye: 
- filosofía organizacional
- estructura organizacional del área de ventas
- perfiles y descripción de puestos
- selección de vendedores
- plan de capacitación
- plan de incentivos 
</t>
  </si>
  <si>
    <t xml:space="preserve">Gallardo Hernández, José Ramón (2012)
 Administración Estratégica Ciudad de México México Alfa Omega
ISBN 978-607-7707-254-6
</t>
  </si>
  <si>
    <t>SISTEMA DE INVESTIGACIÓN DE MERCADOS I</t>
  </si>
  <si>
    <t xml:space="preserve">El alumno formulará estudios de mercado, a partir del análisis interno y de la competencia así como del uso de técnicas cuantitativas para apoyar en la toma de decisiones del mercado. </t>
  </si>
  <si>
    <t>Inteligencia de Mercados</t>
  </si>
  <si>
    <t>El alumno desarrollará el proceso de inteligencia de mercados para detectar áreas de oportunidad en los negocios.</t>
  </si>
  <si>
    <t>Estudio del consumidor</t>
  </si>
  <si>
    <t xml:space="preserve">Explicar el concepto e importancia del estudio del consumidor.
Explicar el concepto de psicología del consumidor.
</t>
  </si>
  <si>
    <t xml:space="preserve">Responsable
Objetivo
Organizado
Honesto
Empático
</t>
  </si>
  <si>
    <t>Sistema de Información de Mercadotecnia</t>
  </si>
  <si>
    <t xml:space="preserve">Explicar el concepto de Sistema de Información de Mercadotecnia (SIM) y su importancia en la toma de decisiones del área de mercadotecnia.
Distinguir las fuentes de información:
- Primarias
- Secundarias
Identificar el proceso de generación de información para la inteligencia de mercados:
- Análisis interno
- Análisis de la competencia
- Investigación de mercados
</t>
  </si>
  <si>
    <t xml:space="preserve">Responsable
Objetivo
Organizado
Honesto
Empático
Analítico
</t>
  </si>
  <si>
    <t>Análisis interno</t>
  </si>
  <si>
    <t xml:space="preserve">Identificar los tipos de bases de datos internas y la información que impacta en la solución de problemas:
- Clientes
- Proveedores
- Compras
- Ventas
- Financieras
- Producción
- Personal
</t>
  </si>
  <si>
    <t>Realizar análisis interno de empresas usando bases de datos de la organización.</t>
  </si>
  <si>
    <t xml:space="preserve">Responsable
Objetivo
Organizado
Honesto
Empático
Analítico
Ético
</t>
  </si>
  <si>
    <t xml:space="preserve">Describir la técnica de benchmarking y su metodología de elaboración:
- Determinar objetivos
- Identificación de empresas a investigar
- Factores críticos de éxito a comparar
- Recopilación y análisis de información
- Presentación de áreas de oportunidad comercial
</t>
  </si>
  <si>
    <t>Realizar análisis de la competencia.</t>
  </si>
  <si>
    <t>Investigación de mercados</t>
  </si>
  <si>
    <t xml:space="preserve">Comprender el concepto de investigación de mercados, características y su clasificación:
- Cualitativa
- Cuantitativa
- Mixta
Identificar el estándar de servicio para la investigación de mercados según la Asociación Mexicana de Agencias de Investigación (AMAI).
</t>
  </si>
  <si>
    <t xml:space="preserve">Proponer el tipo de investigación de mercados acorde a una situación dada.
</t>
  </si>
  <si>
    <t xml:space="preserve">A partir de un estudio de casos sobre inteligencia de mercados, elaborar un reporte que contenga:
- Análisis interno
- Análisis de la competencia
- Propuesta de estudio de mercado
- Justificación
</t>
  </si>
  <si>
    <t xml:space="preserve">1. Comprender los conceptos de psicología del consumidor, estudio del consumidor y su importancia.
2. Comprender el concepto de SIM, su importancia y las fuentes de información.
3. Distinguir el proceso de generación de información: análisis interno, de la competencia e investigación de mercados.
4. Realizar el análisis interno y de la competencia.
</t>
  </si>
  <si>
    <t xml:space="preserve">Estudio de casos
Rúbrica      
</t>
  </si>
  <si>
    <t xml:space="preserve">Equipos colaborativos
Realización de trabajos de investigación
Análisis de casos
</t>
  </si>
  <si>
    <t>Investigación de Mercados Cuantitativa</t>
  </si>
  <si>
    <t>El alumno realizará investigaciones de mercado cuantitativas para identificar oportunidades en el mercado.</t>
  </si>
  <si>
    <t>Tipos de Estudios Cuantitativos</t>
  </si>
  <si>
    <t xml:space="preserve">Explicar las características de los estudios cuantitativos:
- Exploratorio
- Descriptivo
- Correlaciones
- Explicativos
- Experimentales
</t>
  </si>
  <si>
    <t xml:space="preserve">Responsable
Observador
Analítico
Puntual
Ordenado
Disciplinado
</t>
  </si>
  <si>
    <t xml:space="preserve">Explicar los elementos que integran las etapas de planteamiento del problema:
- Contexto
- Hipótesis
- Objetivos de la Investigación
- Pregunta de investigación
- Justificación
- Limitaciones
- Delimitaciones
</t>
  </si>
  <si>
    <t>Formular el planteamiento de un problema de investigación cuantitativo.</t>
  </si>
  <si>
    <t xml:space="preserve">Ético
Disciplinado
Responsable
Capacidad de planeación
Analítico
Creativo
Trabajo en equipo
Observador
</t>
  </si>
  <si>
    <t>Metodología</t>
  </si>
  <si>
    <t xml:space="preserve">Reconocer el método para determinar el tamaño de una muestra para poblaciones finitas e infinitas.
Reconocer los tipos de muestreo cuantitativos:
- Probabilísticos
- No probabilísticos
Distinguir los métodos de recolección de datos:
- Telefónica
- Personal
- Electrónica
Explicar el procedimiento de elaboración del cuestionario:
- Estructura
- Tipos de reactivos
- Escalas de medición
- Prueba Piloto
</t>
  </si>
  <si>
    <t xml:space="preserve">Determinar el tamaño de la muestra.
Seleccionar el tipo de muestreo.
Proponer métodos de recolección de datos.
Formular cuestionarios para la investigación de mercados.
</t>
  </si>
  <si>
    <t xml:space="preserve">Trabajo de campo </t>
  </si>
  <si>
    <t xml:space="preserve">Explicar el concepto e importancia del trabajo de campo.
Describir las etapas del proceso de trabajo de campo:
- Capacitación de encuestadores
- Logística de levantamiento
- Supervisión del levantamiento
- Retroalimentación del levantamiento
</t>
  </si>
  <si>
    <t>Realizar el proceso de trabajo de campo de estudios de mercado.</t>
  </si>
  <si>
    <t xml:space="preserve">Ético
Disciplinado
Responsable
Capacidad de planeación
Analítico
Creativo
Trabajo en equipo
Observador
Honesto
Liderazgo
Empático
</t>
  </si>
  <si>
    <t>Procesamiento y análisis de datos</t>
  </si>
  <si>
    <t xml:space="preserve">Explicar el proceso de codificación, tabulación y tratamiento de información.
Describir el procedimiento de la técnica de análisis cuantitativo:
- Depuración de datos
- Eliminación de datos atípicos
- Selección de prueba estadística
- Aplicación del programa estadístico
- Interpretación de datos
</t>
  </si>
  <si>
    <t xml:space="preserve">Organizar los datos mediante la codificación y tabulación.
Determinar el comportamiento de datos estadísticos.
</t>
  </si>
  <si>
    <t>Informe de Investigación</t>
  </si>
  <si>
    <t xml:space="preserve">Describir los componentes de un informe de investigación de mercado:
- Portada
- Índice
- Introducción
- Planteamiento de los Objetivos
- Metodología
- Logística del Trabajo de Campo
- Tabulación
- Análisis e Interpretación de Resultados
- Conclusiones y Recomendaciones
- Anexos
</t>
  </si>
  <si>
    <t>Estructurar informes de investigaciones de mercados cuantitativas.</t>
  </si>
  <si>
    <t xml:space="preserve">Ético
Disciplinado
Responsable
Capacidad de planeación
Analítico
Creativo
Trabajo en equipo
Ordenado
Asertivo
Habilidad para comunicarse correctamente
</t>
  </si>
  <si>
    <t xml:space="preserve">Elaborar un proyecto de investigación de mercado que contenga:
- Introducción
- Planteamiento de los Objetivos
- Justificación del tipo de estudio realizado
- Metodología
- Logística del Trabajo de Campo
- Tabulación
- Análisis e Interpretación de Resultados
- Conclusiones y Recomendaciones
- Anexos     
</t>
  </si>
  <si>
    <t xml:space="preserve">1. Identificar los tipos de estudios cuantitativos
2. Comprender las etapas de planteamiento del problema, metodología, diseño de instrumentos, trabajo de campo, y análisis de datos.
3. Realizar la investigación de mercados.
4. Distinguir los elementos del informe de investigación.
5. Elaborar el reporte de la investigación.  
</t>
  </si>
  <si>
    <t xml:space="preserve">Equipos colaborativos
Realización de trabajos de investigación
Aprendizaje basado en proyectos
</t>
  </si>
  <si>
    <t xml:space="preserve">Pintarrón
Cañón
Equipo de Cómputo
Software Estadístico
Materiales Impresos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</si>
  <si>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</si>
  <si>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Malhotra, Naresh K.  (2015) Investigación de Mercados Naucalpan de Juárez, Estado de México México Pearson Education
</t>
  </si>
  <si>
    <t>McDaniel, Carl (2016) Investigación de Mercados Ciudad de México México Cengage Learning</t>
  </si>
  <si>
    <t>Plazas Rojas, Fabio (2011) Investigación de Mercados, un enfoque gerencial Bogotá Colombia Ediciones de la U</t>
  </si>
  <si>
    <t>Merino Sanz, María de Jesús; Pintado Blanco, Teresa; Sánchez Herrera, Joaquín; y Grande Esteban, Idelfonso (2015) Introducción a la Investigación de Mercados Madrid España ESIC Editorial</t>
  </si>
  <si>
    <t>Benassini Félix, Marcela  (2015) Introducción a la Investigación de Mercados Naucalpan de Juárez, Estado de México México Pearson Education</t>
  </si>
  <si>
    <t>VENTAS</t>
  </si>
  <si>
    <t>El alumno administrará el proceso de venta de bienes y servicios a través del uso de métodos de planificación, organización y dirección del área de ventas para alcanzar los objetivos de la organización.</t>
  </si>
  <si>
    <t>El proceso de la venta</t>
  </si>
  <si>
    <t>El alumno desarrollará las etapas del proceso de venta para contribuir al logro de los objetivos de la organización.</t>
  </si>
  <si>
    <t>Introducción a las Ventas</t>
  </si>
  <si>
    <t xml:space="preserve">Comprender la importancia de las ventas y el servicio al cliente para las organizaciones.
Distinguir los conceptos de:
-candidato.
-prospecto.
-cliente.
-atención a clientes.
-servicio al cliente. 
</t>
  </si>
  <si>
    <t xml:space="preserve">Disciplinado
Empático
Organizado
Analítico
Investigador
Trabajo en equipo
</t>
  </si>
  <si>
    <t>Ciclo de Vida de la Relación con el Cliente</t>
  </si>
  <si>
    <t xml:space="preserve">Describir el ciclo de vida de la relación con el cliente:
- Adquisición.
- Conversión.
- Proceso de negocio.
- Retención.
</t>
  </si>
  <si>
    <t>Detectar la fase del ciclo de vida de la relación con el cliente.</t>
  </si>
  <si>
    <t xml:space="preserve">Disciplinado
Empático
Organizado
Analítico
Investigador
Trabajo en equipo
Responsable
</t>
  </si>
  <si>
    <t>El Catálogo de Productos</t>
  </si>
  <si>
    <t xml:space="preserve">Comprender el concepto e importancia del catálogo de productos de una organización. 
Distinguir los elementos de un catálogo de productos:
- Producto.
- Precio.
- Características.
Identificar los tipos de catálogo:
- Por su extensión.
- Por uso.
- Por su función.
</t>
  </si>
  <si>
    <t>Realizar un catálogo de productos con base en las necesidades del mercado.</t>
  </si>
  <si>
    <t xml:space="preserve">Responsabilidad                                                                          Analítico
Disciplinado
Sentido de la planificación
Investigador
Toma de decisiones
Trabajo en equipo
</t>
  </si>
  <si>
    <t>Políticas de Crédito y Cobranza</t>
  </si>
  <si>
    <t xml:space="preserve">Explicar los conceptos:
- política.
- crédito.
- cobranza.
- política de crédito.
- política de cobranza.
- plazo.
- límite de crédito.
- historial crediticio.
- condiciones de pago.
- solicitud de crédito.
- cartera vencida.
- buró de crédito.
Identificar las políticas de crédito y cobranza como estrategias de venta.
</t>
  </si>
  <si>
    <t>Proponer políticas de crédito y cobranza.</t>
  </si>
  <si>
    <t xml:space="preserve">Analítico
Responsable
Disciplinado
Investigador
Creativo
Asertivo
Empático
</t>
  </si>
  <si>
    <t>El Proceso de la Venta</t>
  </si>
  <si>
    <t xml:space="preserve">Describir las etapas del proceso de venta, su objetivo y características:
- Inducción.
- Desarrollo.
- Cierre.
- Posventa.
Distinguir las técnicas de venta:
-AIDA.
-SPIN.
-PRAINCODERECI.
</t>
  </si>
  <si>
    <t>Desarrollar el proceso de venta de un producto.</t>
  </si>
  <si>
    <t xml:space="preserve">Analítico
Responsable
Disciplinado
Investigador
Creativo
Asertivo
Empático
Iniciativa
</t>
  </si>
  <si>
    <t xml:space="preserve">A partir de un caso práctico, elaborar  un documento que contenga:
- Catálogo de productos
- Propuesta de políticas de crédito y cobranza 
- Descripción del proceso de venta de un bien o servicio desarrollado
</t>
  </si>
  <si>
    <t xml:space="preserve">1. Comprender los conceptos básicos del área de ventas.
2. Identificar el ciclo de vida de la relación con el cliente.
3. Distinguir los elementos del catálogo de productos y sus tipos.
4. Identificar el proceso de la venta.
5. Comprender los conceptos para fijar políticas de crédito y cobranza.
</t>
  </si>
  <si>
    <t xml:space="preserve">Estudio de caso
Lista de cotejo 
</t>
  </si>
  <si>
    <t xml:space="preserve">Equipos colaborativos 
Juego de Roles
Análisis de casos
</t>
  </si>
  <si>
    <t xml:space="preserve">Pintarrón
Internet
Equipo de cómputo
Equipo de proyección
Revistas especializadas
Cámaras fotográficas
</t>
  </si>
  <si>
    <t>Pronósticos y Presupuestos de Ventas</t>
  </si>
  <si>
    <t>El alumno calculará pronósticos de ventas de una organización para la elaboración de presupuestos.</t>
  </si>
  <si>
    <t>Pronósticos de Ventas</t>
  </si>
  <si>
    <t>Comprender el concepto de pronóstico de ventas y su importancia para las organizaciones.</t>
  </si>
  <si>
    <t>Métodos Cualitativos</t>
  </si>
  <si>
    <t xml:space="preserve">Describir el concepto de métodos cualitativos y sus tipos:
- Método Delphi.
- Opinión ejecutiva. 
- Sondeo de encuestas. 
- Opinión de la fuerza de ventas.
</t>
  </si>
  <si>
    <t>Calcular pronósticos cualitativos de ventas.</t>
  </si>
  <si>
    <t xml:space="preserve">Disciplinado
Sentido de la planificación
Investigador
Trabajo en equipo
Analítico
Capacidad para trabajar bajo presión
</t>
  </si>
  <si>
    <t>Métodos Cuantitativos</t>
  </si>
  <si>
    <t xml:space="preserve">Describir el concepto de métodos cuantitativos y sus tipos:
- Promedios móviles, 
- Alisamiento exponencial 
- Regresión lineal.
</t>
  </si>
  <si>
    <t>Calcular pronósticos cuantitativos de ventas.</t>
  </si>
  <si>
    <t>Presupuesto de Ventas</t>
  </si>
  <si>
    <t xml:space="preserve">Describir el concepto de presupuesto de ventas y sus elementos:
- Ingresos
- Gastos de Venta
- Gastos de Administración        
</t>
  </si>
  <si>
    <t>Realizar presupuestos de ventas</t>
  </si>
  <si>
    <t xml:space="preserve">A partir de un caso del sector comercial, elaborar un reporte que contenga:
- Pronóstico cualitativo de ventas
- Pronóstico cuantitativo de ventas
- Presupuesto de ventas
</t>
  </si>
  <si>
    <t xml:space="preserve">1. Comprender el concepto de pronóstico de ventas y su importancia.
2. Identificar los métodos cualitativos y cuantitativos para pronosticar las ventas.
3. Identificar los elementos del presupuesto de ventas.
4. Realizar el presupuesto de ventas.
</t>
  </si>
  <si>
    <t xml:space="preserve">Estudio de casos
Lista de Cotejo
</t>
  </si>
  <si>
    <t xml:space="preserve">Equipos colaborativos
Análisis de casos
Realización de trabajos de investigación
</t>
  </si>
  <si>
    <t xml:space="preserve">Pintarrón
Internet
Equipo de cómputo
Equipo de proyección
Revistas especializadas
</t>
  </si>
  <si>
    <t>Fuerza de Ventas</t>
  </si>
  <si>
    <t>El alumno realizará propuestas de organización y dirección de la fuerza de ventas de una empresa comercial.</t>
  </si>
  <si>
    <t>Tipos de Organización</t>
  </si>
  <si>
    <t xml:space="preserve">Describir los tipos de organización del departamento de ventas:                         
-Geográfica.                            
-Orientada al producto.                                                                                                                                                                                                                                                                                                                                                                                                                                                                                                                                                   -Orientada al cliente.
-Mixta.
</t>
  </si>
  <si>
    <t>Proponer el tipo de organización del área de ventas.</t>
  </si>
  <si>
    <t xml:space="preserve">Analítico                                                                                                             Disciplinado        
Sentido de la planificación
Investigador
Toma de decisiones
Trabajo en equipo
</t>
  </si>
  <si>
    <t xml:space="preserve">Perfil del Vendedor
</t>
  </si>
  <si>
    <t xml:space="preserve">Comprender la importancia del perfil del vendedor para la organización.
Definir las características y perfil del vendedor según el tipo de producto y cliente.
Describir la importancia del plan de capacitación del vendedor así como los elementos que lo integran:
-  Análisis de las necesidades de capacitación.
- Los objetivos de la capacitación.
- La programación de los cursos de capacitación, incluyendo la calendarización, participantes, instructores, responsable de la coordinación operativa, costos, y presupuesto.
</t>
  </si>
  <si>
    <t xml:space="preserve">Proponer un perfil del vendedor para productos y clientes.
Elaborar un plan de capacitación de la fuerza de ventas.
</t>
  </si>
  <si>
    <t>Tamaño de la Fuerza de Ventas</t>
  </si>
  <si>
    <t xml:space="preserve">Describir los métodos para determinar el tamaño de la fuerza de ventas requerida:
- desglose
- carga de trabajo
- incremental
- productividad
- rentabilidad por vendedor
- proporcionalidad
</t>
  </si>
  <si>
    <t>Calcular el tamaño de la fuerza de ventas.</t>
  </si>
  <si>
    <t xml:space="preserve">Analítico
Responsabilidad
Disciplinado
Capacidad de planeación
Toma de decisiones
Trabajo en equipo
</t>
  </si>
  <si>
    <t>Rutas y Territorios</t>
  </si>
  <si>
    <t xml:space="preserve">Comprender la importancia de la administración del tiempo de los vendedores. 
Describir el procedimiento para asignación de territorios, rutas y cuotas de ventas considerando las características del cliente.
</t>
  </si>
  <si>
    <t>Asignar zonas de venta conforme a las características del cliente, tiempos y territorios.</t>
  </si>
  <si>
    <t xml:space="preserve">Responsabilidad                                                                          Analítico
Disciplinado
Capacidad de planeación
Investigador
Toma de decisiones
Trabajo en equipo
Manejo de conflictos
Capacidad para trabajar bajo presión
</t>
  </si>
  <si>
    <t>Evaluación del Desempeño</t>
  </si>
  <si>
    <t xml:space="preserve">Describir los métodos de evaluación de la fuerza de ventas:
- Clasificación.
- Escala de Desempeño.
- Ensayo.
</t>
  </si>
  <si>
    <t>Evaluar el desempeño de la fuerza de ventas.</t>
  </si>
  <si>
    <t xml:space="preserve">Responsabilidad                                                                          Analítico
Disciplinado
Capacidad de planeación
Investigador
Toma de decisiones
Trabajo en equipo
Manejo de conflictos
</t>
  </si>
  <si>
    <t>Dirección de la Fuerza de Ventas</t>
  </si>
  <si>
    <t xml:space="preserve">Describir los conceptos de dirección, motivación y supervisión de la fuerza de ventas.
Describir los métodos de supervisión y sus características:
- Personal.
- Indirecta.
Distinguir los elementos que integran un plan de incentivos monetarios:
- Salario.
- Despensas.
- Comisiones.
- Bonos.
- Premios.
Distinguir los elementos que integran un plan de incentivos no monetarios:
- Juntas y convenciones de ventas.
- Concursos.
- Premios de reconocimiento.
- Oportunidades de promoción.
</t>
  </si>
  <si>
    <t xml:space="preserve">Proponer el método de supervisión de la fuerza de ventas.
Realizar planes de incentivos monetarios y no monetarios.
</t>
  </si>
  <si>
    <t xml:space="preserve">Responsabilidad                                                                          Analítico
Disciplinado
Capacidad de planeación
Investigador
Toma de decisiones
Trabajo en equipo
Manejo de conflictos
Asertivo
</t>
  </si>
  <si>
    <t xml:space="preserve">A partir de un estudio de caso, elaborar un reporte de la organización y dirección de la fuerza de ventas, en el que incluya:         
                                                                                                                                        - Tipo de organización
- Perfil del vendedor
- Plan de capacitación de vendedores
- Tamaño de la fuerza de ventas
- Asignación de rutas y territorios
- Mecanismos para la evaluación del desempeño
- Propuesta de plan de incentivos
</t>
  </si>
  <si>
    <t xml:space="preserve">1. Comprender los tipos de organización del área de ventas.
2. Analizar las características de los vendedores para diseñar un perfil y un plan de capacitación.
3. Comprender los métodos para determinar el tamaño de la fuerza de ventas y la asignación de rutas y territorios.
4. Distinguir los mecanismos para realizar la evaluación del desempeño.
5. Comprender los métodos de supervisión y los tipos de planes de incentivos.  
</t>
  </si>
  <si>
    <t xml:space="preserve">Estudio de casos
Lista de cotejo
</t>
  </si>
  <si>
    <t xml:space="preserve">Equipos  colaborativos 
Realización de trabajos investigación
Análisis de casos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</si>
  <si>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</si>
  <si>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Entrega un análisis de la competencia que contenga:        
 - Participación en el mercado    
- Posicionamiento en el mercado
- Matriz de ventajas competitivas y comparativas:
 -precio, 
 - calidad del producto, 
 - calidad en el servicio, 
 - canales de distribución,
 - tiempo de entrega, 
 - publicidad, 
 - condiciones de pago, 
 - seguimiento posventa 
- Análisis e interpretación de resultados
-Detección de oportunidades 
</t>
  </si>
  <si>
    <t xml:space="preserve">Elaborar programas de ventas con base en pronósticos de ventas, y mediante el análisis de recursos y el diseño de estrategias, para lograr las metas comerciales. </t>
  </si>
  <si>
    <t xml:space="preserve">Elabora un programa de ventas que contenga:
- Pronóstico
- Objetivos 
- Metas
- Estrategias 
- Presupuestos 
- Calendarización de Actividades
</t>
  </si>
  <si>
    <t xml:space="preserve">Organizar La fuerza de ventas mediante herramientas de control e indicadores de desempeño, para establecer acciones de mejora y contribuir a la rentabilidad de la organización. </t>
  </si>
  <si>
    <t xml:space="preserve">Supervisar procesos comerciales mediante herramientas de control e indicadores de desempeño, para establecer acciones de mejora y contribuir a la rentabilidad de la organización. </t>
  </si>
  <si>
    <t xml:space="preserve">Elabora un reporte que incluye:
- Tipo de Supervisión 
- Instrumentos de Control 
- Medición de indicadores del área de ventas
- Evaluación de la satisfacción del cliente
- Evaluación del desempeño de la fuerza de ventas
- Propuestas de Mejora
</t>
  </si>
  <si>
    <t xml:space="preserve">Ingram,Thomas N.; LaForge,  Raymond W.; Schwepker, Charles H. ; Williams, Michael R. y . Avila, Ramon A
 (2016) Vtas Ciudad de México México Cengage
ISBN: 9786075224619
</t>
  </si>
  <si>
    <t xml:space="preserve">Salvio Martínez, Fernando (2012) Supervisión de Ventas y Comercialización Ciudad de México México Editorial Trillas
ISBN: 9786071703279
</t>
  </si>
  <si>
    <t xml:space="preserve">Chimera, Joe (2016) El ABC de las Ventas Ciudad de México México Editorial Trillas
ISBN:  9786071705051
</t>
  </si>
  <si>
    <t xml:space="preserve">Jobber, David y Lancaster, Geofrey (2011)
 Administración de Ventas Ciudad de México México Pearson
 ISBN: 9786073208529
</t>
  </si>
  <si>
    <t xml:space="preserve">Castells, M Artal  (2016)
 Dirección de Ventas Ciudad de México México Alfaomega ISBN: 9786076226605
</t>
  </si>
  <si>
    <t>Actuar con valores y actitudes proactivas de excelencia en su desarrollo personal, social y organizacional, en armonía con su medio ambiente para desarrollar su potencial personal, social y organizacional.</t>
  </si>
  <si>
    <t>Mecánica de grupos</t>
  </si>
  <si>
    <t xml:space="preserve">Describir los conceptos de grupo, equipo y grupo de trabajo.
Identificar los tipos de grupo de trabajo: grupos formales, informales, equipos de trabajo y equipos de alto desempeño.
Identificar las diferencias entre un equipo y grupo de trabajo.
</t>
  </si>
  <si>
    <t xml:space="preserve">Describir los momentos de competir, colaborar, contribuir y aportar.
Explicar los beneficios y momentos de competir, colaborar, contribuir y aportar.
</t>
  </si>
  <si>
    <t>Simular la mecánica de grupo del equipo de trabajo en sus diferentes momentos.</t>
  </si>
  <si>
    <t xml:space="preserve">Elabora, a partir de un caso, un ensayo que incluya:
- Tipo de grupo
- momentos del grupo (competir, colaborar, contribuir y aportar)
- Análisis crítico de ventajas y desventajas
- Recomendaciones para dinamizarlo
</t>
  </si>
  <si>
    <t xml:space="preserve">1. Identificar los conceptos de equipo y grupo de trabajo
2. Comprender los elementos de la mecánica de grupo (tipos y momentos del grupo) 
3. Analizar las ventajas y desventajas de cada tipo y momento del grupo
</t>
  </si>
  <si>
    <t xml:space="preserve">Video
Carteles
Internet
Biblioteca
Revistas
Periódicos
Acetatos
Proyector
Computadora
Pizarrón
Rotafolio
</t>
  </si>
  <si>
    <t>Dinámica de grupos</t>
  </si>
  <si>
    <t xml:space="preserve">Describir las características de los grupos de trabajo:
- Tamaño
- Cohesión
- Estatutos
- Ética, moral y conciencia grupal
- Relaciones interpersonales y afectivas 
- Habilidades y actitudes
- Objetivos y metas
</t>
  </si>
  <si>
    <t xml:space="preserve">Estructurar equipos de trabajo, considerando sus características y objetivos dados.
Determinar las metas del equipo de trabajo y cada integrante en función del logro de los objetivos dados.
</t>
  </si>
  <si>
    <t>Identificar la comunicación: efectiva, formal e informal, ascendente, descendente y lateral</t>
  </si>
  <si>
    <t xml:space="preserve">Asertivo
Responsabilidad
Iniciativa
Crítica
Análisis
Respeto
Conciliador
</t>
  </si>
  <si>
    <t xml:space="preserve">Identificar los roles que se desempeñan en un equipo de trabajo:
- Líder natural
- Colaborador natural
- Apoyo distante
</t>
  </si>
  <si>
    <t xml:space="preserve">Integrar en rol de trabajo los integrantes del equipo en función de sus características y metas.
Evaluar los resultados de la dinámica de grupo en función del cumplimiento de las metas establecidas.
</t>
  </si>
  <si>
    <t xml:space="preserve">A partir de un caso, estructura la propuesta de un equipo de trabajo, especificando:
- Características 
- Definición de metas
- Tipos de comunicación
- Asignación de roles de participación.
- Evaluación de resultados.
</t>
  </si>
  <si>
    <t xml:space="preserve">1. Identificar la parte dinámica de los equipos de trabajo (características, estilos de comunicación y roles de integrantes)
2. Relacionar la dinámica del equipo con los objetivos dados con los objetivos dados
3. Proponer la estructura de un equipo de trabajo en función de los objetivos dados
</t>
  </si>
  <si>
    <t xml:space="preserve">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
</t>
  </si>
  <si>
    <t xml:space="preserve">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
</t>
  </si>
  <si>
    <t xml:space="preserve">Compara las características del producto o servicio existente con su propuesta novedosa, y establece nexos entre ellos:
- Emite juicios de valor determinando las características esenciales del prototipo
- Presenta un prototipo de su propuesta en una maqueta, software o simulación
</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</si>
  <si>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</si>
  <si>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Stephen P. Robbins, David A. de Cenzo (1996) Fundamentos de Administración, Conceptos y aplicaciones D. F. México Prentice Hall</t>
  </si>
  <si>
    <t>Terry &amp; Franklin (1985) Principios de Administración D. F México Cecsa</t>
  </si>
  <si>
    <t>Stoner, Freeman, Gilbert (1996) Administración D.F. México Prentice Hall</t>
  </si>
  <si>
    <t>Robbins, Stephen (1998) La administración en el mundo de hoy D.F. México Prentice Hall</t>
  </si>
  <si>
    <t>Leslie W. Rue y Lloyd L. Byars (1995) Administración Teoría y aplicaciones D.F. México Grupo Editor S. A.</t>
  </si>
  <si>
    <t>Stephen P. Robbins, Mary Coulter (1996) Administración D.F. México Prentice Hall</t>
  </si>
  <si>
    <t>Konz Stephen (1996) Diseño de sistemas de trabajo D.F. México Limusa</t>
  </si>
  <si>
    <t>MATERIA 60</t>
  </si>
  <si>
    <t>MATERIA 61</t>
  </si>
  <si>
    <t>MATERIA 62</t>
  </si>
  <si>
    <t>LEGISLACIÓN COMERCIAL</t>
  </si>
  <si>
    <t>El alumno distinguirá la estructura y aplicación de la normatividad en materia comercial, a partir de su análisis para realizar las actividades mercantiles de la empresa.</t>
  </si>
  <si>
    <t>Legislación comercial</t>
  </si>
  <si>
    <t>El alumno distinguirá el marco jurídico mercantil para la realización de actos de comercio concretos.</t>
  </si>
  <si>
    <t>Clasificación del Derecho</t>
  </si>
  <si>
    <t xml:space="preserve">Identificar el concepto de derecho, su clasificación y su importancia. 
- Derecho Público
- Derecho Privado
- Derecho Social
Diferenciar los términos de derecho Internacional privado y derecho Internacional Público.
</t>
  </si>
  <si>
    <t xml:space="preserve">Asertivo 
Disciplinado 
Crítico 
Analítico  
Congruente
Ético
</t>
  </si>
  <si>
    <t>Actos de Comercio de las Personas Físicas y Morales</t>
  </si>
  <si>
    <t xml:space="preserve">Identificar los atributos de las personas físicas y morales.
Identificar los actos de comercio.
</t>
  </si>
  <si>
    <t xml:space="preserve">Asertivo 
Disciplinado 
Crítico 
Analítico 
Congruente 
Ético
</t>
  </si>
  <si>
    <t>Sociedades Mercantiles</t>
  </si>
  <si>
    <t xml:space="preserve">sociedad mercantil.
Identificar los tipos de sociedades mercantiles, sus características y procedimiento de constitución legal:
- Sociedad Anónima
- Sociedad en Comandita Simple
- Sociedad en Comandita por Acciones.
- Sociedad en Nombre Colectivo
- Sociedad de Responsabilidad Limitada
- Sociedad Cooperativa
- Sociedad por Acción Simplificada
</t>
  </si>
  <si>
    <t xml:space="preserve">Asertivo 
Disciplinado 
Crítico 
Analítico  
Congruente 
</t>
  </si>
  <si>
    <t>Títulos y Operaciones de Crédito</t>
  </si>
  <si>
    <t xml:space="preserve">Definir el concepto, clases y características de los títulos y operaciones de crédito:
-Tipos de letra de cambio
-Pagaré
-Tipos de cheque
Identificar los tipos de endoso:
-Procuración
-Propiedad
-Garantía o Prenda
</t>
  </si>
  <si>
    <t xml:space="preserve">Requisitar los títulos y operaciones de crédito según sus características y su endoso.   </t>
  </si>
  <si>
    <t xml:space="preserve">Asertivo 
Disciplinado 
Crítico 
Analítico  
Congruente 
Ético
</t>
  </si>
  <si>
    <t>Contratos Mercantiles</t>
  </si>
  <si>
    <t xml:space="preserve">contrato.
Explicar los contratos mercantiles y civiles.
Identificar los contratos mercantiles, sus características y obligaciones de las partes:
- Comisión 
- Depósito
- Préstamo
- Compraventa
- Permuta
- Consignación
- Transporte Terrestre
</t>
  </si>
  <si>
    <t>Determinar los elementos de un contrato mercantil y las obligaciones de las partes.</t>
  </si>
  <si>
    <t xml:space="preserve">Asertivo 
Disciplinado 
Crítico 
Analítico 
Congruente
Ético
</t>
  </si>
  <si>
    <t xml:space="preserve">Integrar un portafolio que incluya:
- Cuadro sinóptico de la clasificación del derecho
- Actas constitutivas 
- Título de crédito
- Contrato mercantil
</t>
  </si>
  <si>
    <t xml:space="preserve">1. Comprender el concepto de derecho y su clasificación.
2. Comprender los actos de comercio aplicables a las personas físicas y morales.
3. Identificar las características y elementos de las Sociedades Mercantiles.
4. Analizar los elementos de los instrumentos de crédito, así como su endoso.
5. Identificar las características de los contratos mercantiles y las obligaciones de las partes.
</t>
  </si>
  <si>
    <t xml:space="preserve">Portafolio de evidencias
Lista de cotejo
</t>
  </si>
  <si>
    <t xml:space="preserve">Realización de trabajos de investigación 
Equipos Colaborativos
Análisis de casos
</t>
  </si>
  <si>
    <t xml:space="preserve">Pintarrón
Impresos
Internet
PC
Cañón
</t>
  </si>
  <si>
    <t>Generalidades del comercio internacional</t>
  </si>
  <si>
    <t>El alumno identificará la importancia de los convenios, acuerdos y tratados internacionales para detectar oportunidades comerciales.</t>
  </si>
  <si>
    <t>Fundamentos de Comercio internacional</t>
  </si>
  <si>
    <t xml:space="preserve">comercio internacional.
Comprender la importancia del comercio internacional. 
Identificar las instancias gubernamentales nacionales reguladoras del comercio:
- Secretaría de Hacienda y Crédito Público
- Secretaría de Economía
- Pro México
- Instituciones Financieras
Identificar las instancias internacionales reguladoras del comercio:
- Organización Mundial del Comercio
- Organización Mundial de Aduanas
- Fondo Monetario Internacional
- Banco Mundial
</t>
  </si>
  <si>
    <t xml:space="preserve">Analítico
Observador
Crítico
Ético
Congruente
Investigador
Proactivo
</t>
  </si>
  <si>
    <t>Convenios, acuerdos y tratados comerciales en México</t>
  </si>
  <si>
    <t xml:space="preserve">Identificar las características y finalidad de los convenios, acuerdos y tratados comerciales:
- Estructura
- Partes que lo integran
- Derechos y obligaciones
Identificar los convenios, acuerdos y tratados establecidos en el comercio internacional vigentes acordes al Diario Oficial de la Federación.
</t>
  </si>
  <si>
    <t>Detectar oportunidades de negocio tomando en cuenta los convenios, acuerdos y tratados.</t>
  </si>
  <si>
    <t>Programas de fomento al comercio internacional</t>
  </si>
  <si>
    <t>CALIDAD</t>
  </si>
  <si>
    <t>El alumno elaborará propuestas de estandarización y mejora continua de los servicios del área comercial, haciendo uso de herramientas de medición y normas ISO, para contribuir a la satisfacción del cliente y competitividad de la empresa</t>
  </si>
  <si>
    <t>Introducción a la Calidad</t>
  </si>
  <si>
    <t>El alumno distinguirá la importancia de la calidad para contextualizarlo en la prestación del servicio al cliente.</t>
  </si>
  <si>
    <t xml:space="preserve">Describir los conceptos de calidad, calidad del producto, calidad en el servicio, ventaja competitiva, eficiencia, eficacia, competitividad y mejora continua.  
Comprender la importancia de la calidad como una ventaja competitiva de las organizaciones.
</t>
  </si>
  <si>
    <t>Disciplinado ANALITICO ORGANIZADO</t>
  </si>
  <si>
    <t>Filósofos de calidad</t>
  </si>
  <si>
    <t xml:space="preserve">Identificar las aportaciones de los filósofos de la calidad propuestas por:
- Deming
- Jurán
- Feigebaum
- Crosby
- Peters
- Möller
- Ishikawa
- Shingo
- Imai
- Taguchi
Diferenciar las aportaciones de los filósofos relacionados con el área comercial.
</t>
  </si>
  <si>
    <t xml:space="preserve">Disciplinado
Analítico
Organizado
</t>
  </si>
  <si>
    <t xml:space="preserve">Elaborar un mapa mental que contenga:
- Conceptos básicos de calidad
- Importancia de la calidad como ventaja competitiva
- Aportaciones de los filósofos de la calidad
</t>
  </si>
  <si>
    <t xml:space="preserve">1. Comprender los conceptos básicos de calidad. 
2. Comprender la importancia de la calidad como ventaja competitiva.
3. Analizar las aportaciones de los filósofos de la calidad.
</t>
  </si>
  <si>
    <t xml:space="preserve">Ensayo
Lista de cotejo
</t>
  </si>
  <si>
    <t xml:space="preserve">Realización de trabajos de investigación             
Discusión en grupo
Lluvia de ideas
</t>
  </si>
  <si>
    <t>Administración por Procesos</t>
  </si>
  <si>
    <t>El alumno establecerá procesos para estandarizar los servicios del área comercial.</t>
  </si>
  <si>
    <t>Mapeo de procesos</t>
  </si>
  <si>
    <t xml:space="preserve">Explicar el concepto de proceso, mapeo de procesos y su metodología. 
Identificar el concepto de diagrama de flujo y su simbología.
Describir el concepto de procedimientos y los elementos para documentarlos.
</t>
  </si>
  <si>
    <t xml:space="preserve">Realizar mapeo de procesos de servicio en el área de comercialización.
Documentar procedimientos.
</t>
  </si>
  <si>
    <t xml:space="preserve">Disciplinado
Analítico
Capacidad de planeación
Trabajo en equipo
Uso de razonamiento
Toma de decisiones
Sistemático
</t>
  </si>
  <si>
    <t>Indicadores</t>
  </si>
  <si>
    <t xml:space="preserve">Explicar los conceptos de eficiencia, eficacia y administración de procesos.
Describir el concepto, características y variables de indicadores.
</t>
  </si>
  <si>
    <t xml:space="preserve">Formular indicadores.
Interpretar indicadores de desempeño del área comercial.
</t>
  </si>
  <si>
    <t>Satisfacción del cliente</t>
  </si>
  <si>
    <t xml:space="preserve">Explicar el concepto de satisfacción del cliente y su importancia. 
Describir los instrumentos de evaluación de la satisfacción del cliente:
- Escalas
- Cuestionarios
- Entrevistas  
</t>
  </si>
  <si>
    <t>Evaluar la satisfacción del cliente haciendo uso de instrumentos de evaluación.</t>
  </si>
  <si>
    <t>Herramientas estadísticas de calidad</t>
  </si>
  <si>
    <t xml:space="preserve">Explicar las herramientas de calidad y su metodología:
-Diagrama de Pareto.
-Diagrama de causa y efecto.
-Hoja de verificación.
-Histogramas
</t>
  </si>
  <si>
    <t>Detectar áreas de oportunidad en la        organización por medio de las herramientas de calidad.</t>
  </si>
  <si>
    <t xml:space="preserve">A partir de un caso, elaborar un reporte de estandarización de servicios del área comercial que contenga:
 - Mapeo de procesos
- Documentación de procedimientos utilizando el diagrama de flujo
- Propuesta de indicadores
- Instrumentos de evaluación de satisfacción del cliente
- Herramienta de calidad y su justificación
- Conclusiones
</t>
  </si>
  <si>
    <t xml:space="preserve">1. Comprender los conceptos de mapeo de procesos y el procedimiento para documentarlos.
2. Identificar el concepto, características y variables de indicadores.
3. Distinguir el concepto de satisfacción del cliente y sus instrumentos de evaluación.
4. Identificar las herramientas estadísticas de calidad.
</t>
  </si>
  <si>
    <t xml:space="preserve">Análisis de casos
Ejercicios prácticos
Realización de trabajos de investigación
</t>
  </si>
  <si>
    <t>Mejora continua</t>
  </si>
  <si>
    <t>El alumno propondrá mejoras a los procesos del área comercial para contribuir a la calidad total de las empresas.</t>
  </si>
  <si>
    <t>Filosofías de la calidad</t>
  </si>
  <si>
    <t xml:space="preserve">Describir las filosofías de calidad y su metodología:
- Calidad total
- Justo a tiempo
- Seis sigma
- 5´s
</t>
  </si>
  <si>
    <t>Determinar las filosofías de calidad a partir de las necesidades de la empresa.</t>
  </si>
  <si>
    <t xml:space="preserve">Analítico
Disciplinado
Sistemático 
Organizado
Objetivo
</t>
  </si>
  <si>
    <t>Sistemas de Gestión de la Calidad</t>
  </si>
  <si>
    <t xml:space="preserve">Explicar el concepto del sistema de gestión de la calidad y sus principios:
- Enfoque al cliente
- Liderazgo
- Participación del personal
- Enfoque basado en procesos
- Enfoque de sistema para la gestión
- Mejora Continua
. Enfoque basado en hechos para la toma de decisiones
- Relaciones mutuamente beneficiosas con los proveedores
</t>
  </si>
  <si>
    <t xml:space="preserve">Analítico
Objetivo
Organizado
</t>
  </si>
  <si>
    <t>Organización Internacional de Estandarización (ISO)</t>
  </si>
  <si>
    <t xml:space="preserve">Comprender qué son las normas internacionales ISO, su aplicación en las organizaciones y su alcance.
Distinguir las normas ISO 9001: 2015 e ISO 14001:2015, su objetivo y alcance.
</t>
  </si>
  <si>
    <t xml:space="preserve">Verificar el cumplimiento de los criterios establecidos en las normas.
Proponer acciones de mejora continua.
</t>
  </si>
  <si>
    <t xml:space="preserve">A partir de un caso, elaborar una propuesta de mejora continua que incluya:
- Filosofía de calidad a implementar y su justificación
- Descripción de los principios de sistemas de gestión de calidad aplicables
- Verificación de la norma aplicable y su justificación
- Acciones de mejora continua
</t>
  </si>
  <si>
    <t xml:space="preserve">1. Identificar las filosofías de la calidad y su metodología.
2. Comprender el concepto y principios del sistema de gestión de calidad.
3. Identificar el objetivo y alcance de las normas ISO.
</t>
  </si>
  <si>
    <t xml:space="preserve">Equipos colaborativos
Realización de trabajos investigación
Análisis de casos
</t>
  </si>
  <si>
    <t xml:space="preserve">Equipo de cómputo
Video proyector
Internet
Normas Internacionales
Pintarrón
Impresos
</t>
  </si>
  <si>
    <t xml:space="preserve">Aldana De Vega, Luz Ángela(2011) Administración por calidad Bogotá Colombia Alfaomega
ISBN: 
9789586827980
</t>
  </si>
  <si>
    <t xml:space="preserve">Equipo Vértice(2012) La calidad en el servicio al cliente Buenos Aires Argentina Vértice
ISBN:
9788499318813
</t>
  </si>
  <si>
    <t>ISO (vigente) Normas Internacionales de Calidad, Medio Ambiente y Seguridad</t>
  </si>
  <si>
    <t xml:space="preserve">Marcelino Aranda, Mariana &amp; Ramírez Herrera, Dania(2012) Administración de la Calidad México, D.F. México Grupo Editorial Patria
ISBN: 9786074384758
</t>
  </si>
  <si>
    <t>James R. Evans / William M. Lindsay(2015) Administración y Control de la Calidad México, D.F. México Cengage ISBN: 9786075193755</t>
  </si>
  <si>
    <t>Levine Gutierrez, Guillermo(2014) Calidad y Productividad México, D.F. México McGraw Hill ISBN: 9786071511485</t>
  </si>
  <si>
    <t>GESTIÓN DE PROYECTOS</t>
  </si>
  <si>
    <t>El alumno desarrollará ideas de negocios a nivel perfil, haciendo uso de la metodología de formulación y evaluación de proyectos, para aprovechar oportunidades en el mercado y establecer su viabilidad.</t>
  </si>
  <si>
    <t>Introducción a la formulación de proyectos</t>
  </si>
  <si>
    <t>El alumno identificará los conceptos básicos de la formulación de proyectos, su ciclo de vida, etapas de desarrollo y niveles de profundidad de sus estudios para contextualizar la idea de negocios.</t>
  </si>
  <si>
    <t>Generalidades de los proyectos</t>
  </si>
  <si>
    <t xml:space="preserve">Definir el concepto de proyecto de inversión y la importancia de su elaboración.
Identificar los conceptos y características de los proyectos privados y públicos.
Describir la relación entre proyectos:
- independientes
- dependientes:
- complementarios
- sustitutos
- mutuamente 
    excluyentes.
Describir las etapas del ciclo de vida de los proyectos:
- generación o pre
  inversión
- ejecución o inversión
- operación
- abandono o cierre del
  proyecto.
</t>
  </si>
  <si>
    <t xml:space="preserve">Ético
Responsable
Analítico
Propositivo 
</t>
  </si>
  <si>
    <t>Etapas de la formulación de proyectos</t>
  </si>
  <si>
    <t xml:space="preserve">Describir las etapas de la formulación de proyectos o pre inversión:
- estudio de mercado
- estudio técnico
- estudio organizacional
- estudio financiero
- evaluación financiera 
</t>
  </si>
  <si>
    <t xml:space="preserve">Ético
Responsable
Analítico
Propositivo
</t>
  </si>
  <si>
    <t>Niveles de profundidad de los estudios</t>
  </si>
  <si>
    <t xml:space="preserve">Describir el concepto y las características de los niveles de profundidad de los estudios de un proyecto:
- idea
- perfil
- prefactibilidad
- factibilidad.
</t>
  </si>
  <si>
    <t>Comparar las actividades por realizar en función del nivel de profundidad de los estudios de un proyecto.</t>
  </si>
  <si>
    <t xml:space="preserve">Puntual
Crítico
Analítico
Proactivo
Responsable
Propositivo
</t>
  </si>
  <si>
    <t xml:space="preserve">Elaborar un mapa mental que contenga:
- concepto e importancia de proyecto de inversión
- tipos de proyectos
- ciclo de vida de los proyectos
- relación entre proyectos
- etapas de formulación de proyectos
- niveles de profundidad de los estudios. 
</t>
  </si>
  <si>
    <t xml:space="preserve">1. Comprender el concepto e importancia de los proyectos de inversión.
2. Identificar los tipos de proyectos.
3. Comprender la relación entre proyectos y su ciclo de vida.
4. Identificar las etapas de formulación de proyectos.
5. Identificar los niveles de profundidad de los estudios y sus características.
</t>
  </si>
  <si>
    <t xml:space="preserve">Mapa mental
Lista de cotejo
</t>
  </si>
  <si>
    <t xml:space="preserve">Realización de trabajo de investigación
Discusión en grupo
Lluvia de ideas
</t>
  </si>
  <si>
    <t xml:space="preserve">Materiales impresos
Equipo multimedia
Internet
Biblioteca digital
Pintarrón            
Proyector
</t>
  </si>
  <si>
    <t>El estudio de mercado a nivel perfil</t>
  </si>
  <si>
    <t>El alumno formulará propuestas técnicas de ideas de negocio para determinar la factibilidad operativa del proyecto.</t>
  </si>
  <si>
    <t>Definición del producto o servicio</t>
  </si>
  <si>
    <t xml:space="preserve">Describir la importancia de la definición del bien o servicio.
Reconocer las características y propiedades del bien o servicio:
- nombre
- marca
- diseño
- tamaño
- color(es)
- sabor(es)
- textura
- empaque
- presentación
- imagen.
</t>
  </si>
  <si>
    <t>Proponer bienes y servicios tomando en cuenta todas sus características y propiedades.</t>
  </si>
  <si>
    <t xml:space="preserve">Responsable
Honesto
Disciplinado
Ético 
Iniciativa
Investigador
Analítico
Creativo
Proactivo
</t>
  </si>
  <si>
    <t>Análisis de la demanda</t>
  </si>
  <si>
    <t xml:space="preserve">Reconocer el proceso de investigación de mercados.
Describir el proceso de caracterización de la demanda:
- mercado objetivo
- ubicación geográfica
- nivel socioeconómico
- género
- rango de edad.
</t>
  </si>
  <si>
    <t>Determinar la demanda potencial del bien o servicio.</t>
  </si>
  <si>
    <t xml:space="preserve">Responsable
Honesto
Disciplinado
Ético 
Iniciativa
Investigador
Analítico
Creativo
Proactivo
Objetivo
</t>
  </si>
  <si>
    <t>Análisis de la oferta</t>
  </si>
  <si>
    <t xml:space="preserve">Reconocer el proceso de análisis de la competencia.
Describir el proceso de caracterización de la oferta:
- competidores
- presencia de mercado
- calidad de los productos
- precios
- canales de distribución.
</t>
  </si>
  <si>
    <t>Determinar la oferta del bien o servicio existente</t>
  </si>
  <si>
    <t xml:space="preserve">Reconocer la mezcla de mercadotecnia:
- Producto
- Precio
- Plaza
- Promoción.
</t>
  </si>
  <si>
    <t>Desarrollar una propuesta de mezcla de mercadotecnia para un bien o servicio.</t>
  </si>
  <si>
    <t xml:space="preserve">Responsable
Honesto
Disciplinado
Ético 
Iniciativa
Investigador
Analítico
Creativo
Proactivo
Objetivo 
</t>
  </si>
  <si>
    <t xml:space="preserve">A partir de una idea de negocio, elabora un estudio de mercado que contenga:
- descripción del bien o servicio
- análisis de la demanda
- análisis de la oferta
- propuesta de mezcla de mercadotecnia 
</t>
  </si>
  <si>
    <t xml:space="preserve">1. Comprender la importancia de la definición del bien o servicio.
2. Identificar las características del bien o servicio.
3. Analizar la oferta y demanda.
4. Identificar los elementos de la mezcla de mercadotecnia.
5. Establecer la factibilidad del mercado de la idea de negocios.
</t>
  </si>
  <si>
    <t xml:space="preserve">Equipos colaborativos
Realización de trabajos de investigación
Agregar aprendizaje basado en proyectos
</t>
  </si>
  <si>
    <t xml:space="preserve">Computadora
Proyector
Pintarrón
Materiales impresos
Internet
</t>
  </si>
  <si>
    <t>El estudio técnico a nivel perfil</t>
  </si>
  <si>
    <t>Tamaño y localización del proyecto</t>
  </si>
  <si>
    <t xml:space="preserve">Definir los factores que determinan la magnitud del proyecto:
- tamaño del mercado
- zona geográfica
- capacidad financiera
- tecnológicos
- legales
- disponibilidad de insumos, materiales y recursos humanos
- organizacionales.
Describir los factores y el proceso para la determinación de la localización del proyecto.
</t>
  </si>
  <si>
    <t>Determinar el tamaño y localización óptima de proyectos.</t>
  </si>
  <si>
    <t xml:space="preserve">Responsable
Honesto
Disciplinado
Ético 
Iniciativa
Investigador
Analítico
Creativo
Proactivo
Objetivo
Capacidad de planeación
Trabajo en equipo
</t>
  </si>
  <si>
    <t>Ingeniería del proyecto</t>
  </si>
  <si>
    <t xml:space="preserve">Describir el proceso de diseño de distribución de planta.
Describir el proceso de prestación del servicio.
Describir el proceso de manejo de insumos.
Comprender la importancia del estudio de impacto ambiental en los proyectos.
</t>
  </si>
  <si>
    <t>Desarrollar una propuesta de ingeniería de proyectos.</t>
  </si>
  <si>
    <t>Infraestructura y equipo</t>
  </si>
  <si>
    <t xml:space="preserve">Identificar las características y capacidad de la infraestructura y equipo requerida en el proyecto:
- proveedor(es)
- precio
- capacidad instalada
- infraestructura
</t>
  </si>
  <si>
    <t>Realizar una propuesta de infraestructura y equipamiento.</t>
  </si>
  <si>
    <t>Análisis de proveedores</t>
  </si>
  <si>
    <t xml:space="preserve">Describir las necesidades de insumos y materiales del proyecto.
Identificar el proceso de evaluación de proveedores.
</t>
  </si>
  <si>
    <t>Seleccionar proveedores de insumos y materiales.</t>
  </si>
  <si>
    <t>Estructura organizacional</t>
  </si>
  <si>
    <t xml:space="preserve">Reconocer los elementos de la filosofía organizacional.
Reconocer los tipos de estructura organizacional.
Explicar la metodología de descripción de puestos.
</t>
  </si>
  <si>
    <t>Realizar una propuesta de estructura organizacional.</t>
  </si>
  <si>
    <t xml:space="preserve">A partir de una idea de negocio, elabora un estudio técnico que contenga:
- tamaño y localización 
- ingeniería del proyecto
- infraestructura y equipo
- justificación de proveedores
- estructura organizacional
</t>
  </si>
  <si>
    <t xml:space="preserve">1. Identificar los factores que determinan el tamaño y localización del proyecto.
2. Identificar el proceso de ingeniería de proyectos.
3. Comprender el proceso de evaluación de proveedores.
4. Identificar la metodología de descripción y perfil de puestos.
5. Presentar una propuesta técnica.
</t>
  </si>
  <si>
    <t xml:space="preserve">Equipos colaborativos
Realización de trabajos de investigación 
Agregar aprendizaje basado en proyectos
</t>
  </si>
  <si>
    <t xml:space="preserve">Computadora
Proyector
Pintarrón
Materiales impresos
Internet
Software especializado
</t>
  </si>
  <si>
    <t>El estudio financiero a nivel perfil</t>
  </si>
  <si>
    <t>El alumno formulará propuestas financieras de ideas de negocio para proyectar el comportamiento operativo de la idea de negocios.</t>
  </si>
  <si>
    <t>Presupuesto de capital y fuentes de financiamiento</t>
  </si>
  <si>
    <t xml:space="preserve">Identificar la estructura del presupuesto de capital y su proceso de elaboración:
- inversión fija
- inversión diferida
- capital de trabajo
Identificar las fuentes de financiamiento en proyectos:
- internas: capital
- externas: públicas y privadas.
</t>
  </si>
  <si>
    <t>Elaborar presupuestos de capital y de fuentes de financiamiento.</t>
  </si>
  <si>
    <t xml:space="preserve">Responsable
Honesto
Disciplinado
Ético 
Organizado
Analítico
Proactivo
Objetivo
Capacidad de planeación
Manejo del estrés
</t>
  </si>
  <si>
    <t>Reconocer la estructura del presupuesto maestro y su proceso de elaboración.</t>
  </si>
  <si>
    <t>Elaborar presupuesto maestro.</t>
  </si>
  <si>
    <t>Proyección de Estados Financieros</t>
  </si>
  <si>
    <t xml:space="preserve">Reconocer el proceso de elaboración de estados financieros.
Describir el proceso de elaboración de los estados financieros proforma.  
</t>
  </si>
  <si>
    <t>Proyectar estados financieros para el horizonte propuesto.</t>
  </si>
  <si>
    <t>Análisis de Estados Financieros</t>
  </si>
  <si>
    <t xml:space="preserve">Definir el concepto de análisis e interpretación de estados financieros.
Describir los métodos de análisis de estados financieros:
- verticales: 
    - porcientos integrales
    - razones financieras 
    - punto de equilibrio
- horizontales:     
    - tendencias 
    - aumentos y
      disminuciones.
</t>
  </si>
  <si>
    <t>Interpretar la situación financiera de los proyectos para su horizonte de planeación.</t>
  </si>
  <si>
    <t xml:space="preserve">negocio, elaborar un estudio financiero que contenga:
- presupuesto de capital 
- fuentes de financiamiento
-presupuesto maestro
- estados financieros proforma
- análisis de estados financieros 
</t>
  </si>
  <si>
    <t xml:space="preserve">presupuesto de capital y las fuentes de financiamiento.
2. Reconocer la estructura del presupuesto maestro.
3. Comprender el proceso de elaboración de estados financieros proforma.
4. Identificar los métodos de análisis de estados financieros.
5. Realizar estudios financieros.
</t>
  </si>
  <si>
    <t xml:space="preserve">Ejercicios prácticos
Realización de trabajos de investigación 
Aprendizaje basado en proyectos
</t>
  </si>
  <si>
    <t xml:space="preserve">Equipo de cómputo
Proyector
Pintarrón
Materiales impresos
Internet
Procesador de textos
Hojas de cálculo
</t>
  </si>
  <si>
    <t>La evaluación financiera a nivel perfil</t>
  </si>
  <si>
    <t>El alumno evaluará la rentabilidad de proyectos de negocios para determinar su viabilidad.</t>
  </si>
  <si>
    <t xml:space="preserve">Identificar el concepto del valor del dinero en el tiempo.
Distinguir los conceptos de interés simple e interés compuesto y sus elementos:
- tasa 
- tiempo
- valor presente o capital
- valor futuro o monto
- interés.
Describir el proceso de cálculo de interés simple y compuesto.
</t>
  </si>
  <si>
    <t>Calcular el valor del dinero en el tiempo.</t>
  </si>
  <si>
    <t>Tasa de rendimiento esperada mínima aceptable (TREMA)</t>
  </si>
  <si>
    <t xml:space="preserve">Explicar el concepto de tasa de rendimiento esperada mínima aceptable (TREMA).
Describir los criterios para el establecimiento de la TREMA:
- índice inflacionario
- tasas lideres
- crecimiento del sector
</t>
  </si>
  <si>
    <t>Establecer la TREMA.</t>
  </si>
  <si>
    <t>Valor actual neto (VAN)</t>
  </si>
  <si>
    <t xml:space="preserve">Explicar el concepto de valor actual neto (VAN).
Describir el proceso de cálculo del VAN y sus criterios de decisión.
Explicar el procedimiento para calcular el periodo de recuperación de la inversión con flujos descontados.
</t>
  </si>
  <si>
    <t xml:space="preserve">Calcular el VAN.
Estimar el periodo de recuperación de la inversión.
</t>
  </si>
  <si>
    <t>Tasa interna de retorno (TIR)</t>
  </si>
  <si>
    <t xml:space="preserve">Explicar el concepto de tasa interna de retorno (TIR).
Describir el proceso de cálculo de la TIR y sus criterios de decisión. 
</t>
  </si>
  <si>
    <t>Calcular la TIR.</t>
  </si>
  <si>
    <t xml:space="preserve">A partir de una idea de negocios, elaborar un estudio de pre factibilidad financiera que contenga:
- TREMA
- VAN
- periodo de recuperación
- TIR
- conclusiones y recomendaciones 
</t>
  </si>
  <si>
    <t xml:space="preserve">1. Comprender los conceptos de valor del dinero en el tiempo, interés simple y compuesto.
2. Distinguir el concepto y proceso de determinación de la TREMA.
3. Distinguir el concepto y proceso de cálculo del VAN y el periodo de recuperación.
4. Distinguir el concepto y proceso de cálculo de la TIR.
5. Realizar estudio de
prefactibilidad financiera. 
</t>
  </si>
  <si>
    <t>Realizar investigaciones de mercados nacionales e internacionales mediante un análisis del entorno y el uso de métodos cuantitativos y cualitativos, para la toma de decisiones comerciales.</t>
  </si>
  <si>
    <t xml:space="preserve">Presenta un informe de la investigación de mercados que contenga:  
- resumen ejecutivo
- planteamiento de la investigación (problema, objetivo, hipótesis, metodología de la investigación, propuesta técnica, instrumento para la recolección de información)
- recolección y tratamiento de datos
- análisis e Interpretación de resultados
- conclusiones y recomendaciones
</t>
  </si>
  <si>
    <t xml:space="preserve">Presenta un anteproyecto a nivel perfil que contenga:
Resumen ejecutivo
Definición del bien o servicio
Análisis de mercado
Análisis técnico: 
- organizacional
-  legal
-  producción 
- impacto ambiental
Análisis Financiero
Análisis de prefactibilidad
Conclusiones
</t>
  </si>
  <si>
    <t>Supervisar procesos comerciales mediante herramientas de control e indicadores de desempeño, para establecer acciones de mejora y contribuir a la rentabilidad de la organización</t>
  </si>
  <si>
    <t xml:space="preserve">Elabora un reporte que incluye:
- tipo de supervisión 
- instrumentos de control 
- medición de indicadores del área de ventas
- evaluación de la satisfacción del cliente
- evaluación del desempeño de la fuerza de ventas
- propuestas de mejora.
</t>
  </si>
  <si>
    <t>Araujo Arévalo, David(2012) Proyectos de Inversión Ciudad de México México Trillas                                          ISBN: 9786071710772</t>
  </si>
  <si>
    <t>Díaz Mata, Alfredo(2013) Matemáticas Financieras Ciudad de México México Mc Graw-Hill  Interamericana                    ISBN: 9786071509437</t>
  </si>
  <si>
    <t xml:space="preserve">Izar Landeta, Juan Manuel(
2016) Gestión y Evaluación de Proyectos México México Cengage Learning     ISBN: 9786075224596
</t>
  </si>
  <si>
    <t xml:space="preserve">Kotler, Philip (2016) Dirección de Marketing Ciudad de México México Pearson
ISBN: 9786073237000
</t>
  </si>
  <si>
    <t xml:space="preserve">Scott Besley, Eugene F. Brigham (
2016) Fundamentos de Administración Financiera México México Cengage Learning     ISBN: 9786075225272
</t>
  </si>
  <si>
    <t xml:space="preserve">Identificar los programas de fomento al comercio internacional, plazos y sus requisitos:
- Federales
- Estatales
</t>
  </si>
  <si>
    <t>Seleccionar programas de fomento al comercio internacional.</t>
  </si>
  <si>
    <t xml:space="preserve">Presentar un portafolio que contenga:
- Detección de oportunidad de negocio
- Justificación del país seleccionado conforme al convenio, acuerdo o tratado
- Instancias gubernamentales nacionales e internacionales que atienden a la necesidad comercial 
programas de fomento a la exportación.
</t>
  </si>
  <si>
    <t xml:space="preserve">1. Comprender el concepto de comercio internacional y su importancia.
2. Identificar las instancias nacionales e internacionales en materia de comercio.
3. Distinguir los convenios, acuerdos y tratados internacionales de México con otros países y sus características.
4. Identificar los requisitos de los programas de apoyo al fomento del comercio exterior.
</t>
  </si>
  <si>
    <t xml:space="preserve">Discusión en grupo
Realización de trabajos de investigación 
Análisis de casos
</t>
  </si>
  <si>
    <t>El alumno distinguirá la normatividad en materia de comercio internacional para su aplicación en la comercialización de productos.</t>
  </si>
  <si>
    <t>Ley de Comercio Exterior</t>
  </si>
  <si>
    <t xml:space="preserve">Identificar las disposiciones generales de la Ley de Comercio Exterior vigente.
Comprender la importancia de la aplicación de la ley de Comercio Exterior, sus diferentes casos y aplicaciones.
</t>
  </si>
  <si>
    <t>Determinar aplicación de la Ley de Comercio Exterior en situaciones dadas.</t>
  </si>
  <si>
    <t xml:space="preserve">Analítico
Observador
Crítico
Ético
Congruente
Trabajo en equipo
Honesto
Responsable
Propositivo
Investigador
</t>
  </si>
  <si>
    <t>Ley Aduanera</t>
  </si>
  <si>
    <t xml:space="preserve">Identificar las disposiciones generales de la Ley Aduanera vigente.
Comprender la importancia de la aplicación de la ley Aduanera en las diferentes operaciones de comercio internacional.
</t>
  </si>
  <si>
    <t>Determinar aplicación de la Ley Aduanera de un producto en situaciones dadas.</t>
  </si>
  <si>
    <t>Leyes de carácter Fiscal</t>
  </si>
  <si>
    <t xml:space="preserve">Identificar las leyes fiscales aplicables al comercio internacional vigentes:
- Código Fiscal de la Federación
- Ley del Impuesto sobre la Renta
- Ley del Impuesto al Valor Agregado  
- Ley de los Impuestos Generales de Importación y Exportación (LIGIE).
Identificar los tipos de impuestos que aplican al comercio exterior.
</t>
  </si>
  <si>
    <t>Regulaciones y restricciones arancelarias y no arancelarias</t>
  </si>
  <si>
    <t>Identificar las regulaciones arancelarias y no arancelarias aplicables a productos de acuerdo a la clasificación de estos en la LIGIE.</t>
  </si>
  <si>
    <t>Normas Oficiales Nacionales e Internacionales aplicables al comercio exterior</t>
  </si>
  <si>
    <t>Identificar las Normas Nacionales e internacionales vigentes aplicables al producto por importar o exportar.</t>
  </si>
  <si>
    <t xml:space="preserve">A partir de un caso, elaborar un informe que contenga: 
a) Los ordenamientos legales en materia de comercio internacional
b) Legislación aplicable y su justificación
</t>
  </si>
  <si>
    <t xml:space="preserve">. Comprender el marco de aplicación de la Ley de Comercio Exterior.
2. Comprender el marco de aplicación de la Ley Aduanera.
3. Identificar las contribuciones fiscales que aplican al comercio exterior.
4. Comprender las normas oficiales mexicanas que aplican al comercio exterior.
</t>
  </si>
  <si>
    <t xml:space="preserve">Informe
Lista de cotejo
</t>
  </si>
  <si>
    <t xml:space="preserve">Presenta un anteproyecto a nivel perfil que contenga:
Resumen Ejecutivo
Definición del bien o servicio
Análisis de Mercado
Análisis Técnico: 
-organizacional,
-legal,
- producción, 
-impacto ambiental
Análisis Financiero
Análisis de pre factibilidad
Conclusiones
</t>
  </si>
  <si>
    <t xml:space="preserve">Dávalos Mejía, Carlos Felipe(2012) Títulos y Operaciones de Crédito México México Oxford University Press
ISBN:
9786074262025
</t>
  </si>
  <si>
    <t xml:space="preserve">Maubert Viveros, Claudio(2013) Comercio Internacional Aspectos Operativos, Administrativos y Financieros México México Trillas
ISBN:
9786071723185
</t>
  </si>
  <si>
    <t xml:space="preserve">Jerez Riesco Jose Luis(2011) Comercio Internacional México México Porrua
ISBN:
9788473567916
</t>
  </si>
  <si>
    <t xml:space="preserve">Sariñana Olavarría, Enrique.  (2013) Derecho Mercantil México México Trillas
ISBN:
9786071726094
</t>
  </si>
  <si>
    <t xml:space="preserve">Mangas López Víctor Eduardo(2013) Introducción al Derecho Empresarial México México Trillas
ISBN:
9786071715210
</t>
  </si>
  <si>
    <t>No Aplica Vigente Código de Comercio México México No Aplica</t>
  </si>
  <si>
    <t>No Aplica Vigente Código  Fiscal de la Federación México México No Aplica</t>
  </si>
  <si>
    <t>No Aplica Vigente Ley Aduanera México México No Aplica</t>
  </si>
  <si>
    <t>No Aplica Vigente Ley de Comercio Exterior México México No Aplica</t>
  </si>
  <si>
    <t>No Aplica Vigente Ley de Impuesto Sobre la Renta México México No Aplica</t>
  </si>
  <si>
    <t>No aplica Vigente Ley de Impuestos Generales de Importación y Exportación México México No Aplica</t>
  </si>
  <si>
    <t>No aplica Vigente Ley General de Sociedades Mercantiles México México No Aplica</t>
  </si>
  <si>
    <t>No aplica Vigente Ley de impuesto al Valor Agregado México México No Aplica</t>
  </si>
  <si>
    <t>No aplica Vigente Reglas Generales y Criterios de Carácter General en materia de Comercio Exterior México México No Aplica</t>
  </si>
  <si>
    <t>SISTEMA DE INVESTIGACIÓN DE MERCADOS II</t>
  </si>
  <si>
    <t xml:space="preserve">El alumno formulará investigaciones de mercado cualitativas e internacionales mediante el uso de métodos y técnicas de análisis para identificar oportunidades de negocios. </t>
  </si>
  <si>
    <t>Investigación de Mercados Cualitativa</t>
  </si>
  <si>
    <t>El alumno realizará investigaciones de mercado cualitativas para detectar oportunidades en el mercado.</t>
  </si>
  <si>
    <t>Proceso de investigación de mercados</t>
  </si>
  <si>
    <t xml:space="preserve">Identificar los tipos de estudios cualitativos de mercado:
- Sesión de grupo
- Entrevista a profundidad
- Técnicas proyectivas
- Panel 
- Comprador misterioso
Describir el proceso de la investigación de mercados:
- Planeación
- Presupuestos
- Recopilación de datos
- Procesamiento de la información
- Elaboración y presentación de resultados
</t>
  </si>
  <si>
    <t xml:space="preserve">Disciplinado Responsable
Capacidad de Planeación
Observador 
Analítico
Crítico
</t>
  </si>
  <si>
    <t>Técnica de sesión de grupo</t>
  </si>
  <si>
    <t xml:space="preserve">Identificar los tipos de sesión de grupo:
- Grupo focal
- Grupo de discusión
- Lluvia de ideas (Brainstorming)
- Sesiones proyectivas
- Psicodramas
Describir las etapas de la técnica de sesión de grupo: 
- Selección del tipo de sesión
- Muestreo cualitativo
- Reclutamiento de los panelistas
- Análisis de la información
- Presentación de resultados
</t>
  </si>
  <si>
    <t>Organizar sesiones de grupo.</t>
  </si>
  <si>
    <t xml:space="preserve">Investigador 
Ético
Disciplinado Responsable
Capacidad de Planeación
Observador
Creativo 
Líder 
Analítico
Crítico
</t>
  </si>
  <si>
    <t xml:space="preserve">Técnica de entrevista a profundidad </t>
  </si>
  <si>
    <t xml:space="preserve">Describir la técnica de entrevista a profundidad y su metodología:
- Determinar el perfil específico de estudio
- Guión de la entrevista
- Reclutamiento de los entrevistados
- Desarrollo de la entrevista
- Análisis de la información
- Presentación de resultados
</t>
  </si>
  <si>
    <t>Realizar entrevistas a profundidad.</t>
  </si>
  <si>
    <t xml:space="preserve">Investigador 
Ético
Disciplinado Responsable
Capacidad de Planeación
Observador
Creativo 
Líder
Analítico
Crítico
</t>
  </si>
  <si>
    <t>Técnicas proyectivas y de observación</t>
  </si>
  <si>
    <t xml:space="preserve">Identificar las técnicas proyectivas y su importancia en la toma de decisiones de mercadotecnia:
- Construcción
- Asociación
- Complementación
- Expresión
Describir la metodología de observación:
- Formulación del problema
- Recolección de datos y registro
- Análisis e interpretación de datos
- Comunicación de los resultados
</t>
  </si>
  <si>
    <t>Realizar observaciones conductuales y ambientales en estudios de mercado.</t>
  </si>
  <si>
    <t xml:space="preserve">Disciplinado Responsable
Capacidad de Planeación
Observador 
Analítico
Crítico
Investigador
</t>
  </si>
  <si>
    <t>Panel</t>
  </si>
  <si>
    <t xml:space="preserve">Describir la técnica de panel y su metodología:
- Determinación de la muestra
- Recolección de información
- Interpretación de datos
- Presentación de informes
Identificar los tipos de paneles:
- Del consumidor
- Distribuidores o detallistas
- Profesionales
</t>
  </si>
  <si>
    <t xml:space="preserve">Realizar paneles de consumidores considerando su metodología. </t>
  </si>
  <si>
    <t xml:space="preserve">Ético
Disciplinado Responsable
Capacidad de Planeación
Observador
Creativo 
Líder
Analítico
Crítico
</t>
  </si>
  <si>
    <t>Técnica de comprador misterioso</t>
  </si>
  <si>
    <t xml:space="preserve">Describir la técnica de comprador misterioso y su metodología:
- Objetivos de la investigación
- Diseño del cuestionario de acuerdo al proyecto
- Logística de la implementación
- Evaluación del punto de venta
- Evaluación del material punto de venta (POP)
- Evaluación de conocimientos técnicos
- Evaluación del proceso de venta
- Análisis cuantitativo y cualitativo
- Entrega de resultados y recomendaciones
</t>
  </si>
  <si>
    <t>Realizar estudios de comprador misterioso.</t>
  </si>
  <si>
    <t xml:space="preserve">Ético
Disciplinado Responsable
Capacidad de Planeación
Observador
Creativo 
Líder 
Analítico
Crítico
</t>
  </si>
  <si>
    <t xml:space="preserve">Integrará un estudio cualitativo de mercado que incluya:
- Planeación
- Presupuestos
- Tipos de estudio seleccionado y su justificación (sesión de grupo, entrevista a profundidad, técnicas proyectivas, panel y comprador misterioso)
- Recopilación de datos
- Procesamiento de la información
- Elaboración y presentación de resultados
</t>
  </si>
  <si>
    <t xml:space="preserve">1. Identificar los tipos de estudios cualitativos de mercado.
2. Comprender el proceso de la investigación de mercados.
3. Desarrollar las técnicas de estudios cualitativos
</t>
  </si>
  <si>
    <t xml:space="preserve">Proyecto
Rúbrica      
</t>
  </si>
  <si>
    <t xml:space="preserve">Cañón
Pantalla
Pintarrón
Computadora
Equipo de audio y video 
Cámara Gesell
</t>
  </si>
  <si>
    <t>Investigación de Mercados Internacionales</t>
  </si>
  <si>
    <t>El alumno realizará investigaciones de mercados internacionales para detectar mercados potenciales.</t>
  </si>
  <si>
    <t>Informes de mercados extranjeros</t>
  </si>
  <si>
    <t xml:space="preserve">Identificar las instancias gubernamentales que promueven el comercio exterior y los informes de mercados extranjeros que elaboran:
-Promexico
-PYME Exporta
</t>
  </si>
  <si>
    <t xml:space="preserve">Analítico
Ético
Proactivo
Responsable
Organizado
</t>
  </si>
  <si>
    <t>Análisis del Ambiente</t>
  </si>
  <si>
    <t xml:space="preserve">Comprender la importancia de las características del país destino para el diseño de la investigación.
Identificar los factores que influyen en el diseño de la investigación:
- Social
- Cultural
- Político
- Económico
- Ambiental
- Legal 
- Mercadológico
- Demográfico
- Infraestructura
</t>
  </si>
  <si>
    <t xml:space="preserve">Determinar los factores que influyen en el diseño de la investigación. </t>
  </si>
  <si>
    <t xml:space="preserve">Analítico
Asertivo
Empático
Trabajo en equipo
Proactivo
Iniciativa
Ético
Honesto
</t>
  </si>
  <si>
    <t>Proceso de Investigación de Mercados Internacionales</t>
  </si>
  <si>
    <t xml:space="preserve">Describir el proceso de la investigación de mercados internacionales:
- Identificación de las necesidades de información
- Definición del problema
- Elección de unidad de análisis
- Examinación de disponibilidad de datos secundarios
- Análisis de costo beneficio de realizar una investigación
- Diseño de la investigación 
- Recolección de datos 
- Análisis de Datos
- Elaboración de informe
</t>
  </si>
  <si>
    <t xml:space="preserve">Realizar planteamientos de problemas en estudios de mercados internacionales. 
Seleccionar fuentes de información y unidades de análisis.
Proponer el diseño de investigaciones de mercados internacionales.
Realizar recolección y procesamiento de datos.
Estructurar informes de investigaciones de mercados internacionales.
</t>
  </si>
  <si>
    <t xml:space="preserve">Ético 
Disciplinado Responsable Capacidad de Planeación Creativo Trabajo en equipo 
Líder
Analítico
Asertivo
Habilidad para comunicarse correctamente
</t>
  </si>
  <si>
    <t xml:space="preserve">A partir de un caso, elaborar un reporte de investigación de mercados internacionales que contenga:
- Definición del problema
- Elección de unidad de análisis 
- Datos Secundarios
- Análisis de costo beneficio de realizar una investigación
- Diseño de la investigación 
- Recolección de datos 
- Análisis de Datos
- Conclusiones y Recomendaciones
- Fuentes de información consultadas
</t>
  </si>
  <si>
    <t xml:space="preserve">1. Identificar las instancias gubernamentales que promueven el comercio exterior.
2. Comprender las características del mercado destino que influyen en el diseño de la investigación.
3. Describir el proceso de investigación de mercados internacionales.
4. Realizar investigaciones de mercados internacionales. 
</t>
  </si>
  <si>
    <t xml:space="preserve">Estudio de caso
Rúbrica
</t>
  </si>
  <si>
    <t xml:space="preserve">Realización de trabajos de investigación Equipos colaborativos 
Análisis de casos
</t>
  </si>
  <si>
    <t xml:space="preserve">Pintarrón
Cañón
Equipo de cómputo
Multimedia
Internet
Materiales impresos
</t>
  </si>
  <si>
    <t xml:space="preserve">Elabora un diagnóstico de la empresa que incluya:                  
 - filosofía organizacional           
 - objetivos organizacionales      
 - análisis financiero: 
      - Método Vertical
            * Razones financieras 
            * Porcientos integrales
            * Punto crítico
      - Método horizontal
             *Tendencias
             * Variaciones                                porcentuales
- capacidad instalada                  
- posicionamiento en el mercado
- análisis del producto                 
- canales de distribución             
- competitividad de la fuerza de ventas                                          
- comportamiento de la cartera de clientes                                   
- percepción de los públicos 
- identifica fortalezas y debilidades.
</t>
  </si>
  <si>
    <t xml:space="preserve">Presenta un anteproyecto a nivel perfil que contenga:
Resumen Ejecutivo
Definición del bien o servicio
Análisis de Mercado
Análisis Técnico: 
- organizacional,
- legal,
- producción, 
- impacto ambiental
Análisis Financiero
Análisis de pre factibilidad
Conclusiones
</t>
  </si>
  <si>
    <t>Organizar fuerzas de ventas mediante la asignación de funciones, métodos  de ventas y técnicas administrativas, para el logro de las metas comerciales</t>
  </si>
  <si>
    <t>Malhotra, Naresh K. (2015) Investigación de Mercados Naucalpan de Juárez, Estado de México México Pearson Education</t>
  </si>
  <si>
    <t>Mcdaniel, Carl(2016) Investigación de Mercados Ciudad de México México Cengage Learning</t>
  </si>
  <si>
    <t>Cateora, Philip R.,  Gilly, Mary C. y Graham, John(2014) Marketing Internacional Ciudad de México México McGraw Hill</t>
  </si>
  <si>
    <t xml:space="preserve">Merino Sanz,  María de Jesús; Pintado Blanco, Teresa; Sánchez Herrera, Joaquín; y Grande Esteban, Idelfonso(2015) </t>
  </si>
  <si>
    <t>Introducción a la Investigación de Mercados Madrid España ESIC Editorial</t>
  </si>
  <si>
    <t>Benassini Félix, Marcela (2014) Introducción a la Investigación de Mercados Naucalpan de Juárez, Estado de México México Pearson Education</t>
  </si>
  <si>
    <t xml:space="preserve">El alumno demostrará la competencia de Administrar el proceso de comercialización de productos y servicios a partir del diagnóstico de mercado, estrategias de venta y herramientas administrativas, con la finalidad de satisfacer las necesidades del cliente, para contribuir a la competitividad y posicionamiento nacional e internacional de la organización. </t>
  </si>
  <si>
    <t>Diagnóstico de mercado</t>
  </si>
  <si>
    <t>El alumno formulará diagnósticos del mercado para detectar áreas de oportunidad de comercialización de bienes y servicios.</t>
  </si>
  <si>
    <t xml:space="preserve">Reconocer los conceptos y elementos de la oferta y demanda.
Reconocer los elementos del análisis interno:
- Recursos humanos
- Estrategias
- Recursos financieros
- Costos/márgenes
- Equipos e instalaciones
- Características servicio
Reconocer los elementos del análisis externo: 
- Proveedores/clientes
- Competidores en el sector
- Situación macroeconómica
- Situación del mercado
- Requisitos legales
</t>
  </si>
  <si>
    <t>Documentar los factores internos y externos que afectan a la empresa.</t>
  </si>
  <si>
    <t xml:space="preserve">Analítico
Observador
Capacidad de planeación
Uso de razonamiento
Toma de decisiones 
Trabajo en equipo
Objetivo
Propositivo
</t>
  </si>
  <si>
    <t xml:space="preserve">Reconocer las herramientas de análisis, sus características y metodología:
- Matriz Boston Consulting Group
- Matriz de competencia
- Diamante de Porter
- Fortalezas, oportunidades, debilidades y amenazas
- Matriz de vulnerabilidad
- Análisis de escenario
</t>
  </si>
  <si>
    <t>Presentar diagnósticos situacionales</t>
  </si>
  <si>
    <t xml:space="preserve">Investigación de mercados 
cualitativa y cuantitativa
</t>
  </si>
  <si>
    <t xml:space="preserve">Reconocer los tipos de estudios cualitativos de mercado:
- Sesión de grupo
- Entrevista a profundidad
- Técnicas proyectivas
- Panel 
- Comprador misterioso
Reconocer la metodología para estudios cuantitativos.
</t>
  </si>
  <si>
    <t xml:space="preserve">Presentar los resultados del estudio 
cuantitativo y cualitativo de mercado.
</t>
  </si>
  <si>
    <t xml:space="preserve">Integrar un diagnóstico de mercado que contenga:
- Descripción de factores internos y externos que afectan a la empresa
- Matriz de análisis estratégico y su justificación
- Resultados de la investigación cuantitativa
- Resultado de investigación cualitativa seleccionando un tipo de estudio y su justificación
- Conclusiones
</t>
  </si>
  <si>
    <t xml:space="preserve">1. Reconocer los conceptos y elementos de oferta y demanda.
2. Reconocer los elementos del análisis interno y externo.
3. Reconocer las herramientas de análisis, sus características y metodología.
4. Reconocer los tipos de estudios cualitativos y cuantitativos.
5. Integrar evidencias de diagnóstico de mercado.
</t>
  </si>
  <si>
    <t xml:space="preserve">Aprendizaje basado en proyectos
Equipos colaborativos
Realización de trabajos de investigación
</t>
  </si>
  <si>
    <t xml:space="preserve">Computadora
Proyector
Materiales impresos
Internet
Hojas de cálculo
</t>
  </si>
  <si>
    <t>El alumno integrará un anteproyecto a nivel perfil para aprovechar oportunidades en el mercado y establecer su viabilidad.</t>
  </si>
  <si>
    <t>Plan de comercialización</t>
  </si>
  <si>
    <t>Propuesta de negocios</t>
  </si>
  <si>
    <t xml:space="preserve">Reconocer la legislación vigente aplicable en el sector comercial.
Reconocer la metodología de formulación y evaluación de proyectos a nivel perfil que contenga:
- Estudio de mercado
- Estudio técnico
- Estudio financiero
Reconocer los instrumentos de evaluación de la satisfacción del cliente:
- Escalas
- Cuestionarios
- Entrevistas  
</t>
  </si>
  <si>
    <t xml:space="preserve">Integrar una propuesta de ideas de negocios.
Presentar una propuesta de evaluación de satisfacción del cliente.
</t>
  </si>
  <si>
    <t xml:space="preserve">Analítico
Observador
Capacidad de planeación
Uso de razonamiento
Toma de decisiones
Trabajo en equipo
Objetivo
Propositivo
Sistemático
Creativo
Paciente
Manejo de estrés
</t>
  </si>
  <si>
    <t xml:space="preserve">Reconocer los métodos cuantitativos y cualitativos para pronósticos de ventas.
Reconocer la estructura del presupuesto de ventas.
Reconocer los tipos de organización del departamento de ventas.
</t>
  </si>
  <si>
    <t xml:space="preserve">Presentar pronósticos de ventas.
Integrar el presupuesto de ventas.
Presentar el tipo de organización del área de ventas.
</t>
  </si>
  <si>
    <t xml:space="preserve">Capacidad de planeación
Uso de razonamiento
Toma de decisiones 
Trabajo en equipo
Objetivo
Creativo
Paciente
</t>
  </si>
  <si>
    <t>Evaluación financiera</t>
  </si>
  <si>
    <t xml:space="preserve">Reconocer el proceso de cálculo de indicadores de rentabilidad:
- VAN
- TIR
- Periodo de recuperación
</t>
  </si>
  <si>
    <t xml:space="preserve">Presentar una evaluación 
financiera del anteproyecto.
</t>
  </si>
  <si>
    <t xml:space="preserve">Analítico
Observador
Capacidad de planeación
Uso de razonamiento
Toma de decisiones 
Trabajo en equipo
Objetivo
Propositivo
Sistemático
Creativo
Paciente
Manejo de estrés
</t>
  </si>
  <si>
    <t xml:space="preserve">Presentar un anteproyecto a nivel perfil que contenga:
- Marco normativo
- Estudio de mercado
- Estudio técnico
- Estudio financiero
- Organización de la fuerza de ventas
- Propuesta de evaluación de satisfacción del cliente
- Evaluación financiera
- Conclusiones y recomendaciones
</t>
  </si>
  <si>
    <t xml:space="preserve">1. Reconocer la metodología de 
formulación y evaluación de proyectos a nivel perfil.
2. Reconocer los instrumentos 
de evaluación de la satisfacción del cliente.
3. Reconocer el proceso de 
cálculo de indicadores de rentabilidad.
4. Integrar evidencias de un anteproyecto a nivel perfil.
</t>
  </si>
  <si>
    <t xml:space="preserve">Munch G. Lourdes (2014) Administración: Gestión Organizacional enfoque y proceso administrativo Ciudad de México México Pearson
Education
</t>
  </si>
  <si>
    <t>Artal Castells, Manuel(2016) Administración de Ventas Ciudad de México México Pearson Education</t>
  </si>
  <si>
    <t>Bestley, Scott, y Brigham. Eugene F(2016). Fundamentos de administración financiera Ciudad de México México Cengage Learning</t>
  </si>
  <si>
    <t>Gallardo Hernández, José Ramón(2012) Administración Estratégica Ciudad de México México Alfaomega</t>
  </si>
  <si>
    <t>Silvestre Mendez, José(2013) Fundamentos de economía Ciudad de México México McGraw-Hill</t>
  </si>
  <si>
    <t>Izar Landeta, Juan Manuel(2016) Gestión y evaluación de proyectos Gestión y evaluación de proyectos Ciudad de México México Cengage Learning</t>
  </si>
  <si>
    <t>Chimera, Joe(2016) El ABC de las Ventas Ciudad de México México Pearson</t>
  </si>
  <si>
    <t>ESTRATEGIAS DE PRODUCTO</t>
  </si>
  <si>
    <t>El alumno desarrollará propuestas de productos mediante la aplicación de estrategias, considerando la normatividad vigente aplicable, para su incursión en el mercado nacional e internacional.</t>
  </si>
  <si>
    <t>Ideas y adaptaciones de producto</t>
  </si>
  <si>
    <t>El alumno propondrá ideas de productos para diversificar la oferta en el mercado.</t>
  </si>
  <si>
    <t>Concepto de producto y sus atributos</t>
  </si>
  <si>
    <t xml:space="preserve">Reconocer el concepto de producto.
Describir los atributos del producto:
-Características físicas
-Precio
-Marca
-Empaque
-Diseño
-Garantía
-Color
-Reputación del vendedor
-Servicios del vendedor
-Calidad del producto
</t>
  </si>
  <si>
    <t>Determinar los atributos del producto.</t>
  </si>
  <si>
    <t xml:space="preserve">Responsable
Innovador
Ético 
Asertivo
Investigador
Creativo 
</t>
  </si>
  <si>
    <t>Clasificación de los productos</t>
  </si>
  <si>
    <t xml:space="preserve">Describir los productos de acuerdo a los consumidores que los usan:
Productos de consumo
-Bienes de conveniencia
-Bienes de compra comparada
-Bienes de especialidad
-Bienes no buscados
Productos de negocios
-Materias primas
-Materiales y partes de fabricación
-Instalaciones
-Equipo accesorio
-Suministro de operación
</t>
  </si>
  <si>
    <t>Seleccionar productos de acuerdo a su tipo de consumo.</t>
  </si>
  <si>
    <t xml:space="preserve">Responsable
Puntual
Honesto
Asertivo
Investigador
Creativo
Emprendedor
Respetuoso
Trabajo en equipo
</t>
  </si>
  <si>
    <t>Desarrollo de nuevos productos</t>
  </si>
  <si>
    <t xml:space="preserve">Identificar las etapas en el desarrollo de nuevos productos:
-Creación de ideas
-Selección de ideas o tamizado
-Análisis del negocio
-Desarrollo del producto
-Mercado de prueba
-Comercialización
Identificar el Reglamento de la Ley General de Salud en materia de control sanitario de actividades, establecimientos, productos y servicios vigente.
Describir el Capítulo II Productos del Reglamento de la Ley General de Salud en materia de control sanitario de actividades, establecimientos, productos y servicios.
</t>
  </si>
  <si>
    <t xml:space="preserve">Determinar las etapas del desarrollo de nuevos productos.
Proponer ideas de productos considerando el marco legal vigente aplicable.
</t>
  </si>
  <si>
    <t xml:space="preserve">Innovador
Creativo
Emprendedor
Líder
Capacidad de tomas de decisiones
Trabajo en equipo
Iniciativa 
</t>
  </si>
  <si>
    <t>Adaptación de productos</t>
  </si>
  <si>
    <t xml:space="preserve">Explicar el concepto de adaptación obligatoria y adaptación discrecional.
Comprender el proceso de adaptación de productos:
- Cultura
- Nivel de vida
- Restricciones gubernamentales
</t>
  </si>
  <si>
    <t>Realizar adaptaciones de productos.</t>
  </si>
  <si>
    <t xml:space="preserve">Innovador
Creativo
Emprendedor
Líder
</t>
  </si>
  <si>
    <t xml:space="preserve">Elaborar a partir de un caso práctico,   un reporte que incluya: 
-Tipo de producto.
- Descripción de los atributos del producto.
-Las etapas del desarrollo de nuevos productos. 
- Propuesta de ideas de nuevos productos 
- Legislación vigente aplicable del desarrollo de nuevos productos y justificación
- Proceso de adaptación de productos.
</t>
  </si>
  <si>
    <t xml:space="preserve">. Reconocer el concepto de producto.
2. Identificar los atributos del producto.
3. Comprender la clasificación de los productos.
4. Identificar las etapas del desarrollo de nuevos productos y su legislación vigente aplicable.
5. Proponer ideas y adaptación de productos.
</t>
  </si>
  <si>
    <t xml:space="preserve">Análisis de casos
Discusión en grupo
Lluvia de ideas
</t>
  </si>
  <si>
    <t xml:space="preserve">Cañón
Pintarrón
Audiovisuales
Computadora 
Internet 
Impresos
</t>
  </si>
  <si>
    <t>Elementos de Producto</t>
  </si>
  <si>
    <t>Marca</t>
  </si>
  <si>
    <t xml:space="preserve">Reconocer los conceptos de los elementos del producto:
- Marca
- Etiqueta
- Envase / empaque
- Embalaje
Describir los aspectos de la marca:
-Objetivos
-Características
-Ventajas
-Clasificación
-Valor
-Importancia de la marca
Identificar las disposiciones generales para el registro de marca antes el Instituto Mexicano de la Propiedad Industrial vigente y la Organización Mundial de la Propiedad Intelectual.
</t>
  </si>
  <si>
    <t xml:space="preserve">Proponer diseños de marcas.
</t>
  </si>
  <si>
    <t xml:space="preserve">Responsable
Innovador
Habilidad de comunicarse correctamente
Iniciativa
Capacidad para trabajar bajo presión
Proactivo
Creativo
Toma de decisiones
Trabajo en equipo 
</t>
  </si>
  <si>
    <t>Organización de la fuerza de ventas</t>
  </si>
  <si>
    <t>Composición en logotipo</t>
  </si>
  <si>
    <t xml:space="preserve">Identificar el concepto y tipos de logotipo:
- Isologo
- Imagotipo
- Isotipo
- Logotipo
Identificar las técnicas de composición gráfica:
- Tipografía
- Color
- Proporciones
- Equilibrio
</t>
  </si>
  <si>
    <t>Proponer logotipos.</t>
  </si>
  <si>
    <t xml:space="preserve">Responsable
Innovador
Habilidad de comunicarse correctamente
Iniciativa
Capacidad para trabajar bajo presión
Proactivo
Creativo
Toma de decisiones
Trabajo en equipo
</t>
  </si>
  <si>
    <t>Etiqueta</t>
  </si>
  <si>
    <t xml:space="preserve">Describir los aspectos de la etiqueta:
-Tipos de etiquetas 
- Características
- Funciones
-Elementos
-Clasificación 
Identificar las Normas Oficiales Mexicanas de Etiquetado, su objetivo y alcance:
- NOM-003-SSA1-2006
- NOM-051-SCFI/SSA1-2010
- NOM-072-SSA1-2012
- NOM-137-SSA1-2008
- NOM-141-SSA1/SCFI-2012
- NOM-142-SSA1-1995
- NOM-142-SSA1/SCFI-2014
- NOM-182-SSA1-2010
- NOM-189-SSA1/SCFI-2002
- NOM-232-SSA1-2009
</t>
  </si>
  <si>
    <t xml:space="preserve">Elaborar etiquetas de productos.
Determinar los elementos de la etiqueta considerando la normatividad según el tipo de producto.
</t>
  </si>
  <si>
    <t>Envase / empaque</t>
  </si>
  <si>
    <t xml:space="preserve">Describir los aspectos del envase / empaque:
-Objetivo
- Funciones
-Clasificación
-Elementos  
-Costos.
Identificar las Normas Oficiales Mexicanas de Envase, su objetivo y alcance:
- NOM-002-SSA1-1993
- NOM-130-SSA1-1995
</t>
  </si>
  <si>
    <t xml:space="preserve">Proponer diseños de envases / empaques de los productos. 
Determinar los elementos del envase considerando la normatividad según el tipo de producto.
</t>
  </si>
  <si>
    <t xml:space="preserve">Responsable
Innovador
Habilidad de comunicarse correctamente
Iniciativa
Capacidad para trabajar bajo presión
Proactivo
Creativo
Toma de decisiones
Trabajo en equipo
</t>
  </si>
  <si>
    <t>Embalaje</t>
  </si>
  <si>
    <t xml:space="preserve">Describir los aspectos del embalaje:
-Objetivo
-Funciones 
-Clasificación del embalaje
-Materiales
</t>
  </si>
  <si>
    <t>Proponer el diseño de embalaje de productos</t>
  </si>
  <si>
    <t xml:space="preserve">Elaborar un prototipo de producto y presentar un reporte que incluya:
Propuesta de diseño de marca, etiqueta,  envase/empaque y embalaje
- Legislación aplicable y justificación
- Propuesta de logotipo y justificación
</t>
  </si>
  <si>
    <t xml:space="preserve">1. Distinguir los aspectos de la marca.
2. Identificar las técnicas de composición en logotipos.
3. Identificar los elementos de una etiqueta, envase/empaque y embalaje.
4. Comprender la legislación vigente aplicable a productos.
5. Presentar una propuesta de los elementos de un producto.
</t>
  </si>
  <si>
    <t xml:space="preserve">Prácticas en laboratorio
Aprendizaje basado en proyectos 
Equipos colaborativos
</t>
  </si>
  <si>
    <t xml:space="preserve">Software Ilustrador 
Cañón
Pintarrón
Audiovisuales
Computadora 
Internet 
Impresos 
Videos
Tutoriales
</t>
  </si>
  <si>
    <t>Marco legal del comercio internacional</t>
  </si>
  <si>
    <t>Estrategias de Producto</t>
  </si>
  <si>
    <t>El alumno formulará estrategias de producto para su aplicación en el desarrollo de nuevos negocios.</t>
  </si>
  <si>
    <t>Estrategias con base al ciclo de vida del producto</t>
  </si>
  <si>
    <t xml:space="preserve">Reconocer las etapas del ciclo de vida: 
- Introducción
- Crecimiento
- Madurez 
- Declive
Describir las estrategias para la etapa de introducción:
-Estrategia de alta penetración.
-Estrategia de penetración selectiva.
-Estrategia de penetración ambiciosa.
-Estrategia de baja penetración.
Describir las estrategias para la etapa de crecimiento:
- Mejora la calidad del producto
- Suma características y modelos al nuevo producto.
- Entra a segmentos nuevos del mercado.
Describir las estrategias para la etapa de madurez:
- Modificación del mercado
- Modificación del producto
- Modificación de la mezcla de mercadotecnia
Describir las estrategias para la etapa de declive:
- Estrategia de continuación
- Estrategia de concentración
- Estrategia de aprovechamiento
</t>
  </si>
  <si>
    <t>Formular estrategias de producto de acuerdo al ciclo de vida.</t>
  </si>
  <si>
    <t xml:space="preserve">Innovador
Ético 
Iniciativa
Asertivo
Capacidad de planeación
Proactivo
Creativo
Toma de decisiones
Trabajo en equipo
</t>
  </si>
  <si>
    <t>Estrategias de Línea y mezcla de productos</t>
  </si>
  <si>
    <t xml:space="preserve">Describir las estrategias de la línea:
-Expansión de la mezcla de productos
- Contracción de la mezcla de productos
- Alteración de los productos existentes 
</t>
  </si>
  <si>
    <t>Proponer estrategias de línea y mezcla de producto.</t>
  </si>
  <si>
    <t>Estrategia de desarrollo de marca</t>
  </si>
  <si>
    <t xml:space="preserve">Describir la estrategia  de marca y sus características:
- Concesiones
- Franquicia 
</t>
  </si>
  <si>
    <t>Formular estrategias de marca.</t>
  </si>
  <si>
    <t>Estrategias de Posicionamiento del producto</t>
  </si>
  <si>
    <t xml:space="preserve">Describir las estrategias de posicionamiento del producto y sus características:
- Basada en un atributo
- Con base a los beneficios
- Basada en el uso o aplicación del producto
- Basada en el usuario
- Frente a la competencia
</t>
  </si>
  <si>
    <t>Determinar estrategias de posicionamiento del producto</t>
  </si>
  <si>
    <t xml:space="preserve">Elaborar un proyecto que contenga:
- Estrategias del ciclo de vida.
- Estrategias de Línea y mezcla de productos.
- Estrategias de marca
- Estrategias de Posicionamiento del producto
- Conclusiones
</t>
  </si>
  <si>
    <t xml:space="preserve">1. Identificar las estrategias del ciclo de vida del producto.
2. Distinguir las estrategias de línea y mezcla de productos.
3. Identificar las estrategias de marca.
4. Identificar las estrategias de posicionamiento del producto.
5. Proponer estrategias de producto.
</t>
  </si>
  <si>
    <t xml:space="preserve">Aprendizaje basado en proyectos 
Equipos colaborativos
Realización de trabajos de investigación
</t>
  </si>
  <si>
    <t xml:space="preserve">Cañón
Pintarrón 
Audiovisuales 
Computadora 
Internet
Impresos 
Videos
</t>
  </si>
  <si>
    <t>Formular estrategias de producto a partir del diagnóstico de las necesidades del mercado nacional e internacional y los recursos de la organización, para el logro de los objetivos de mercadotecnia.</t>
  </si>
  <si>
    <t xml:space="preserve">Elabora una estrategia de producto que contenga la descripción del:
- Producto real
- Producto esencial
- Producto aumentado
- Línea de producto
- Ciclo de vida del producto
- Elementos del producto:
    - marca, 
    - empaque,
   -  envase, 
    - embalaje y
   -  etiqueta 
</t>
  </si>
  <si>
    <t>Estructurar estrategias de comunicación integral de mercadotecnia mediante la integración de la mezcla promocional, para posicionar el producto en el mercado objetivo.</t>
  </si>
  <si>
    <t xml:space="preserve">Presenta estrategias de comunicación integral que incluya:
- Venta personal
- Publicidad
- Promoción de ventas
- Relaciones públicas
- Comercio electrónico
- S-Commerce 
- Marketing digital
- Mercadotecnia de punto de venta 
- Mercadotecnia directa
</t>
  </si>
  <si>
    <t>Elaborar planes estratégicos de mercadotecnia a partir del análisis del entorno y de la organización, para el cumplimiento de los objetivos comerciales.</t>
  </si>
  <si>
    <t xml:space="preserve">Formula un plan estratégico de mercadotecnia que incluya:
- Objetivos
- Estrategias de mercadotecnia
- Presupuesto de mercadotecnia
- Cronograma de actividades
- Estimación de los resultados de ventas
- Mecanismos de control
- Conclusiones y recomendaciones
</t>
  </si>
  <si>
    <t>Kotler Philip, Lane Keller Kevin(2012) Dirección de Marketing Ciudad de México México Addison-Wesley ISBN: 9786073212458</t>
  </si>
  <si>
    <t xml:space="preserve">Garcillán, Mencia, Rivera Camino, Jaime(2016) Dirección de Marketing Ciudad de México México Alfaomega Grupo Editor
ISBN: 9786076226667
</t>
  </si>
  <si>
    <t>Lerma Kirchner, Alejandro(2017) Desarrollo de Productos Ciudad de México México Cengage Learning ISBN: 9786075262987</t>
  </si>
  <si>
    <t>Haines, Steven(2015) Product Manager Ciudad de México México Profit Editorial ISBN: 9788416115914</t>
  </si>
  <si>
    <t xml:space="preserve">Santesmases Mestre, Miguel(2012) Marketing conceptos y estrategias Ciudad de México México Pirámide
 ISBN: 9788436826135
</t>
  </si>
  <si>
    <t>Reglamento de la Ley General de Salud en materia de control sanitario de actividades, establecimientos, productos y servicios Vigente Reglamento de la Ley General de Salud en materia de control sanitario de actividades, establecimientos, productos y servicios Ciudad de México México</t>
  </si>
  <si>
    <t>Secretaría de Salud Vigente Normas Oficiales Mexicanas de Etiquetado y Envasado de la Comisión Federal para la Protección contra Riesgos Sanitarios Ciudad de México México COFEPRIS</t>
  </si>
  <si>
    <t>INGLÉS III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</si>
  <si>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</si>
  <si>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Pasado simple vs pasado continuo</t>
  </si>
  <si>
    <t>Invitaciones</t>
  </si>
  <si>
    <t>Planes y proyectos</t>
  </si>
  <si>
    <t>Proyectos</t>
  </si>
  <si>
    <t>Predicciones</t>
  </si>
  <si>
    <t>Identificar ideas, preguntas e indicaciones sencillas, breves y que le son familiares, a partir de un discurso claro y lento con pausas largas, para hablar de sí mismo o de su entorno personal y laboral inmediato.</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</si>
  <si>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</si>
  <si>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</si>
  <si>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</si>
  <si>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</si>
  <si>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 xml:space="preserve">Describir el concepto de liderazgo.
Explicar la diferencia entre liderazgo, poder y autoridad.
Diferenciar el liderazgo natural del formal.
Describir el concepto de asertividad.
</t>
  </si>
  <si>
    <t xml:space="preserve">Proactividad
Responsabilidad
Iniciativa
Crítica
Análisis
Respeto
</t>
  </si>
  <si>
    <t xml:space="preserve">Identificar los tipos de liderazgo: 
- En función de la toma de decisiones (autócrata, participativo, rienda suelta)
- En función de los objetivos de la organización y los trabajadores (grill gerencial)
</t>
  </si>
  <si>
    <t xml:space="preserve">Identificar un estilo de liderazgo propio.
Justificar el estilo de liderazgo adoptado.
Dirigir un equipo de trabajo, empleando un estilo de liderazgo asertivo.
</t>
  </si>
  <si>
    <t xml:space="preserve">A partir de una serie de casos, simula la dirección de un equipo de trabajo y elabora un reporte que incluya:
- Mecánica y dinámica del grupo
- Estilo de liderazgo adecuado al grupo y a los objetivos
- Propone acciones para el logro de los objetivos
- Propone indicadores para evaluar los resultados del liderazgo
</t>
  </si>
  <si>
    <t xml:space="preserve">1. Comprender los conceptos relacionados al liderazgo y asertividad
2. Identificar los tipos de liderazgo
3. Relacionar los tipos de liderazgo con las características de los equipos de trabajo 
4. Proponer el estilo de liderazgo adecuado en función de los objetivos
</t>
  </si>
  <si>
    <t>El alumno negociará alternativas de solución, a través del empleo de técnicas de negociación y evaluación de toma de decisiones, para resolver conflictos y contribuir al logro de los objetivos de las organizaciones.</t>
  </si>
  <si>
    <t>Identificar que características tiene una situación de conflicto (impacto del conflicto, causas y efectos).</t>
  </si>
  <si>
    <t xml:space="preserve">Dimensionar un conflicto en función de sus características.
Proponer alternativas de solución al conflicto.
</t>
  </si>
  <si>
    <t xml:space="preserve">Conciliador  
Responsabilidad
Iniciativa
Crítica
Análisis
Respeto
</t>
  </si>
  <si>
    <t xml:space="preserve">Explicar el concepto de negociación.
Identificar las técnicas de negociación (ganar-ganar, ganar-perder, perder-perder).
</t>
  </si>
  <si>
    <t xml:space="preserve">Conciliador Responsabilidad
Iniciativa
Crítica
Análisis
Respeto
</t>
  </si>
  <si>
    <t xml:space="preserve">Identificar las herramientas para la toma de decisiones:
- lluvia de ideas
- Ishikawa
- Paretto
- Árbol de decisiones
Explicar el enfoque sistémico de la toma de decisiones.
</t>
  </si>
  <si>
    <t xml:space="preserve">Evaluar las alternativas de solución a una situación empleando las técnicas de toma de decisiones y considerando el enfoque sistémico.
Seleccionar la mejor alternativa en función de los objetivos.
</t>
  </si>
  <si>
    <t xml:space="preserve">A partir de un caso dado, elabora un reporte que incluya:
- Identificación y caracterización del conflicto (impacto del conflicto, causas y efectos)
- Áreas involucradas
- Alternativas de solución al conflicto
- Evaluación de las alternativas empleando las técnicas de toma de decisiones
- Estrategia de negociación
</t>
  </si>
  <si>
    <t xml:space="preserve">1. Identificar y analizar una situación de conflicto en función de sus características
2. Comprender el concepto y las técnicas de negociación
3. Identificar las técnicas de toma de decisiones
4. Evaluar alternativas de decisión empleando las técnicas correspondientes
5. Seleccionar la alternativa en función de los objetivos
</t>
  </si>
  <si>
    <t>Elaborar propuestas de mejora a través de las técnicas de diseño de inventos, para la aprobación del prototipo</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</si>
  <si>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</si>
  <si>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Stephen P. , (1998) La administración en el mundo de hoy Distrito Federal México Prentice Hall</t>
  </si>
  <si>
    <t xml:space="preserve">Stephen P.,
Coulter M. (1996) Administration. Distrito Federal México Prentice Hall
</t>
  </si>
  <si>
    <t xml:space="preserve">Casares A.,
Siliceo A. (1993) Planeación de Vida y Carrera Distrito Federal México Limusa
</t>
  </si>
  <si>
    <t>Hoodgets R. (1989) El supervisor eficiente Distrito Federal México Mc. Graw Hill</t>
  </si>
  <si>
    <t>Mc.Cay J. (1996) Administración del TiempoDistrito Federal México Manual Moderno</t>
  </si>
  <si>
    <t>Crosby Philips B(1996) Principios absolutos de liderazgos Distrito Federal México Prentice Hall Hispanoamericana</t>
  </si>
  <si>
    <t>Roth Schilat William S(1995) Cuatro caras del liderazgo Distrito Federal México MACCHI</t>
  </si>
  <si>
    <t>Handscomby Richard(1993) Liderazgo Estratégico Barcelona España Mcgraw Hill Interamericana de España</t>
  </si>
  <si>
    <t>Casares Arragois David(1994) liderazgo: Capacidad para dirigir Distrito Federal México El Manual Moderno</t>
  </si>
  <si>
    <t>Rodriguez Estrada Mauro(1988) Técnicas de negociación Distrito Federal México Mc Graw Hill</t>
  </si>
  <si>
    <t>Maddov Robert(1991) Negociación Exitosa Distrito Federal México Trillas</t>
  </si>
  <si>
    <t>Colaicovo Juan Luis(1994) Técnicas de negociaciones: Texto y aplicaciones practicas en el campo internacional Buenos Aires Argentina MACCHI</t>
  </si>
  <si>
    <t>DISEÑO GRÁFICO</t>
  </si>
  <si>
    <t>Desarrollar e implementar planes estratégicos de mercadotecnia a partir del análisis situacional del entorno, la mezcla de mercadotecnia, las políticas internas y la normatividad vigente, para contribuir al logro de los objetivos organizacionales y a una posición competitiva en el ámbito nacional e internacional.</t>
  </si>
  <si>
    <t>El alumno elaborará soluciones gráficas utilizando software de vectorización y edición fotográfica para la presentación de la imagen de productos.</t>
  </si>
  <si>
    <t>El alumno propondrá bocetos para diseñar campañas publicitarias.</t>
  </si>
  <si>
    <t>Funciones del diseño gráfico</t>
  </si>
  <si>
    <t xml:space="preserve">Explicar el concepto de diseño gráfico.
Identificar las funciones del diseño gráfico:
- Comunicativa
- Publicitaria
- Formativa
- Estética
</t>
  </si>
  <si>
    <t xml:space="preserve">Deductivo
Iniciativa
Investigador
Analítico
</t>
  </si>
  <si>
    <t xml:space="preserve">Identificar el concepto de luz cromática. 
Diferenciar el color en: 
- Colores luz
- Colores pigmento
- Colores primarios
- Colores secundarios
Identificar la clasificación de los colores por: 
- Tono
- Luminosidad
- Saturación
</t>
  </si>
  <si>
    <t xml:space="preserve">Analítico
Creativo
Innovador
Proactivo
Objetivo
</t>
  </si>
  <si>
    <t>Psicología del color</t>
  </si>
  <si>
    <t xml:space="preserve">Explicar la psicología del color y su aplicación en el área mercadológica.
</t>
  </si>
  <si>
    <t>Proponer colores de campañas aplicando la psicología del color.</t>
  </si>
  <si>
    <t xml:space="preserve">Analítico
Creativo
Innovador
Proactivo
Objetivo
Uso de razonamiento
Asertivo
Habilidad para comunicarse correctamente
</t>
  </si>
  <si>
    <t xml:space="preserve">Describir el concepto de tipografía.
Identificar la clasificación tipográfica y su aplicación:
- Serif
- San Serif
- Manuscrita
- Decorativas
- Símbolos
- Condensada
- Cursivas o Itálicas
- Bold o negrillas
</t>
  </si>
  <si>
    <t>Proponer tipografía de campañas aplicando su clasificación.</t>
  </si>
  <si>
    <t xml:space="preserve">Creativo
Deductivo
Trabajo en equipo
Habilidad de comunicarse correctamente
Iniciativa
Capacidad de planeación
</t>
  </si>
  <si>
    <t>Elementos de un anuncio publicitario</t>
  </si>
  <si>
    <t xml:space="preserve">Identificar los elementos que componen un anuncio publicitario:
- Balazo
- Fotografía
- Encabezado
- Cuerpo
- Logotipo
- Eslogan de campaña
- Información del contacto
- Composición de una pieza
</t>
  </si>
  <si>
    <t>Elaborar bocetos de anuncios publicitarios.</t>
  </si>
  <si>
    <t xml:space="preserve">Creativo
Deductivo
Trabajo en equipo
Habilidad de comunicarse correctamente
Iniciativa
Capacidad de planeación
Innovador
</t>
  </si>
  <si>
    <t>Justificación gráfica</t>
  </si>
  <si>
    <t xml:space="preserve">Identificar las diferentes composiciones gráficas en una retícula:
- La escala
- La sección áurea
- Equilibrio simétrico
- Regla de tres
</t>
  </si>
  <si>
    <t xml:space="preserve">Realizar composiciones en una retícula gráfica. </t>
  </si>
  <si>
    <t xml:space="preserve">Creativo
Deductivo
Innovador
Trabajo en equipo
Habilidad de comunicarse correctamente
Iniciativa
Capacidad de planeación
</t>
  </si>
  <si>
    <t xml:space="preserve">Diseñar un dummy publicitario que contenga:
- Elementos de una publicidad
- Aplicación de la teoría del color
- Justificación tipográfica
- Psicología del color
- Justificación gráfica
</t>
  </si>
  <si>
    <t xml:space="preserve">Proyecto
Lista de cotejo
</t>
  </si>
  <si>
    <t xml:space="preserve">Práctica demostrativa
Realización de trabajos de investigación
Aprendizaje basado en proyectos
</t>
  </si>
  <si>
    <t xml:space="preserve">Equipo de cómputo
Internet
Impresos
Software especializado de diseño
Videos 
Pantone
</t>
  </si>
  <si>
    <t>Diseño vectorial</t>
  </si>
  <si>
    <t xml:space="preserve">El alumno presentará propuestas de logotipos para crear una imagen de marca.
</t>
  </si>
  <si>
    <t>Vectores</t>
  </si>
  <si>
    <t xml:space="preserve">Explicar el concepto de vectores y su utilidad.
Identificar la curva de Bézier.
</t>
  </si>
  <si>
    <t xml:space="preserve">Creativo
Iniciativa
Capacidad de planeación
Paciente
Investigador
</t>
  </si>
  <si>
    <t>Herramientas del software para vectorizar</t>
  </si>
  <si>
    <t xml:space="preserve">Distinguir las herramientas que componen el programa de diseño gráfico vectorial:
- Elipse
- Rectángulo
- Curvas
- Relleno
- Contorno
- Tipografía
- Imágenes prediseñadas
- Herramientas interactivas
- Formas perfectas
</t>
  </si>
  <si>
    <t>Reproducir imágenes aplicando las herramientas del software de diseño vectorial.</t>
  </si>
  <si>
    <t xml:space="preserve">Creativo
Innovador
Iniciativa
Capacidad de planeación
Proactivo
Ordenado
Capacidad de tomar decisiones
Habilidad para comunicarse correctamente
</t>
  </si>
  <si>
    <t>El color</t>
  </si>
  <si>
    <t xml:space="preserve">Identificar las formas de los colores que se utilizan en imágenes digitales:
- RGB
- CMYK
- Pantone
</t>
  </si>
  <si>
    <t>Elaborar figuras empleando los tipos de colores para su impresión.</t>
  </si>
  <si>
    <t>El logotipo</t>
  </si>
  <si>
    <t xml:space="preserve">Reconocer los elementos del logotipo y sus tipos.
Identificar las características del logotipo:
- Simplicidad
- Legibilidad
- Equilibrio
- Color
- Originalidad
- Adaptabilidad
- Vigencia
- Homogeneidad
- Veracidad
- Ritmo
</t>
  </si>
  <si>
    <t>Medio de salida</t>
  </si>
  <si>
    <t xml:space="preserve">Identificar los formatos de salida:
- Impresos
- Digitales
- Multimedios
</t>
  </si>
  <si>
    <t xml:space="preserve">Creativo
Analítico
Ordenado
Objetivo
Observador
</t>
  </si>
  <si>
    <t>Formatos de imagen</t>
  </si>
  <si>
    <t xml:space="preserve">Identificar los tipos de formatos de imágenes para impresión:
- JPEG
- TIFF
- GIF
- BMP
- PNG
Comprender las ventajas, desventajas y aplicación de los formatos de imágenes.
</t>
  </si>
  <si>
    <t>Proponer tipos de formatos de imágenes.</t>
  </si>
  <si>
    <t xml:space="preserve">Presentar un portafolio de prácticas que contenga: 
- Logotipo, isologo, imagotipo e isotipo
- Justificación de cada uno de los elementos utilizados 
- Medio de salida
- Formato de salida
- Conclusiones
</t>
  </si>
  <si>
    <t xml:space="preserve">1.Identificar el concepto de vectores y la curva de Bézier.
2. Identificar las herramientas de un programa de diseño. gráfico vectorial
3. Distinguir las formas de colores que se usan en las imágenes.
4. Analizar las características de los logotipos.
5. Identificar los medios de salida y formatos de imagen.
</t>
  </si>
  <si>
    <t xml:space="preserve">Portafolio de evidencias
Rúbrica
</t>
  </si>
  <si>
    <t xml:space="preserve">Equipos colaborativos
Aprendizaje basado en proyectos
Prácticas de laboratorio
</t>
  </si>
  <si>
    <t xml:space="preserve">Equipo de cómputo
Software especializado
Pantone
Impresos
Videos
Internet
</t>
  </si>
  <si>
    <t xml:space="preserve">Edición fotográfica
</t>
  </si>
  <si>
    <t>El alumno realizará propuestas de imagen de productos para su posicionamiento en el mercado.</t>
  </si>
  <si>
    <t>Fundamentos de Fotografía</t>
  </si>
  <si>
    <t xml:space="preserve">Identificar los elementos de la fotografía:
- Exposición
- Diafragma
- Velocidad
- Campo y plano de la imagen
Comprender las reglas para fotografía:
- De mirada
- De horizonte
- De tercios
</t>
  </si>
  <si>
    <t xml:space="preserve">Realizar fotografías. </t>
  </si>
  <si>
    <t xml:space="preserve">Creativo
Analítico
Ordenado
Objetivo
Observador
Asertivo
</t>
  </si>
  <si>
    <t>Software para edición fotográfica</t>
  </si>
  <si>
    <t xml:space="preserve">Identificar el uso de las paletas del software de edición fotográfica:
- paleta de herramientas
- paleta de canales
- paleta de colores
- paleta historial
</t>
  </si>
  <si>
    <t>Realizar la edición de fotografías.</t>
  </si>
  <si>
    <t xml:space="preserve">Creativo
Analítico
Ordenado
Objetivo
Observador
Asertivo
Paciente
Ético
Responsable
</t>
  </si>
  <si>
    <t xml:space="preserve">Composición fotográfica
</t>
  </si>
  <si>
    <t xml:space="preserve">Identificar los elementos de una composición fotográfica:
- Color
- Equilibrio
- Encuadre
- Retícula
- Dirección
Identificar los elementos de la imagen del producto y sus requisitos legales:
- Etiqueta
- Empaque
- Envase
- Marca
</t>
  </si>
  <si>
    <t xml:space="preserve">Elaborar composiciones fotográficas. 
Proponer la imagen de productos.
</t>
  </si>
  <si>
    <t xml:space="preserve">Creativo
Innovador
Habilidad de comunicarse correctamente
Responsable
Iniciativa
Asertivo
Proactivo
Trabajo en equipo
Ético
</t>
  </si>
  <si>
    <t xml:space="preserve">A partir de un caso de  lanzamiento de producto, elaborar una propuesta de imagen que contenga:
- marca
- envase
- etiqueta
- empaque
- justificación 
</t>
  </si>
  <si>
    <t xml:space="preserve">1.Comprender los elementos y reglas de la fotografía.
2. Comprender el uso de las paletas del software de edición fotográfica.
3. Identificar los elementos de la composición fotográfica.
4. Reconocer los elementos de presentación de un producto.
5. Realizar propuestas de presentación de un producto.
6. Imprimir carteles publicitarios.
</t>
  </si>
  <si>
    <t xml:space="preserve">Aprendizaje basado en proyectos
Equipos colaborativos
Prácticas de laboratorio
</t>
  </si>
  <si>
    <t xml:space="preserve">Equipo de cómputo
Software especializado
Pantone
Impresos
Videos
Internet
Cámara fotográfica
</t>
  </si>
  <si>
    <t>Compara las características del producto o servicio existente con su propuesta novedosa, y establece nexos entre ellos
- Emite juicios de valor determinando las características esenciales del prototipo
- Presenta un prototipo de su propuesta en una maqueta, software o simulación</t>
  </si>
  <si>
    <t xml:space="preserve">Formular estrategias de producto a partir del diagnóstico de las necesidades del mercado nacional e internacional y los recursos de la organización, para el logro de los objetivos de mercadotecnia.
</t>
  </si>
  <si>
    <t xml:space="preserve">Elabora una estrategia de producto que contenga la descripción del:
- Producto real
- Producto esencial
- Producto aumentado
- Línea de producto
- Ciclo de vida del producto
- Elementos del producto:
    - marca, 
    - empaque,
    -  envase, 
    - embalaje y
   -  etiqueta
</t>
  </si>
  <si>
    <t xml:space="preserve">Presenta estrategias de comunicación integral que incluya:
- Venta personal
- Publicidad
- Promoción de ventas
- Relaciones públicas
- Comercio electrónico
- S-Commerce 
- Marketing digital
- Mercadotecnia de punto de venta 
- Mercadotecnia directa
</t>
  </si>
  <si>
    <t xml:space="preserve">Formula un plan estratégico de mercadotecnia que incluya:
- Objetivos
- Estrategias de mercadotecnia
- Presupuesto de mercadotecnia
- Cronograma de actividades
- Estimación de los resultados de ventas
- Mecanismos de control
- Conclusiones y recomendaciones
</t>
  </si>
  <si>
    <t>Philip B, Meggs y Alston W, Purvis. (2012) Historia del diseño gráfico. 4ta. Edición Ciudad de México. México,  Trillas ISBN: 9789682441257</t>
  </si>
  <si>
    <t xml:space="preserve">Chaves, Norberto (2015) La imagen corporativa. Teoría y práctica de la identidad institucional.
3a. Edición
 Madrid España Gustavo Gili
ISBN: 9788425220791
</t>
  </si>
  <si>
    <t xml:space="preserve">Kelby, Scott (2015) Manipula tus fotografías digitales con Photoshop CC Madrid España Anaya Multimedia Photoclub
ISBN: 9788441537002
</t>
  </si>
  <si>
    <t>López López, Anna María (2013) Curso Diseño Gráfico. Fundamentos y técnicas Barcelona España Anaya Multimedia ISBN: 9788441532533</t>
  </si>
  <si>
    <t xml:space="preserve">Ochoa, Lisandro (2013) Illustrator CS. Claves para abordar un  proyecto real de diseño México RU Red Users
ISBN: 9789871949045
</t>
  </si>
  <si>
    <t>LOGÍSTICA Y DISTRIBUCIÓN</t>
  </si>
  <si>
    <t>El alumno realizará propuestas de logística y distribución de mercancías, haciendo uso de métodos y estrategias de plaza para garantizar la disponibilidad de los productos en el mercado meta.</t>
  </si>
  <si>
    <t>El alumno realizará propuestas de almacén, niveles óptimos, mecanismos y medios de control para el adecuado manejo  de los materiales.</t>
  </si>
  <si>
    <t>Tipos de almacenes</t>
  </si>
  <si>
    <t xml:space="preserve">Explicar el concepto e importancia del almacenamiento para la preservación del producto.
Describir los tipos de almacenes y sus características:
- Según el grado de protección atmosférica
- Según el tipo de material almacenado
- Según su función de la logística de distribución
- Según su equipamiento y técnicas de manipulación
- Según su régimen jurídico
</t>
  </si>
  <si>
    <t>Seleccionar almacenes según el tipo de bien.</t>
  </si>
  <si>
    <t xml:space="preserve">Analítico
Responsable
Capacidad para la toma de decisiones
Observador
Proactivo
</t>
  </si>
  <si>
    <t>Manejo de mercancías</t>
  </si>
  <si>
    <t xml:space="preserve">Explicar las características de los materiales peligrosos:
- Explosivos
- Gases
- Líquidos
- Sólidos
- Oxidantes
- Tóxicos y sustancias infecciosas
- Radioactivos
- Corrosivos
- Sustancias y artículos misceláneos
Identificar las mercancías que deben ubicarse separadas en un almacén.
</t>
  </si>
  <si>
    <t xml:space="preserve">Observador
Ético
Organizado
Responsable
</t>
  </si>
  <si>
    <t>Control de almacén</t>
  </si>
  <si>
    <t xml:space="preserve">Explicar la importancia del cuidado de materiales y productos en el almacén.
Identificar las funciones de entradas y salidas de almacén así como los mecanismos para su control.
</t>
  </si>
  <si>
    <t>Seleccionar mecanismos de control para entradas y salidas de mercancías.</t>
  </si>
  <si>
    <t>Administración de almacén</t>
  </si>
  <si>
    <t>Administración de inventarios</t>
  </si>
  <si>
    <t xml:space="preserve">Explicar el concepto e importancia de la administración y control de inventarios. 
Explicar el concepto de inventarios físicos, cíclicos y rotativos.
Identificar las características de los métodos de análisis numérico y método ABC.
</t>
  </si>
  <si>
    <t xml:space="preserve">Clasificar inventarios.
Determinar niveles de existencias.
</t>
  </si>
  <si>
    <t xml:space="preserve">Analítico
Responsable
Capacidad para la toma de decisiones
Observador
Proactivo
Honesto
Organizado
</t>
  </si>
  <si>
    <t>Administración de compras</t>
  </si>
  <si>
    <t xml:space="preserve">Describir el concepto y la importancia de la administración de compras.
Explicar el modelo clásico de Wilson del pedido óptimo.
</t>
  </si>
  <si>
    <t>Calcular pedidos óptimos.</t>
  </si>
  <si>
    <t xml:space="preserve">Analítico
Responsable
Capacidad para la toma de decisiones
Observador
Proactivo
Honesto
</t>
  </si>
  <si>
    <t xml:space="preserve">A partir de un ejercicio práctico de almacén, elaborar un reporte que contenga:
- Tipo de almacén propuesto
- Mecanismos de control para entradas y salidas de mercancía
-Método de clasificación de mercancías a utilizar y su justificación
- Niveles de existencias propuestos
-Cálculo de pedidos
</t>
  </si>
  <si>
    <t xml:space="preserve">1.Comprender la función del diseño gráfico.
2. Identificar la teoría y psicología del color.
3. Comprender el concepto y clasificación de la tipografía.
4. Identificar los elementos de un anuncio publicitario.
5. Analizar los componentes de una publicidad a través de retículas.
</t>
  </si>
  <si>
    <t xml:space="preserve">1.Comprender la importancia del almacenamiento y las características de los tipos de almacenes.
2. Identificar las características de los materiales peligrosos.
3. Explicar los mecanismos de control para entradas y salidas de mercancías.
4. Distinguir los tipos de inventarios y los métodos numéricos y ABC.
5. Comprender el modelo clásico de Wilson del pedido óptimo.
</t>
  </si>
  <si>
    <t xml:space="preserve">Realización de trabajos de investigación
Solución de problemas
Ejercicio prácticos
</t>
  </si>
  <si>
    <t xml:space="preserve">Equipo de Cómputo
Video proyector
Materiales Impresos
Internet
Pintarrón
</t>
  </si>
  <si>
    <t>Tipos de transportes</t>
  </si>
  <si>
    <t>El alumno seleccionará la modalidad de transporte para que los productos lleguen en tiempo y forma al consumidor.</t>
  </si>
  <si>
    <t>Fundamentos de Infraestructura Logística</t>
  </si>
  <si>
    <t xml:space="preserve">Explicar el concepto de infraestructura logística y su importancia para la distribución. 
Describir los tipos de infraestructura logística:
- redes de comunicación
- transporte
- sistemas de información.
Describir los modos de transporte, sus características, tipos de contenedores, INCOTERMS, ventajas y desventajas:
- marítimo
- aéreo
- terrestre
- ferroviario
- ducto
- multimodal
</t>
  </si>
  <si>
    <t>Determinar la infraestructura logística disponible en los mercados meta.</t>
  </si>
  <si>
    <t xml:space="preserve">Analítico
Observador
Responsable
Honesto
Organizado
Deductivo
</t>
  </si>
  <si>
    <t>Costos de Transporte</t>
  </si>
  <si>
    <t xml:space="preserve">Identificar los elementos para cotizar el costo de transporte:
- Mercancía cubicada en el sistema métrico decimal e inglés
- Peso teórico
- Peso real
- INCOTERM
</t>
  </si>
  <si>
    <t>Cotizar los costos de transporte.</t>
  </si>
  <si>
    <t xml:space="preserve">Analítico
Responsable
Organizado
Observador
Honesto
</t>
  </si>
  <si>
    <t>Selección del modo de transporte</t>
  </si>
  <si>
    <t xml:space="preserve">Explicar los criterios de evaluación del modo de transporte:
- Costo
- Rapidez/Velocidad
- Capacidad
- Disponibilidad
- Frecuencia
- Fiabilidad
- Flexibilidad
- Servicio
</t>
  </si>
  <si>
    <t>Seleccionar la modalidad de transporte.</t>
  </si>
  <si>
    <t xml:space="preserve">A partir de un caso práctico, elaborar una propuesta de transporte de mercancías que contenga:
- Descripción de la Infraestructura Logística en el mercado meta
- Cotización de costos de transporte
- Selección del modo(s) de transporte y su justificación
</t>
  </si>
  <si>
    <t xml:space="preserve">1.Comprender el concepto de infraestructura logística y su importancia.
2. Comprender los tipos de infraestructura logística, los modos de transporte, sus características, ventajas y desventajas.
3. Identificar los elementos solicitados para cotizar el costo del transporte.
4. Comprender los criterios de evaluación del modo de transporte.
5. Seleccionar el modo de transporte.
</t>
  </si>
  <si>
    <t xml:space="preserve">Estudio de Casos
Lista de Cotejo
</t>
  </si>
  <si>
    <t>Estrategias de distribución</t>
  </si>
  <si>
    <t>El alumno propondrá   estrategias para la distribución de productos en mercados nacionales e internacionales.</t>
  </si>
  <si>
    <t>Distribución directa e indirecta</t>
  </si>
  <si>
    <t xml:space="preserve">Explicar el concepto y características de la distribución directa e indirecta.
Identificar las ventajas y desventajas de la distribución directa e indirecta. 
Explicar los elementos del costo de la distribución directa e indirecta:
- Costos Fijos
- Costos variables unitarios
</t>
  </si>
  <si>
    <t>Comparar los costos de la distribución directa e indirecta.</t>
  </si>
  <si>
    <t>Dimensión y localización de puntos de venta</t>
  </si>
  <si>
    <t xml:space="preserve">Explicar el método de selección por lista de factores para determinar la dimensión y localización de puntos de venta. 
Explicar las estrategias de aplazamiento de tiempo, aplazamiento de forma y externalización.
</t>
  </si>
  <si>
    <t xml:space="preserve">Determinar la dimensión y localización de puntos de venta.
Proponer estrategias de distribución.
</t>
  </si>
  <si>
    <t>Estrategias de cobertura de mercado y de comunicación</t>
  </si>
  <si>
    <t xml:space="preserve">Describir las estrategias de cobertura de mercado:
- Intensiva
- Selectiva
- Exclusiva
Explicar las estrategias de comunicación entre los miembros del canal:
- Presión (PUSH)
- Aspiración (PULL)
- Mixta
</t>
  </si>
  <si>
    <t>Proponer estrategias de cobertura de mercado y de comunicación.</t>
  </si>
  <si>
    <t xml:space="preserve">Analítico
Responsable
Capacidad para la toma de decisiones
Observador
Proactivo
Honesto
Creativo
</t>
  </si>
  <si>
    <t>Sistemas verticales y horizontales de mercadotecnia</t>
  </si>
  <si>
    <t xml:space="preserve">Identificar los sistemas verticales y horizontales de mercadotecnia.
Explicar las estrategias de coordinación para sistemas verticales:
- Controlada
- Contractual
- Integrada
Explicar las estrategias de coordinación para sistemas horizontales:
- Controlada
- Contractual
- Corporativa
</t>
  </si>
  <si>
    <t>Proponer estrategias de coordinación para sistemas verticales y horizontales de mercadotecnia.</t>
  </si>
  <si>
    <t xml:space="preserve">Analítico
Responsable
Capacidad para la toma de decisiones
Observador
Empático
Honesto
Creativo
</t>
  </si>
  <si>
    <t xml:space="preserve">A partir de un caso práctico elaborar un reporte que contenga:
- Comparación de costos de distribución directa e indirecta
- Elección de modalidad de distribución
- Dimensión y localización de puntos de venta
- Propuesta de estrategias de distribución
- Propuesta de estrategias de cobertura de mercado
- Propuesta de estrategias de comunicación entre los medios del canal
- Estrategias de Coordinación en el Canal
</t>
  </si>
  <si>
    <t xml:space="preserve">1. Explicar el concepto, características, ventajas y desventajas de la distribución directa e indirecta.
2. Identificar los elementos del costo de distribución directa e indirecta.
3. Comprender el método para calcular la dimensión y localización de puntos de venta así como las estrategias de distribución.
4. Comprender las estrategias de cobertura de mercado y de comunicación entre los miembros del canal.
5. Comprender las características de los sistemas verticales y horizontales de mercadotecnia y las estrategias de coordinación.
</t>
  </si>
  <si>
    <t xml:space="preserve">Análisis de casos
Equipos colaborativos
Realización de trabajos de investigación
nálisis de casos
Equipos colaborativos
Realización de trabajos de investigación
</t>
  </si>
  <si>
    <t>Canales y rutas de distribución</t>
  </si>
  <si>
    <t>El alumno propondrá el canal y la ruta de distribución para satisfacer las necesidades del mercado y eficientar los recursos de la empresa.</t>
  </si>
  <si>
    <t xml:space="preserve">Explicar el concepto, funciones y tipos de intermediarios:
- Mayorista
- Minorista
- Agentes
Describir los canales de distribución y sus características:
- Canal de bienes de consumo
- Canal industrial
- Canal de servicios
Distinguir los canales de distribución cortos y largos.
</t>
  </si>
  <si>
    <t>Detectar tipos de intermediarios.</t>
  </si>
  <si>
    <t>Selección de Canales de Distribución</t>
  </si>
  <si>
    <t xml:space="preserve">Explicar los factores condicionantes para el diseño y selección de un canal de distribución:
- Características del mercado
- Características del producto
- Características de los intermediarios
- Competencia
- Objetivos de la estrategia comercial
- Recursos disponibles, ingresos y costos generados
- Limitaciones legales
Explicar la técnica de agregación vectorial para la selección de canales de distribución.
</t>
  </si>
  <si>
    <t>Seleccionar canales de distribución para bienes y servicios.</t>
  </si>
  <si>
    <t>Teoría de Colas</t>
  </si>
  <si>
    <t xml:space="preserve">Explicar teoría de colas y su relación con la logística del transporte.
Explicar el método de evaluación de un sistema de colas.
Describir procedimiento de cálculo de un sistema de colas con la Notación Kendall.
</t>
  </si>
  <si>
    <t xml:space="preserve">Seleccionar un sistema de colas de acuerdo a su rendimiento.
Calcular un sistema de colas con notación Kendall.
</t>
  </si>
  <si>
    <t xml:space="preserve">Analítico
Responsable
Capacidad para la toma de decisiones
Observador
Honesto
Deductivo
</t>
  </si>
  <si>
    <t>Métodos para la solución del problema del transporte</t>
  </si>
  <si>
    <t xml:space="preserve">Explicar los métodos para la solución del problema del transporte:
- Esquina Noroeste
- Vogel
- Costo Mínimo
</t>
  </si>
  <si>
    <t>Solucionar problemas de transporte de mercancías.</t>
  </si>
  <si>
    <t>Rutas de Distribución</t>
  </si>
  <si>
    <t xml:space="preserve">Identificar los elementos  que componen una ruta de distribución:  
- área de cobertura
- tiempo
- costo
</t>
  </si>
  <si>
    <t>Determinar rutas de distribución.</t>
  </si>
  <si>
    <t xml:space="preserve">A partir de un caso práctico, elaborar una propuesta de distribución de mercancías que contenga:
- Análisis de los factores condicionales para la selección del canal de distribución
- Tipo de intermediario y su justificación 
- Canal de distribución propuesto
- Rutas de Distribución justificando su propuesta
</t>
  </si>
  <si>
    <t xml:space="preserve">1.Comprender el concepto, funciones y tipos de intermediarios.
2. Distinguir los tipos de canales de distribución y sus características.
3. Comprender los factores condicionantes y la técnica de agregación vectorial para el diseño y selección de un canal de distribución.
4. Comprender la teoría de colas, los métodos de notación Kendall así como de solución de problemas
5. Realizar rutas de distribución.
</t>
  </si>
  <si>
    <t xml:space="preserve">Coyle John J. (2013) Administración de la cadena de suministro Ciudad de México Cengage Learning
ISBN:
9786074818918 
</t>
  </si>
  <si>
    <t xml:space="preserve">Santesmases Mestre, Miguel, Sánchez Guzmán Adriana; y Valderrey Villar, Francisco (2012) Mercadotecnia: conceptos y estrategias Azcapotzalco México                        Pirámide
ISBN 9788436826135
</t>
  </si>
  <si>
    <t xml:space="preserve">Johnson, Leenders y  Flynn (2012)  Administración de compras y abastecimientos Ciudad de México McGraw Hill
ISBN :
9786071507587
</t>
  </si>
  <si>
    <t xml:space="preserve">Anaya Tejero Julio Juan (2016) Logística integral. La gestión operativa de la empresa Ciudad de México Alfaomega- ESIC
ISBN:
9786076226643
</t>
  </si>
  <si>
    <t xml:space="preserve">Pierre A. David (2016) Logística Internacional: Administración de operaciones de comercio internacional Ciudad de México Cengage Learning
ISBN:
9786075224930
</t>
  </si>
  <si>
    <t>COMPORTAMIENTO DEL CONSUMIDOR</t>
  </si>
  <si>
    <t>El alumno determinará la conducta de compra del consumidor, a través del análisis de factores psicológicos y actitudinales, así como el uso de técnicas cualitativas y cuantitativas, para plantear estrategias de mercadotecnia.</t>
  </si>
  <si>
    <t>Perfiles del consumidor</t>
  </si>
  <si>
    <t>El alumno realizará perfiles de consumidores para determinar los factores que influyen en el proceso de compra.</t>
  </si>
  <si>
    <t>Proceso de toma de decisiones y compra de productos</t>
  </si>
  <si>
    <t>Reconocer el concepto de comportamiento del consumidor y su importancia para la toma de decisiones de mercadotecnia.
Describir el proceso de toma de decisión y compra de productos y su importancia:                                                               -Fase de entrada                                                                -Fase de proceso                                                               -Fase de salida</t>
  </si>
  <si>
    <t>Responsable
Analítico
Disciplinado
Ético 
Iniciativa</t>
  </si>
  <si>
    <t>Motivación</t>
  </si>
  <si>
    <t>Explicar el modelo del proceso de la motivación.
Explicar las teorías de la motivación:
- Jerarquía de las motivaciones de Maslow
- Necesidades Piscogénicas de Murray
Explicar el trío de necesidades:
- Poder
- Afiliación
- Logro</t>
  </si>
  <si>
    <t>Determinar las motivaciones de los consumidores durante la toma de decisiones de compra.</t>
  </si>
  <si>
    <t>Teorías de la Personalidad</t>
  </si>
  <si>
    <t>Explicar el concepto de personalidad y cómo esta refleja las respuestas de los consumidores ante los mensajes de mercadotecnia.
Explicar las teorías de la personalidad:                                                           -Freudiana                                                 
-Neo Freudiana                                      
-Teoría de rasgos de personalidad.</t>
  </si>
  <si>
    <t>Investigar la personalidad de consumidores durante la toma de decisiones de compra.</t>
  </si>
  <si>
    <t>Percepción y aprendizaje</t>
  </si>
  <si>
    <t>Explicar el concepto de percepción y aprendizaje y su influencia en la toma de decisiones de compra.
Identificar los elementos de la percepción: 
-Selección                                                                     -Organización                                                        -Interpretación   
Describir los elementos del aprendizaje del consumidor:                                     
-Motivación                                                          -Señales                                            
-Respuesta                                                            -Reforzamiento</t>
  </si>
  <si>
    <t>Valorar la influencia de la percepción y aprendizaje en los consumidores durante la toma de decisiones de compra.</t>
  </si>
  <si>
    <t>Responsable
Creativo
Proactivo
Honesto
Disciplinado
Ético 
Iniciativa
Asertivo</t>
  </si>
  <si>
    <t>Actitudes</t>
  </si>
  <si>
    <t>Explicar el concepto de actitud y su importancia en el proceso de compra.
Explicar el modelo ABC de las actitudes:
- Afecto
- Conducta
- Cognición</t>
  </si>
  <si>
    <t>Determinar actitudes del consumidor durante el proceso de compra.</t>
  </si>
  <si>
    <t>Analítico
Tolerante
Disciplinado
Organizado
Responsable
Empático</t>
  </si>
  <si>
    <t>Perfil del consumidor</t>
  </si>
  <si>
    <t>Explicar el concepto, estructura e importancia del perfil de consumidor.
Identificar los factores que influyen en la conducta nacional y global:
- Etapa del ciclo de vida del cliente
- Educación
- Nivel de ingreso
- Edad
- Estilo de vida
- Ocupación</t>
  </si>
  <si>
    <t>Realizar perfiles de consumidores nacionales e internacionales.</t>
  </si>
  <si>
    <t>A partir de una práctica de campo, elaborar un reporte de perfil del consumidor que incluya:                                            - Proceso de toma de decisión y compra de productos
- Motivaciones
- Personalidad
- Percepción y aprendizaje
- Actitudes
- Conclusiones</t>
  </si>
  <si>
    <t>1. Comprender el concepto de comportamiento de consumidor, el proceso de compra y su importancia.
2. Identificar las teorías de la motivación y de la personalidad.
3. Identificar los elementos de percepción y aprendizaje.
4. Comprender el concepto y modelo de actitudes.
5.  Distinguir la estructura para realizar perfiles de consumidores.</t>
  </si>
  <si>
    <t>Ejercicios prácticos
Lista de cotejo</t>
  </si>
  <si>
    <t>Ejercicios prácticos
Realización de trabajos de investigación
Equipos colaborativos</t>
  </si>
  <si>
    <t>Internet                                   
Pintarrón                        
Cañón                             
Computadora                
Materiales impreso</t>
  </si>
  <si>
    <t>El alumno realizará estudios del comportamiento del consumidor para proponer estrategias.</t>
  </si>
  <si>
    <t>Estudios del Consumidor</t>
  </si>
  <si>
    <t>Explicar la importancia del estudio del consumidor para la toma de decisiones de mercadotecnia.
Identificar las estructuras de los estudios del consumidor. 
Reconocer las técnicas cualitativas y cuantitativas de investigación.</t>
  </si>
  <si>
    <t>Realizar estudios de consumidores.</t>
  </si>
  <si>
    <t>Responsable
Habilidad de comunicarse correctamente
Investigador
Analítico
Organizado</t>
  </si>
  <si>
    <t>Estrategias de Influencia</t>
  </si>
  <si>
    <t xml:space="preserve">Describir las estrategias de influencia en el comportamiento del consumidor:                                                                                                                                                                                                                                                                                                                                                                                          -Afectiva                                                                        -Cognitiva                                                                        -Conductista                                                                           -Combinada   </t>
  </si>
  <si>
    <t>Formular estrategias de influencia.</t>
  </si>
  <si>
    <t>Responsable
Habilidad de comunicarse correctamente
Investigador
Analítico</t>
  </si>
  <si>
    <t>Estrategias de cambio de actitud</t>
  </si>
  <si>
    <t>Describir las estrategias cambio de  actitud:                                                     
-Cambio de la función  motivacional básica
-Asociación del producto con un grupo
-Resolución de dos actitudes conflictivas
-Modificación de los componentes del modelo de atributos múltiples
-Cambio de creencias sobre las marcas de la competencia</t>
  </si>
  <si>
    <t>Formular estrategias de cambio de actitud.</t>
  </si>
  <si>
    <t>Responsable
Habilidad de comunicarse correctamente
Investigador
Analítico
Creativo</t>
  </si>
  <si>
    <t>Marketing sensorial y Neuromarketing</t>
  </si>
  <si>
    <t>Explicar el concepto e importancia de la estrategia de marketing sensorial en el comportamiento del consumidor.                                         
Identificar la relación entre el comportamiento del consumidor y la generación de atmósferas que estimulan  a los sentidos: 
- vista
- tacto
- gusto
- oído 
- olfato
Explicar la herramienta de neuromarketing y su importancia para la toma de decisiones de compra.</t>
  </si>
  <si>
    <t>Proponer ambientes que estimulen los sentidos.
Proponer acciones de neuromarketing.</t>
  </si>
  <si>
    <t>Empático
Creativo
Proactivo
Observador
Asertivo
Habilidad para comunicarse correctamente</t>
  </si>
  <si>
    <t>A partir de una investigación del comportamiento del consumidor, elaborar un proyecto que incluya:
- Estrategias de influencia
- Estrategias de cambio de actitud
- Herramientas de marketing sensorial y neuromarketing
- Conclusiones y recomendaciones</t>
  </si>
  <si>
    <t>1. Identificar la importancia y estructura de los estudios del consumidor.
2. Reconocer las técnicas cualitativas y cuantitativas de investigación.
3. Identificar las estrategias de influencia y cambio de actitud.
4. Comprender la importancia del marketing sensorial y su relación con el comportamiento del consumidor.
5. Comprender la herramienta de neuromarketing.</t>
  </si>
  <si>
    <t>Proyecto             
Rúbrica</t>
  </si>
  <si>
    <t>Aprendizaje basado en proyectos                                        Equipos colaborativos   
Realización de trabajos de investigación</t>
  </si>
  <si>
    <t>Internet                                   
Pintarrón                        
Cañón                             
Computadora                
Materiales impresos
Videos</t>
  </si>
  <si>
    <t>Schiffman, Leon y Lazar Kanuk, Leslie	(2015)   
	Comportamiento del Consumidor	Naucalpan	México	Pearson Educación ISBN: 9786073233088</t>
  </si>
  <si>
    <t>Cateora, Philip R., Gilly, Mary C. y Graham, John	(2014)
	Marketing Internacional	Ciudad de México	México	McGraw-Hill
ISBN: 978607151
2093</t>
  </si>
  <si>
    <t>Solomón, Michael	(2013)
	Comportamiento del Consumidor	Naucalpan	México	Pearson Educación
ISBN: 9786073217101</t>
  </si>
  <si>
    <t>Grande Esteban, Ildelfonso y Alonso Rivas, Javier	(2012)
	Comportamiento del Consumidor: decisiones y estrategias de marketing	Ciudad de México	México	Alfaomega Grupo Editor
ISBN: 9786077074144</t>
  </si>
  <si>
    <t>Dooley, Roger	(2015)
	Brainfluence: 100 formas de convencer y persuadir a través del neuromarketing	Barcelona	España	Ediciones Urano
ISBN: 9788492921164</t>
  </si>
  <si>
    <t>ESTRATEGIAS DE PRECIO</t>
  </si>
  <si>
    <t>El alumno determinará precios nacionales e internacionales de productos, mediante el análisis de los factores, uso de métodos y estrategias para contribuir a la rentabilidad de la empresa.</t>
  </si>
  <si>
    <t>Fijación de precios</t>
  </si>
  <si>
    <t>El alumno determinará precios nacionales e internacionales para contribuir a que la empresa sea competitiva en el mercado destino.</t>
  </si>
  <si>
    <t>Factores internos</t>
  </si>
  <si>
    <t>Reconocer que es precio y su importancia.
Explicar los factores internos para la fijación de precios:
-Objetivos de la mercadotecnia
-Estrategias de la Mezcla de mercadotecnia
-Costos fijos y variables</t>
  </si>
  <si>
    <t>Determinar los factores internos que intervienen en la fijación de precios.</t>
  </si>
  <si>
    <t>Ético
Responsable
Analítico
Honesto
Asertivo 
Disciplinado</t>
  </si>
  <si>
    <t>Factores externos</t>
  </si>
  <si>
    <t>Explicar los factores externos que se deben de considerar para la fijación de precios: 
-Naturaleza del mercado
-Oferta y demanda
-Economía del país
-Ley de competencia económica
-Paridad cambiaria</t>
  </si>
  <si>
    <t>Determinar los factores externos que intervienen en la fijación de precios.</t>
  </si>
  <si>
    <t>Factores internacionales</t>
  </si>
  <si>
    <t>Describir los factores que intervienen en la determinación de precios internacionales:
-Políticas internacionales para la fijación de precios
-Acuerdos de precios
-Dumping/ medidas de salvaguarda
-Ambiente legal del mercado meta
-Oferta y demanda del mercado meta
-Condiciones de precios geográficos
-Incoterms
-Costo de adaptación de productos</t>
  </si>
  <si>
    <t>Determinar los factores internacionales que intervienen en la determinación de un precio internacional.</t>
  </si>
  <si>
    <t>Métodos para la fijación de precios</t>
  </si>
  <si>
    <t>Describir los métodos para la determinación de precios nacionales e internacionales:
-Fijación de precios en función al costo
-Fijación de precios según análisis de punto de equilibrio y utilidades meta
-Fijación de precios en función al comprador
-Fijación de precios en función de la competencia
-Fijación de precios de acuerdo a la estimación de la demanda
-Fijación del precio base
-Fijación de precio por etapas del ciclo de vida del producto
-Fijación de precios de acuerdo al canal de distribución.</t>
  </si>
  <si>
    <t>Determinar precios nacionales e internacionales de los productos.</t>
  </si>
  <si>
    <t>A partir de un caso de un producto, entregar un documento  que incluya:
- Análisis de factores internos y externos
- Análisis de factores internacionales
- Propuesta de precio nacional
-Propuesta de precio internacional   
- Justificación de método seleccionado para la fijación de precios</t>
  </si>
  <si>
    <t>1.- Identificar los factores internos y externos que intervienen en la fijación de precios.
2.- Distinguir los factores internacionales para determinar un precio.
3. Comprender los métodos para la fijación de precios nacionales e internacionales.
4. Determinar precios de productos.</t>
  </si>
  <si>
    <t>Estudio de casos
Lista de cotejo</t>
  </si>
  <si>
    <t>Realización de trabajos de investigación
Equipos colaborativos
Análisis de casos</t>
  </si>
  <si>
    <t>Internet
Cañón
Computadora
Pintarrón
Impresos</t>
  </si>
  <si>
    <t>Estrategias de precio</t>
  </si>
  <si>
    <t>El alumno formulará estrategias de precio nacional e internacional para posicionar los productos en el mercado meta.</t>
  </si>
  <si>
    <t>Estrategias nacionales</t>
  </si>
  <si>
    <t>Describir las estrategias de precio nacional:
-Para nuevos productos
-Tamizar el mercado
-Penetración del mercado
-Mezcla de productos
-Ajuste de precio
-Psicológicos
-Geográfica
-Reacciones de cambio de precio
-Por ciclo de vida del producto
-Por canal</t>
  </si>
  <si>
    <t>Formular estrategias de precio nacional.</t>
  </si>
  <si>
    <t>Estrategias internacionales</t>
  </si>
  <si>
    <t>Describir las estrategias de precio internacionales
-En cuanto el ciclo de vida del producto del mercado seleccionado
-En cuanto a la competencia
-Precio mundial estándar
-Precios de transferencia
-Precios de mercados individuales
-Precios de penetración de acuerdo al mercado
-Disminución gradual
-Paridad de precios
-De transferencia mínimo y máximo</t>
  </si>
  <si>
    <t>Formular estrategias de precios internacionales.</t>
  </si>
  <si>
    <t>A partir de un caso de un producto, entregar un reporte que contenga:
-Estrategias de precio nacional y su justificación 
-Estrategias de precio internacional y su justificación</t>
  </si>
  <si>
    <t>1.- Identificar las estrategias de precio nacional.
2.- Identificar las estrategias de precio internacional.
3.- Formular estrategias de precios.</t>
  </si>
  <si>
    <t>Kotler Philip, Lane Keller Kevin	(2012)	Dirección de Marketing	Ciudad de México	México	Addison-Wesley ISBN: 9786073212458</t>
  </si>
  <si>
    <t>Vergara Cortina, Nestor	(2012)	Marketing y comercialización Internacional	Bogotá	Colombia	Ecoe Ediciones ISBN: 9789586487825</t>
  </si>
  <si>
    <t>Sánchez Sánchez, Carlos Raúl	(2012)	Administración y Estrategias de Precio	Ciudad de México	México	McGraw-Hill ISBN: 9786071508232</t>
  </si>
  <si>
    <t>Santesmases Mestre, Miguel	(2012)	Marketing conceptos y estrategias	Ciudad de México	México	Pirámide
 ISBN: 9788436826135</t>
  </si>
  <si>
    <t>Garcillán, Mencia y Rivera Camino, Jaime	(2016)	Dirección de Marketing	Ciudad de México	México	Alfaomega Grupo Editor
ISBN: 9786076226667</t>
  </si>
  <si>
    <t>El alumno formulará estrategias de venta personal y de relaciones públicas, mediante el uso de técnicas, métodos, herramientas y protocolos para el logro de objetivos comerciales.</t>
  </si>
  <si>
    <t>MEZCLA PROMOCIONAL I</t>
  </si>
  <si>
    <t>Venta personal</t>
  </si>
  <si>
    <t>El alumno desarrollará el proceso de la venta personal de bienes y servicios para incrementar la participación en el mercado.</t>
  </si>
  <si>
    <t>La Mezcla Promocional</t>
  </si>
  <si>
    <t>Reconocer el concepto, importancia y elementos de la mezcla promocional:
- Venta Personal
- Publicidad
- Promoción de ventas
- Relaciones públicas
- Mercadotecnia directa</t>
  </si>
  <si>
    <t>Responsable
Disciplinado
Organizado
Analítico</t>
  </si>
  <si>
    <t>La Venta Personal</t>
  </si>
  <si>
    <t>Explicar la importancia de la venta personal, sus ventajas y desventajas.
Identificar las etapas de la venta personal:
- Preparación
- Argumentación
- Transacción</t>
  </si>
  <si>
    <t>Etapa de Preparación</t>
  </si>
  <si>
    <t>Describir las fases de la etapa de preparación:
- Prospección
- Planificación de la presentación
- Contacto
Explicar el proceso y los métodos de prospectación:
- Mercado de negocios
- Mercado de consumidores
Explicar la planificación de la presentación:
- informativa
- persuasiva
- recordatoria
Describir las técnicas para realizar el contacto:
- Contacto previo
- Contacto social 
- Contacto de negocios</t>
  </si>
  <si>
    <t>Desarrollar la preparación de la venta de personal de bienes y servicios.</t>
  </si>
  <si>
    <t xml:space="preserve">Responsable
Disciplinado
Organizado
Analítico
Capacidad de planeación
</t>
  </si>
  <si>
    <t>Etapa de argumentación</t>
  </si>
  <si>
    <t>Describir las fases de la etapa de argumentación:
- Presentación
- Demostración
- Negociación de Objeciones
Distinguir las estrategias de presentación:
- Informativa
- Persuasiva
- Recordatoria
Explicar la demostración de productos y las herramientas de venta:
- Muestras y degustaciones
- Modelos o Prototipos
- Ilustraciones
- Audiovisuales
Explicar los métodos para el manejo de objeciones:
-Negociación directa o indirecta
-Preguntas
-Beneficio superior
-Demostración
-Oferta de prueba
-Testimonio</t>
  </si>
  <si>
    <t>Argumentar las características y ventajas de productos.</t>
  </si>
  <si>
    <t>Responsable
Disciplinado
Organizado
Analítico
Sentido de la planificación
Capacidad para la toma de decisiones
Manejo del estrés
Empático
Asertivo
Tolerante</t>
  </si>
  <si>
    <t>Etapa de transacción</t>
  </si>
  <si>
    <t>Explicar las fases de la etapa de transacción:
- Cierre y obtención del pedido
- Servicio posventa
Describir los métodos para el cierre:
- Punto de cierre menor
- Resumen de beneficios
- Suposición
- Concesión Especial
- Negociación del problema único
- Selección limitada
- Cierre Directo
Explicar los métodos para el servicio posventa:
- Agregación de valor mediante ventas por sugerencias
- Seguimiento de promesas y garantías
- Seguimiento del cliente</t>
  </si>
  <si>
    <t>Realizar cierres de venta.
Realizar servicios posventa.</t>
  </si>
  <si>
    <t>Organizado
Analítico
Capacidad para la toma de decisiones
Empático
Creativo
Ético 
Asertivo
Iniciativa
Tolerancia
Autónomo</t>
  </si>
  <si>
    <t>Estrategias de Venta</t>
  </si>
  <si>
    <t>Explicar las estrategias de venta y su interrelación:
- Desarrollo de una filosofía de ventas personales
- Estrategia de relaciones
- Estrategia de producto
- Estrategia de cliente
- Estrategia de presentación</t>
  </si>
  <si>
    <t>Estructurar estrategias de venta para bienes y servicios.</t>
  </si>
  <si>
    <t>A partir de un caso, demostrar la ejecución del proceso de la venta personal de producto, y elaborar un reporte que contenga:
- Método de prospectación empleado
- Estrategia de presentación - Técnica de contacto
- Estrategias de presentación
- Herramientas de apoyo a la demostración 
- Método para el manejo de objeciones
- Método para el cierre de venta
- Método para el seguimiento posventa
- Estrategias de venta</t>
  </si>
  <si>
    <t>1. Identificar el concepto, la importancia y los elementos de la mezcla promocional.
2. Comprender la importancia de la venta personal, las fases del proceso de la venta personal, sus métodos y herramientas.
3. Desarrollar el proceso de la venta personal.
4. Comprender las estrategias de venta.
5. Realizar estrategias de venta.</t>
  </si>
  <si>
    <t>Estudio de casos
Lista de Cotejo</t>
  </si>
  <si>
    <t>Equipos Colaborativos
Simulación
Análisis de casos</t>
  </si>
  <si>
    <t>Pintarrón
Cañón
Equipo de Cómputo
Impresos
Videos
Cámara fotográfica</t>
  </si>
  <si>
    <t xml:space="preserve">Relaciones Públicas </t>
  </si>
  <si>
    <t xml:space="preserve">El alumno elaborará estrategias de relaciones públicas para generar una imagen favorable ante los públicos. </t>
  </si>
  <si>
    <t>Introducción a las Relaciones Públicas</t>
  </si>
  <si>
    <t>Explicar el concepto e importancia de las relaciones públicas para las organizaciones.
Identificar las estrategias que integran las relaciones públicas:
- Patrocinios
- Empresa Socialmente Responsable
- Comunicados de Prensa
- Inauguraciones
- Reinauguraciones
- Presentación de productos
- Ruedas de Prensa
Distinguir los públicos internos y externos de las empresas.</t>
  </si>
  <si>
    <t xml:space="preserve">Responsable
Disciplinado
Organizado
Analítico
Capacidad de planeación </t>
  </si>
  <si>
    <t>Empresa Socialmente Responsable</t>
  </si>
  <si>
    <t>Explicar el concepto de empresa socialmente responsable.
Identificar las estrategias de una Empresa Socialmente Responsable: 
- Mercadotecnia Verde
- Mercadotecnia relacionada con causa.
- Sustentabilidad</t>
  </si>
  <si>
    <t xml:space="preserve">Proponer estrategias de empresa Socialmente Responsable. </t>
  </si>
  <si>
    <t>Organizado
Analítico
Capacidad para la toma de decisiones
Empático
Creativo
Ético 
Asertivo
Iniciativa
Autónomo</t>
  </si>
  <si>
    <t>Patrocinios</t>
  </si>
  <si>
    <t xml:space="preserve">Explicar el concepto de patrocinio y su relación con la filosofía empresarial. 
Distinguir las formas de patrocinio: 
- Artes
- Festivales, ferias y celebraciones.
- Entretenimiento, giras, causas y deportes.
- Patrocinios cruzados. </t>
  </si>
  <si>
    <t>Establecer políticas para otorgar patrocinios.</t>
  </si>
  <si>
    <t>Comunicados y Ruedas de Prensa</t>
  </si>
  <si>
    <t>Explicar los conceptos de comunicados y ruedas de prensa.
Distinguir la estructura de comunicados y rueda de prensa.</t>
  </si>
  <si>
    <t>Realizar comunicados de prensa.
Organizar ruedas de prensa.</t>
  </si>
  <si>
    <t>Responsable
Trabajo en equipo
Organizado
Manejo del estrés
Habilidad para comunicarse correctamente
Asertivo
Puntual
Empático</t>
  </si>
  <si>
    <t>Inauguraciones y ferias comerciales</t>
  </si>
  <si>
    <t>Describir el protocolo de una inauguración de eventos y/o oficinas, su objetivo y alcance.
Describir el proceso para organizar una feria comercial.</t>
  </si>
  <si>
    <t>Realizar eventos de inauguración con el protocolo correspondiente.</t>
  </si>
  <si>
    <t>Organizado
Analítico
Capacidad para la toma de decisiones
Empático
Creativo
Ético 
Asertivo
Iniciativa
Manejo del estrés
Trabajo en Equipo</t>
  </si>
  <si>
    <t>Presentación de productos</t>
  </si>
  <si>
    <t>Describir el protocolo de lanzamiento de un producto y/o marca, su objetivo y alcance.</t>
  </si>
  <si>
    <t>Realizar presentaciones de productos y marcas con el protocolo correspondiente.</t>
  </si>
  <si>
    <t>Integrar un portafolio de evidencias que contenga:
- Propuesta de estrategias de empresa socialmente responsable
- Políticas para otorgar patrocinios
- Comunicado de Prensa
- Protocolo y memoria gráfica de Rueda de Prensa, inauguración y presentación de producto y/o marca.</t>
  </si>
  <si>
    <t>1. Comprender el concepto de relaciones públicas, su importancia y elementos.
2. Distinguir las estrategias de empresas socialmente responsables.
3. Comprender el concepto de patrocinios y las políticas para otorgarlos.
4. Comprender la estructura de los comunicados de prensa y el proceso de organización de ferias comerciales.
5. Realizar el protocolo para rueda de prensa, inauguración, presentación de producto y/o marca.</t>
  </si>
  <si>
    <t>Portafolio de Evidencias
Lista de Cotejo</t>
  </si>
  <si>
    <t>Equipos Colaborativos
Análisis de casos
Discusión en grupo</t>
  </si>
  <si>
    <t>Impresos
Cañón
Equipo de Cómputo
Pintarrón
Cámara fotográfica
Internet
Equipo de sonido
Equipo audiovisual</t>
  </si>
  <si>
    <t xml:space="preserve">Treviño Martínez, Rubén
	(2010)	Publicidad: Comunicación Integral en Marketing	México	México	McGraw Hill
ISBN: 9789701066331 </t>
  </si>
  <si>
    <t>Aguadero, Francisco	(2013)	Relaciones públicas y comunicación: un enfoque estratégico	México	México	Lid Editorial Mexicana
ISBN 9786077610885</t>
  </si>
  <si>
    <t>Clow, Baack	(2010)	Publicidad, promoción y comunicación integral en marketing	Naucalpan de Juárez	México	Pearson
ISBN: 
9786074426304</t>
  </si>
  <si>
    <t>Barquero Cabrero, José Daniel	(2010)	Dirección estratégica de relaciones públicas	México	México	Profit Editorial
ISBN: 9788492956036</t>
  </si>
  <si>
    <t>Moliner Tena, Miguel Ángel y
Sánchez García, Javier	(2014)	Dirección de Ventas: una visión integral	Madrid	España	Pirámide
ISBN: 9788436832297</t>
  </si>
  <si>
    <t>A partir de un caso, integra un reporte que incluya:
a. Análisis de la situación desde diferentes perspectivas
b. Planteamiento de alternativas creativas de solución
c. Selección de una solución valorada</t>
  </si>
  <si>
    <t>1. Comprender las inteligencias múltiples
2. Diferenciar el pensamiento vertical y lateral
3. Analizar las etapas del proceso de pensamiento creativo
4. Generar soluciones creativas</t>
  </si>
  <si>
    <t xml:space="preserve">Ejecución de tareas 
Lista de cotejo
</t>
  </si>
  <si>
    <t>Discusión en grupo 
Investigación 
Ejercicios prácticos</t>
  </si>
  <si>
    <t>Proyector
Computadora
Impresos
Internet
Audiovisuales</t>
  </si>
  <si>
    <t>El alumno desarrollará alternativas creativas de solución, mediante el proceso de desarrollo de nuevas ideas, para la resolución de problemas.</t>
  </si>
  <si>
    <t>Identificar el proceso de desarrollo de ideas creativas para la solución de problemas o el desarrollo de nuevos negocios. 
Emplear las técnicas de creatividad para desarrollar ideas o soluciones:
- Analogía
- Lluvia de Ideas
- Lista de preguntas Osborn
- Método de palabras aleatorias
- Cuadros morfológicos</t>
  </si>
  <si>
    <t>Conciliador 
Responsabilidad
Iniciativa
Crítica
Análisis
Respeto</t>
  </si>
  <si>
    <t>Identificar la importancia del análisis y depuración de ideas o soluciones mediante enfoque sistémico y costo beneficio.</t>
  </si>
  <si>
    <t>Valorar las ideas de negocio o alternativas de solución.</t>
  </si>
  <si>
    <t>Conciliador Responsabilidad
Iniciativa
Crítica
Análisis
Respeto</t>
  </si>
  <si>
    <t>Identificar las teorías de desarrollo de concepto:
- Prototipos o modelos
- Teoría de Impacto
- Estrategia de Branding</t>
  </si>
  <si>
    <t>Pro-actividad
Responsabilidad
Iniciativa
Crítica
Análisis
Respeto
Conciliador</t>
  </si>
  <si>
    <t>Explicar la prueba de concepto y su importancia distinguiendo:
- Viabilidad técnica 
- Impacto estratégico o mercadológico
- Costo/benéfico económico</t>
  </si>
  <si>
    <t>Realizar la prueba de concepto de la idea de negocio o alternativa de solución.</t>
  </si>
  <si>
    <t>Elabora un portafolio de evidencias con la prueba de concepto de una idea de negocio o alternativa de solución que contenga:
- Las ideas generadas incluyendo las técnicas de creatividad y fuentes utilizadas
- Las ideas o alternativas de solución con mayor probabilidad de ser exitosas y el método de depuración con el cual se llegó a esa conclusión
- La secuencia: idea, concepto e implementación
- Prototipo o Descripción detallada  
- Los resultados de la prueba de concepto aplicada al mercado o problema
- Viabilidad técnica, estratégica o mercadológica, y económica de la idea o alternativa de solución 
- Conclusiones sobre los resultados obtenidos</t>
  </si>
  <si>
    <t>1. Identificar el proceso de desarrollo de nuevas ideas o soluciones
2. Distinguir las técnicas de creatividad para la generación y depuración de ideas
3. Analizar las actividades a desarrollar en la prueba de conceptos 
4. Realizar la prueba de conceptos</t>
  </si>
  <si>
    <t>Video
Carteles 
Internet 
Biblioteca 
Revistas 
Periódicos
Acetatos
Proyector
Computadora
Pizarrón
Rotafolio</t>
  </si>
  <si>
    <t>Identificar los conceptos de:
- Ética personal, empresarial y social
- Valores personales, sociales y universales
- Moral
- Responsabilidad, concientización y compromiso</t>
  </si>
  <si>
    <t>Diseñar directrices que permitan a las organizaciones, responder a intereses globales (económicos y sociales).</t>
  </si>
  <si>
    <t>Identificar los conceptos de:
- Decir
- Mostrar
- Comunicar
- Convenir</t>
  </si>
  <si>
    <t>Diseñar estrategias de comunicación que reflejen los valores organizaciones y al mismo tiempo el compromiso de la Alta Dirección.</t>
  </si>
  <si>
    <t>Identificar el concepto de "Construir con fundamento para nuestra supervivencia y crecimiento, creando mediante nuestros valores una herencia de calidad".</t>
  </si>
  <si>
    <t>Diseñar planes de vida y carrera concordantes a los objetivos organizacionales.</t>
  </si>
  <si>
    <t>A partir de un caso, elabora el Código de Ética de una organización, con los siguientes elementos:
- Ética organizacional
- Valores
- Responsabilidad social
- Estrategias de comunicación
- Estrategia de campaña "Pregonar con el ejemplo"
- Estrategia de promoción, difusión, consolidación y verificación de valores organizacionales</t>
  </si>
  <si>
    <t>1. Identificar los valores individuales y sociales
2. Asociar los valores a la moral social y empresarial
3. Diseñar el código de ética empresarial
4. Promover los valores entre la comunidad empresarial</t>
  </si>
  <si>
    <t>Discusión grupal
Aprendizaje basado en proyectos
Equipos colaborativos</t>
  </si>
  <si>
    <t>De Sánchez, Margarita A. 	(2005)	Desarrollo de habilidades del pensamiento (creatividad)	Ciudad de México	México	Trillas</t>
  </si>
  <si>
    <t>Urguía Lago Antonio	(2006)	Pensamiento crítico y aprendizaje colaborativo	Ciudad de México	México	Jit Press</t>
  </si>
  <si>
    <t>Urguía Lago Antonio	(2000)	Pensamiento crítico manual de actividades	Ciudad de México	México	Jt Press</t>
  </si>
  <si>
    <t>Planchar Ken, Michel O’Connor	(1997)	Administración por valores	Ciudad de México	México	Grupo Norma</t>
  </si>
  <si>
    <t>El alumno desarrollará proyectos de investigación del área comercial, considerando los lineamientos de la metodología científica, para proporcionar información que apoye la toma de decisiones.</t>
  </si>
  <si>
    <t>Conceptos básicos de la investigación</t>
  </si>
  <si>
    <t>El alumno seleccionará el enfoque de la investigación científica para establecer un tema de objeto de estudio.</t>
  </si>
  <si>
    <t>El proceso de la Investigación Científica</t>
  </si>
  <si>
    <t xml:space="preserve">Comprender el concepto de investigación científica y su importancia.
Identificar las etapas de una investigación científica:
-Concebir la idea de investigación 
-Planteamiento del problema
-Definir su alcance                                                              -Diseño de hipótesis                                  - Selección de muestra                                 -Recolección de datos                            -Análisis de datos                                       -Elaboración de reporte
</t>
  </si>
  <si>
    <t xml:space="preserve">Responsable
Disciplinado
Ético 
Iniciativa
Capacidad de  planificación
Investigador
Trabajo en equipo
Autónomo
Iniciativa
</t>
  </si>
  <si>
    <t xml:space="preserve">El origen de una investigación   </t>
  </si>
  <si>
    <t xml:space="preserve">Describir las fuentes generadoras de una idea de investigación:
- Experiencias individuales                    - Materiales escritos                                   - Teorías                                                            - Observación de hechos  
</t>
  </si>
  <si>
    <t>Proponer el objeto de la investigación científica.</t>
  </si>
  <si>
    <t xml:space="preserve">Responsable
Innovador
Ético 
Iniciativa
Capacidad de planeación
Investigador
Trabajo en equipo
Autónomo
Iniciativa
</t>
  </si>
  <si>
    <t xml:space="preserve">Explicar los enfoques de la investigación: 
- Cuantitativos
- Cualitativos  
                                                                                                                                                                                                                                                   Diferenciar los enfoques cuantitativo y cualitativo de la investigación:                                      - Metas de la investigación                       - Lógica aplicada                                         - Posición del investigador                            - Uso de la teoría                                           - Hipótesis                                                              - Muestra                                                            - Tipo de datos                                               - Procesamiento de datos
</t>
  </si>
  <si>
    <t>Seleccionar el enfoque de la investigación científica.</t>
  </si>
  <si>
    <t xml:space="preserve">Responsable
Disciplinado
Ético 
Iniciativa
Capacidad de planeación
Investigador
Trabajo en equipo
Autónomo
Iniciativa
</t>
  </si>
  <si>
    <t xml:space="preserve">Elaborar un ensayo que incluya:
- Importancia de la investigación científica en una empresa comercial
- Enfoques de la investigación
- Conclusiones
</t>
  </si>
  <si>
    <t xml:space="preserve">1.Comprender el concepto, importancia y las etapas de la investigación científica.
2. Identificar las fuentes generadoras de una idea de investigación.
3. Distinguir los enfoques de la investigación.
</t>
  </si>
  <si>
    <t xml:space="preserve">Ensayo 
Rúbrica
</t>
  </si>
  <si>
    <t xml:space="preserve">Realización de trabajos de investigación
Equipos colaborativos
Discusión en grupo
</t>
  </si>
  <si>
    <t>El planteamiento del problema de investigación</t>
  </si>
  <si>
    <t>El alumno formulará el planteamiento de la investigación para resolver una problemática.</t>
  </si>
  <si>
    <t>Diagnóstico preliminar</t>
  </si>
  <si>
    <t>Explicar el proceso para describir la problemática que da lugar a la investigación.</t>
  </si>
  <si>
    <t>Presentar problemáticas en el área comercial.</t>
  </si>
  <si>
    <t xml:space="preserve">Responsable
Disciplinado
Iniciativa
Capacidad de planeación
Investigador
Trabajo en equipo
Autonomía
</t>
  </si>
  <si>
    <t>Planteamiento del problema de investigación</t>
  </si>
  <si>
    <t xml:space="preserve">Distinguir los elementos del planteamiento del problema de investigación:
- Justificación de la investigación.
- Objetivos de la investigación.
- Preguntas de la investigación.
- Hipótesis.
</t>
  </si>
  <si>
    <t xml:space="preserve">Responsable
Disciplinado
Iniciativa
Capacidad de planeación
Investigador
Autonomía
</t>
  </si>
  <si>
    <t xml:space="preserve">Justificación de la investigación </t>
  </si>
  <si>
    <t xml:space="preserve">Distinguir los criterios para redactar la justificación de la investigación:                                                 -¿Para qué? (Utilidad de los resultados) 
- ¿Por qué? (Origen y necesidad de la investigación)
</t>
  </si>
  <si>
    <t>Elaborar la justificación de la investigación científica.</t>
  </si>
  <si>
    <t xml:space="preserve">Responsable
Disciplinado
Ético 
Iniciativa
Capacidad de planeación
Investigador
Trabajo en equipo
Autónomo
</t>
  </si>
  <si>
    <t>Objetivos  y preguntas de la investigación</t>
  </si>
  <si>
    <t xml:space="preserve">Distinguir los criterios para la redacción de los objetivos de la investigación:                                                  -Claridad
-Especificidad 
-Susceptibles de alcanzarse. 
Distinguir los criterios para la redacción de las preguntas de investigación:
- Que no se conozcan las respuestas
-Que puedan responderse con evidencia empírica
-Que sean claras
-Que el conocimiento obtenido sea sustancial.
</t>
  </si>
  <si>
    <t xml:space="preserve">Elaborar objetivos de la investigación.
Formular preguntas de investigación.
</t>
  </si>
  <si>
    <t>Planteamiento de Hipótesis de investigación</t>
  </si>
  <si>
    <t xml:space="preserve">Identificar las clases de hipótesis para un proyecto de investigación y sus características:
-De investigación
-Nulas
-Alternativas
-Estadísticas    
</t>
  </si>
  <si>
    <t>Formular hipótesis de la investigación.</t>
  </si>
  <si>
    <t xml:space="preserve">Responsable
Disciplinado
Ético 
Iniciativa
Capacidad de planeación
Investigador
Trabajo en equipo
Autónomo
</t>
  </si>
  <si>
    <t xml:space="preserve">A partir de un tema de investigación del área comercial, elaborar un reporte que contenga:
- Diagnóstico preliminar 
- Planteamiento del problema 
-Justificación de la investigación.
-Objetivos de la investigación
-Preguntas de investigación
-Hipótesis
</t>
  </si>
  <si>
    <t xml:space="preserve">1.Comprender el proceso para describir la problemática que da lugar a la investigación.
2. Identificar los elementos del planteamiento del problema de investigación.
3. Comprender los criterios para redactar la justificación y objetivos de la investigación.
4. Identificar las clases de hipótesis para un proyecto de investigación y sus características.
5. Formular el planteamiento de problemas de investigación.
</t>
  </si>
  <si>
    <t xml:space="preserve">Reporte
Lista de cotejo
</t>
  </si>
  <si>
    <t xml:space="preserve">Realización de trabajos de investigación
Equipos Colaborativos 
Discusión en grupo
</t>
  </si>
  <si>
    <t xml:space="preserve">Pintarrón
Internet
Equipo de cómputo
Equipo de proyección
Revistas especializadas
Cámara fotográfica
Impresos
</t>
  </si>
  <si>
    <t>Desarrollo de la investigación</t>
  </si>
  <si>
    <t>El alumno realizará investigaciones del área comercial para proponer acciones de mejora.</t>
  </si>
  <si>
    <t xml:space="preserve">Identificar el concepto de marco teórico y sus tipos:
- Referencial
- Conceptual
Describir las etapas de elaboración de un marco teórico:
-Revisión de literatura
-Adopción de una teoría
Identificar el formato aplicable en la elaboración de textos científicos de la APA.
</t>
  </si>
  <si>
    <t>Construir el marco teórico de la investigación.</t>
  </si>
  <si>
    <t xml:space="preserve">Responsable
Ético 
Capacidad de planeación
Investigador
Trabajo en equipo
Autónomo
Iniciativa
</t>
  </si>
  <si>
    <t>Diseño de la investigación</t>
  </si>
  <si>
    <t xml:space="preserve">Explicar los tipos de diseños de una investigación y sus características:
-Experimental
-No experimental
</t>
  </si>
  <si>
    <t>Seleccionar el tipo de diseño de la investigación.</t>
  </si>
  <si>
    <t xml:space="preserve">Responsable
Ético 
Capacidad de planeación
Investigador
Trabajo en equipo
Autónomo
Iniciativa
</t>
  </si>
  <si>
    <t>Muestra e instrumentos de recolección de datos</t>
  </si>
  <si>
    <t xml:space="preserve">Reconocer los tipos de procedimientos para determinar y seleccionar la muestra.
Reconocer los tipos de instrumentos de recolección de datos de acuerdo a su enfoque.
</t>
  </si>
  <si>
    <t xml:space="preserve">Determinar el tamaño de la muestra. 
Seleccionar el método de la muestra.
Elaborar instrumentos de recolección de datos de acuerdo al proyecto de investigación.
</t>
  </si>
  <si>
    <t>Procesamiento y análisis de datos cuantitativos y cualitativos</t>
  </si>
  <si>
    <t xml:space="preserve">Identificar el proceso de tratamiento y análisis de datos cuantitativos.
Identificar el proceso de tratamiento y análisis de datos cualitativos.
</t>
  </si>
  <si>
    <t xml:space="preserve">Realizar pruebas estadísticas para datos cuantitativos.
Procesar datos cualitativos.
</t>
  </si>
  <si>
    <t xml:space="preserve">Identificar los elementos de un reporte de investigación:
-Portada
-Índice de contenido
-Resumen
-Cuerpo del documento
-Referencias bibliográficas
-Apéndices
</t>
  </si>
  <si>
    <t>Elaborar reportes de investigación.</t>
  </si>
  <si>
    <t xml:space="preserve">Elaborar un reporte de un proyecto de investigación del área comercial:
- Portada
- Índice de contenido
- Resumen
- Introducción
- Marco teórico
- Método de investigación justificando el enfoque
- Contexto de la investigación
- Diseño seleccionado
- Procedimiento
- Instrumento y proceso de recolección de datos
- Resultados
- Conclusiones
- Referencias bibliográficas
- Apéndices
</t>
  </si>
  <si>
    <t xml:space="preserve">1.Comprender el concepto y las etapas del marco teórico dentro de la investigación.
2. Reconocer los tipos de diseño de una investigación.
3. Reconocer los tipos de instrumentos de recolección de datos y métodos para determinar la muestra.
4. Comprender el proceso de tratamiento y análisis de datos.
5. Elaborar reporte de investigación.
</t>
  </si>
  <si>
    <t xml:space="preserve">Equipos  colaborativos 
Realización de trabajos investigación
Aprendizaje basado en proyectos
</t>
  </si>
  <si>
    <t xml:space="preserve">Pintarrón
Internet
Equipo de cómputo
Equipo de proyección
Revistas especializadas
SPSS
</t>
  </si>
  <si>
    <t xml:space="preserve">Hernández-Sampieri, Roberto., Fernandez Collado, Carlos. y Baptista, Lucio. Pilar. (2014) Metodología de la Investigación. México Mc Graw Hill
</t>
  </si>
  <si>
    <t xml:space="preserve">Guisande González, Castor; Vaamonde Liste, Antonio y Barreriro Felpeto, Aldo. (2011) Tratamiento de datos con R, Statistica y SPSS.  Madrid España. Ediciones Díaz de Santos 
</t>
  </si>
  <si>
    <t xml:space="preserve">Quintana Tejera, Luis. (2013) Metodología de la Investigación. México.Mc Graw Hill
</t>
  </si>
  <si>
    <t>García Martínez, Rosendo. (2014) Metodología de la Investigación: Ciencias Sociales. México. Trillas</t>
  </si>
  <si>
    <t xml:space="preserve">Pimienta, Julio y de la Orden, Arturo.  (2014) Metodología de la investigación. México.  Pearson 
</t>
  </si>
  <si>
    <t>MERCADOTECNIA INTERNACIONAL</t>
  </si>
  <si>
    <t>El alumno realizará propuestas de comercialización con base en el análisis del entorno global y formulación de estrategias para la inserción de productos en mercados internacionales.</t>
  </si>
  <si>
    <t>Entorno Global</t>
  </si>
  <si>
    <t>El alumno seleccionará mercados internacionales para la comercialización de productos.</t>
  </si>
  <si>
    <t>Fundamentos del Comercio Internacional</t>
  </si>
  <si>
    <t xml:space="preserve">Explicar el concepto e importancia del comercio internacional.
Explicar las teorías del comercio internacional:
- mercantilismo
- de la ventaja absoluta
- de la ventaja comparativa
- de Heckscher-Ohlin
- del ciclo de vida del producto
- Nueva teoría del comercio internacional
</t>
  </si>
  <si>
    <t xml:space="preserve">Objetivo        
Analítico        Organizado
Disciplinado
</t>
  </si>
  <si>
    <t>Bloques de Integración Económica</t>
  </si>
  <si>
    <t xml:space="preserve">Explicar el concepto de bloques de integración económica, sus tipos y características:                                              - Zonas de libre comercio
- Unión aduanera
- Mercado común
- Unión económica
- Unión política
</t>
  </si>
  <si>
    <t>Detectar el grado de integración económica de los mercados internacionales.</t>
  </si>
  <si>
    <t xml:space="preserve">Objetivo        
Analítico        Responsable
Toma de decisiones
Observador
</t>
  </si>
  <si>
    <t>Mercadotecnia Internacional</t>
  </si>
  <si>
    <t xml:space="preserve">Explicar el concepto de marketing internacional.
Identificar las etapas en la participación del marketing internacional:
- Marketing foráneo indirecto
- Marketing foráneo poco frecuente
- Marketing foráneo normal
- Marketing internacional  
- Marketing global
Identificar los factores de decisión de entrada a mercados internacionales:
- Internos
- Externos
</t>
  </si>
  <si>
    <t xml:space="preserve">Determinar las etapas de marketing internacional en que se encuentran los productos.
Seleccionar mercados internacionales potenciales.
</t>
  </si>
  <si>
    <t xml:space="preserve">Analítico         Objetivo         Honesto
Capacidad de planeación
Toma de decisiones
Trabajo en equipo
Creativo
Asertivo
</t>
  </si>
  <si>
    <t>Restricciones Legales al Comercio Internacional</t>
  </si>
  <si>
    <t xml:space="preserve">Reconocer el concepto de barreras arancelarias y no arancelarias.
Identificar las medidas arancelarias:
- Ad-valorem
- Específicas
- Mixtas
- Arancel-Cupo
Identificar las barreras cualitativas o no arancelarias
- Regulaciones de etiquetado
- Regulaciones sanitarias
. Regulaciones de envase y embalaje
- Normas de calidad
- Regulaciones de toxicidad
- Regulaciones ecológicas
. Marcado de país de origen
</t>
  </si>
  <si>
    <t>Determinar barreras arancelarias y no arancelarias en los mercados potenciales.</t>
  </si>
  <si>
    <t xml:space="preserve">Analítico        
Objetivo        
Honesto
Capacidad de planeación
Toma de decisiones
Trabajo en equipo
Creativo
Asertivo
</t>
  </si>
  <si>
    <t>Empresas multinacionales y globales</t>
  </si>
  <si>
    <t xml:space="preserve">Distinguir las empresas multinacionales y globales.
Describir los tipos de estructura de las compañías multinacionales:                         
- Corporaciones integradas horizontalmente                                     
- Compañías integradas verticalmente     
- Compañías diversificadas                   
</t>
  </si>
  <si>
    <t>Seleccionar el tipo de empresa y estructura para operar en el extranjero.</t>
  </si>
  <si>
    <t xml:space="preserve">Analítico        
Objetivo        
Honesto
Capacidad de planeación
Toma de decisiones
Trabajo en equipo
Creativo
</t>
  </si>
  <si>
    <t xml:space="preserve">A partir de un caso de comercialización de un producto a nivel internacional elaborar un reporte que contenga:                                                                 
- Selección de mercados meta y su justificación describiendo los factores internos y externos                                         
- Justificación del  modelo óptimo de compañía multinacional para incursionar en cada uno de los mercados seleccionados 
- Descripción de los factores que influyen en la decisión de incursión en cada uno de los mercados seleccionados.                                     
- Bloques de integración económica de los países seleccionados
- Conclusiones
</t>
  </si>
  <si>
    <t xml:space="preserve">1. Comprender el concepto y las teorías del comercio internacional y los bloques de integración económica.
2. Identificar el concepto y etapas del marketing internacional.
3. Analizar los factores de decisión de entrada a mercados internacionales.
4. Identificar las restricciones de entrada a mercados internacionales.
5. Distinguir las empresas globales y multinacionales.
</t>
  </si>
  <si>
    <t xml:space="preserve">Análisis de casos
Realización de trabajos de investigación
Equipos colaborativos
</t>
  </si>
  <si>
    <t xml:space="preserve">Internet                          
Pintarrón                        
Cañón                             
Computadora               
Impresos (revistas especializadas, casos prácticos de especialidad)
Videos
</t>
  </si>
  <si>
    <t>Negociación Intercultural</t>
  </si>
  <si>
    <t>El alumno desarrollará planes de negociación internacional para incursionar en mercados internacionales.</t>
  </si>
  <si>
    <t>Cultura Étnica</t>
  </si>
  <si>
    <t xml:space="preserve">Identificar los componentes de la Cultura Étnica: 
- Territorio 
- Historia 
- Lengua 
- Tradiciones 
- Costumbres  
- Leyes
Identificar las dimensiones culturales de la negociación:                         
- Modelo de Hall          
- Modelo Stewart y Bennet
- Modelo de Condon y Yousef   
- Modelo de Hofstede
</t>
  </si>
  <si>
    <t>Determinar los componentes culturales y étnicos clave en las negociaciones internacionales.</t>
  </si>
  <si>
    <t xml:space="preserve">Objetivo        
Analítico        Empático
Toma de decisiones
Habilidad de comunicarse correctamente
Asertivo
</t>
  </si>
  <si>
    <t>Técnicas de Negociación por país</t>
  </si>
  <si>
    <t xml:space="preserve">Describir las técnicas de negociación internacional:
- Cooperativa 
- Competitiva
- En equipo 
Identificar las características de negociación, dimensión cultural, personalidad, comunicación verbal, no verbales, usos y costumbres en las culturas:
Oriental:                                                   
- China                                                                - Hindú                                                        - Japonesa
Árabe e islámica
Occidental                                              
 - Europea                                                    - Norteamericana                                          - Latinoamericana
</t>
  </si>
  <si>
    <t>Seleccionar técnicas de negociación tomando en cuenta las características culturales del país objetivo.</t>
  </si>
  <si>
    <t xml:space="preserve">Objetivo        
Analítico        Empático
Toma de decisiones
Trabajo en equipo
Habilidad de comunicarse correctamente
Asertivo
</t>
  </si>
  <si>
    <t>Método Harvard</t>
  </si>
  <si>
    <t xml:space="preserve">Describir el método de negociación Harvard y sus elementos:                              
- Alternativas                                                - Intereses                                                  
- Opciones                                                 
- Criterios legítimos                                     
- Relación                                                    - Comunicación                                                  - Compromiso 
</t>
  </si>
  <si>
    <t xml:space="preserve">Realizar negociaciones con el método Harvard. </t>
  </si>
  <si>
    <t xml:space="preserve">Objetivo        
Analítico        
Toma de decisiones
Habilidad de comunicarse correctamente
Capacidad de planeación
Asertivo
Empático
</t>
  </si>
  <si>
    <t xml:space="preserve">Elaborar un plan de negociación para la comercialización de un producto a nivel internacional,  que contenga:  
- Matriz de componentes  étnicos: territorio, historia, lengua, tradiciones costumbres y leyes
- Descripción de dimensiones culturales básicas para la negociación
- Técnicas de negociación seleccionadas y su justificación
- Recomendaciones de comportamiento con base en la cultura del país destino.    
- Conclusiones
</t>
  </si>
  <si>
    <t xml:space="preserve">1. Comprender los componentes de la cultura étnica y las dimensiones culturales de la negociación.
2. Identificar las técnicas de negociación y características de las culturas.
3. Comprender el método de negociación Harvard y sus elementos
</t>
  </si>
  <si>
    <t xml:space="preserve">Realización de trabajos de investigación
Análisis de casos
Equipos colaborativos
</t>
  </si>
  <si>
    <t xml:space="preserve">Pintarrón
Cañón
Internet
Computadora                   
Audiovisual                      
Impresora
Videos
Impresos
</t>
  </si>
  <si>
    <t>Estrategias de mercadotecnia internacional</t>
  </si>
  <si>
    <t>El alumno propondrá estrategias de mercadotecnia para la comercialización de productos en mercados internacionales.</t>
  </si>
  <si>
    <t>Estrategias de entrada a mercados internacionales</t>
  </si>
  <si>
    <t xml:space="preserve">Explicar las estrategias de entrada a mercados internacionales potenciales como son:
- Exportación indirecta
- Exportación regular
- Filiales y subsidiarias
- Concesión de licencias
- Acuerdos contractuales
- Inversión extranjera directa
- Alianzas estratégicas internacionales
</t>
  </si>
  <si>
    <t>Proponer estrategias de adaptación y estandarización de productos.</t>
  </si>
  <si>
    <t xml:space="preserve">Responsable
Objetivo
Organizado
Honesto
Ético
Analítico 
Toma de decisiones
Trabajo en equipo
Creativo
</t>
  </si>
  <si>
    <t>Estrategias de precio para mercados internacionales</t>
  </si>
  <si>
    <t xml:space="preserve">Describir  las estrategias de precios internacionales y sus enfoques:
- Etnocéntrico
- Policéntrico
- Geocéntrico
Reconocer los métodos para la fijación de precios en mercados internacionales.
</t>
  </si>
  <si>
    <t xml:space="preserve">Formular estrategias de precios internacionales.
Proponer precios en mercados internacionales.
</t>
  </si>
  <si>
    <t>Herramientas de promoción en mercados internacionales</t>
  </si>
  <si>
    <t xml:space="preserve">Explicar los factores que influyen en la promoción en mercados internacionales:
- Aspectos idiomáticos
- Cultura
- Economía
- Política
Explicar las herramientas de promoción para mercados internacionales:
- catálogos
- listas de precios
- envío de muestras
- visitas personales
- participación en ferias y exposiciones
-publicidad en revistas
</t>
  </si>
  <si>
    <t>Seleccionar herramientas de promoción en mercados internacionales.</t>
  </si>
  <si>
    <t xml:space="preserve">Presentar un proyecto para introducir al mercado internacional un producto o servicio que incluya:
- Estrategias de entrada a mercados internacionales
- Estrategias de producto
- Enfoque de las estrategias de precio
- Precio para mercados internacionales justificando el método utilizado
- Herramientas de promoción
- Conclusiones y recomendaciones
</t>
  </si>
  <si>
    <t xml:space="preserve">1. Identificar las estrategias de entrada en mercados internacionales.
2. Comprender las estrategias de adaptación y estandarización de productos.
3. Identificar los enfoques de las estrategias de precios internacionales.
4. Reconocer los métodos para la fijación de precios.
5. Identificar los factores que influyen en la promoción en mercados internacionales y las herramientas de promoción en mercados internacionales
</t>
  </si>
  <si>
    <t xml:space="preserve">Pintarrón
Audiovisual
Cañón 
Computadora 
Internet
Impresora 
Videos
Impresos
</t>
  </si>
  <si>
    <t>Formular estrategias de producto a partir del diagnóstico de las necesidades del mercado nacional e internacional y los recursos de la organización, para el logro de los objetivos de mercadotecnia</t>
  </si>
  <si>
    <t xml:space="preserve">Elabora una estrategia de producto que contenga la descripción del:
- Producto real
- Producto esencial
- Producto aumentado
- Línea de producto
- Ciclo de vida del producto
- Elementos del producto:
    - marca, 
    - empaque,
    -  envase, 
    - embalaje y
   -  etiqueta
</t>
  </si>
  <si>
    <t>Proponer estrategias de fijación de precio mediante un análisis de costos, de competencia, de políticas organizacionales y de rentabilidad, para contribuir a la competitividad del producto en el mercado nacional e internacional</t>
  </si>
  <si>
    <t xml:space="preserve">Formula una estrategia de fijación de precios que incluya:
- Técnica de análisis utilizada y su justificación:
-  de costos,  
- de precios de la competencia, 
- de precios con base a la percepción del consumidor, 
-de oportunidad
- Análisis de rentabilidad del producto
- Propuesta de precio
- Justificación
</t>
  </si>
  <si>
    <t>Desarrollar estrategias de plaza mediante la planeación de la logística de distribución y análisis del comportamiento del consumidor, para garantizar la presencia del producto en el mercado en tiempo y forma.</t>
  </si>
  <si>
    <t xml:space="preserve">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
</t>
  </si>
  <si>
    <t>Estructurar estrategias de comunicación integral de mercadotecnia mediante la integración de la mezcla promocional, para posicionar el producto en el mercado objetivo</t>
  </si>
  <si>
    <t xml:space="preserve">Cateora, P., Gilly, Mary C. y Graham, John(2014) Marketing Internacional Ciudad de México México McGraw-Hill
ISBN: 9781456225568
</t>
  </si>
  <si>
    <t xml:space="preserve">Cabeza, D., Jiménez C. Y Corella, P. (2013) Negociación Intercultural. Estrategias y técnicas de negociación internacional Barcelona España Alfaomega
ISBN: 9788415340799
</t>
  </si>
  <si>
    <t xml:space="preserve">Cue Mancera, Agustín(2015) Negocios Internacionales: En un mundo globalizado Ciudad de México México Grupo Editorial Patria
ISBN: 9786077441076
</t>
  </si>
  <si>
    <t xml:space="preserve">Czinkota, Michael &amp; Ronkainen, Ilkka(2013) Marketing Internacional Ciudad de México México Cengage Learning
ISBN: 9786074819489
</t>
  </si>
  <si>
    <t xml:space="preserve">Hill, Charles(2015) Negocios Internacionales Ciudad de México México McGraw Hill
ISBN: 9786071512901
</t>
  </si>
  <si>
    <t>MEZCLA PROMOCIONAL II</t>
  </si>
  <si>
    <t>El alumno realizará propuestas de promoción de ventas, publicidad, mercadotecnia directa y en el punto de venta, mediante herramientas, procesos, técnicas y uso de software especializado, para incrementar la participación en el mercado.</t>
  </si>
  <si>
    <t>Promoción de ventas</t>
  </si>
  <si>
    <t>El alumno elaborará estrategias de promoción de ventas orientadas al comercio y consumidor final para incentivar las ventas.</t>
  </si>
  <si>
    <t>Fundamentos de promoción de ventas</t>
  </si>
  <si>
    <t xml:space="preserve">Explicar el concepto de promoción de ventas, su objetivo, ventajas y desventajas.
Distinguir los enfoques de la promoción de ventas:
- orientada al comercio
- orientada al consumidor
  Final
</t>
  </si>
  <si>
    <t xml:space="preserve">Responsable                             Analítico
Disciplinado
Organizado
Observador
</t>
  </si>
  <si>
    <t>Legislación aplicable</t>
  </si>
  <si>
    <t xml:space="preserve">Identificar la reglamentación vigente que regula la promoción de ventas:
- Ley Federal de 
  Protección al consumidor
- Ley Federal de Juegos y
  Sorteos
</t>
  </si>
  <si>
    <t xml:space="preserve">Responsable                            Analítico
Disciplinado
Organizado
Observador
Ético
Asertivo
</t>
  </si>
  <si>
    <t>Promoción orientada al comercio</t>
  </si>
  <si>
    <t xml:space="preserve">Describir las estrategias de promoción de ventas orientada al comercio y su mecánica de ejecución:
- Descuentos
- Rebajas
- Concursos Comerciales
- Incentivos Comerciales
- Publicidad Cooperativa
</t>
  </si>
  <si>
    <t xml:space="preserve">Proponer estrategias de promoción de ventas orientadas al comercio.
Desarrollar la mecánica de ejecución de estrategias orientadas al comercio.
</t>
  </si>
  <si>
    <t xml:space="preserve">Responsable                                                                       Analítico
Organizado
Creativo
Innovador
Ético
Proactivo
Asertivo
</t>
  </si>
  <si>
    <t>Promoción orientada al consumidor final</t>
  </si>
  <si>
    <t xml:space="preserve">Describir las estrategias de promoción de ventas orientadas al consumidor final:
- Cupones
- Regalos
- Concursos y Sorteos
- Reembolsos y  
  Devoluciones
- Distribución de muestras
- Paquetes de oferta
- Rebajas
Explicar la mecánica de ejecución de las estrategias orientadas al consumidor final.
</t>
  </si>
  <si>
    <t xml:space="preserve">Proponer estrategias de promoción de ventas orientadas al consumidor final.
Desarrollar la mecánica de ejecución de estrategias orientadas al consumidor final.
</t>
  </si>
  <si>
    <t xml:space="preserve">Responsable                            Analítico
Organizado
Creativo
Innovador
Ético
Proactivo
Asertivo
</t>
  </si>
  <si>
    <t xml:space="preserve">A partir de un caso, elaborar una propuesta de promoción de ventas que contenga:
- Estrategias orientadas al  
  comercio
- Estrategias enfocadas al
  consumidor final
- Marco legal aplicable a las
  estrategias propuestas
- Mecánica de ejecución de
  las estrategias
</t>
  </si>
  <si>
    <t xml:space="preserve">1. Comprender el concepto, objetivo, ventajas y desventajas de la promoción de ventas.
2. Identificar los enfoques de la promoción de ventas.
3. Analizar la legislación aplicable a la promoción de ventas.
4. Identificar las estrategias y mecánica de ejecución de la promoción de ventas al comercio y consumidor final.
5. Realizar estrategias de promoción de ventas.
</t>
  </si>
  <si>
    <t xml:space="preserve">Estudio de caso
Lista de cotejo
</t>
  </si>
  <si>
    <t xml:space="preserve">Equipos colaborativos
Análisis de casos
Realización de trabajos de investigación
</t>
  </si>
  <si>
    <t xml:space="preserve">Equipo de Cómputo
Proyector
Pintarrón
Materiales Impresos
Internet
Videos
</t>
  </si>
  <si>
    <t>Publicidad</t>
  </si>
  <si>
    <t>El alumno presentará propuestas publicitarias para contribuir al posicionamiento del producto en el mercado.</t>
  </si>
  <si>
    <t>Fundamentos de Publicidad</t>
  </si>
  <si>
    <t xml:space="preserve">Identificar el concepto, función, y evolución de la publicidad.
Distinguir los medios publicitarios y sus características:
- Medios Impresos
- Medios Audiovisuales
- Medios de tránsito
- Medios Interactivos
Identificar la reglamentación vigente que regula la publicidad:
- Ley Federal de
  Protección al    
  consumidor
- Ley Federal de 
  Competencia
- Ley General de Salud
  en materia de  
  publicidad
- Ley Federal de Radio, 
  Televisión y   
  Cinematografía
</t>
  </si>
  <si>
    <t>Seleccionar medios publicitarios acordes al tipo de producto y mercado meta.</t>
  </si>
  <si>
    <t xml:space="preserve">Responsable                            Analítico
Disciplinado
Organizado
Observador
</t>
  </si>
  <si>
    <t>Plan Creativo</t>
  </si>
  <si>
    <t xml:space="preserve">Reconocer el proceso de la comunicación:
- Emisor
- Receptor
- Mensaje
- Codificación
- Decodificación
- Retroalimentación
- Barreras
- Canal
Explicar el proceso de elaboración de un plan creativo:
- Definición de público objetivo
- Enfoque del mensaje: atractivo racional, emocional o moral
- Determinación del objetivo de comunicación
- Bases para el diseño del mensaje
- Diseño del mensaje
</t>
  </si>
  <si>
    <t>Realizar planes creativos.</t>
  </si>
  <si>
    <t xml:space="preserve">Creativo
Habilidad para comunicarse correctamente
Innovador
Asertivo
Empático
Ético
Ordenado
Analítico
</t>
  </si>
  <si>
    <t>Medios Impresos</t>
  </si>
  <si>
    <t xml:space="preserve">Identificar los medios impresos, su estructura, ventajas y desventajas:
- Tríptico
- Bíptico
- Periódico
- Revistas
- Anuncio para sección
  amarilla
- Volante
- Folleto
- Cartel
- Tarjeta de presentación
- Artículo promocionales
Reconocer el uso de software para diseño vectorial y para edición fotográfica.
Explicar los procesos de impresión:
- Corte en vinil
- Serigrafía
- Tampografía
- Sandblast
- Transfer
- Flexografía
- Láser
- Plotter
- Rotograbado
- Offset
</t>
  </si>
  <si>
    <t>Realizar medios impresos de publicidad</t>
  </si>
  <si>
    <t>Publicidad Exterior</t>
  </si>
  <si>
    <t xml:space="preserve">Explicar los tipos de publicidad exterior, su estructura, ventajas y desventajas:
- Espectacular
- Bardas
- Camiones
- Parabuses
- Proyecciones
- Vallas
- Publicidad por debajo de la línea (BTL)
</t>
  </si>
  <si>
    <t>Realizar anuncios de publicidad exterior.</t>
  </si>
  <si>
    <t>Medios Audiovisuales</t>
  </si>
  <si>
    <t xml:space="preserve">Identificar los medios audiovisuales, sus ventajas y desventajas:
- Televisión
- Radio
- Cine
- Perifoneo
Distinguir los elementos de un spot publicitario, infomercial y cuña. 
Explicar el concepto y formato de un guion técnico y literario:
- Storyboard
- De tres columnas
Explicar el proceso de producción de audiovisuales:
- Manejo de luces, cámaras y micrófonos
- Uso de software para edición de video
- Uso de software de edición de audio
</t>
  </si>
  <si>
    <t xml:space="preserve">Realizar guiones técnicos y literarios.
Elaborar spots publicitarios, infomerciales y cuñas.
</t>
  </si>
  <si>
    <t>Plan de Medios</t>
  </si>
  <si>
    <t xml:space="preserve">Identificar los elementos del plan de medios:
- Frecuencia
- Medio
- Presupuesto
- Inserciones
</t>
  </si>
  <si>
    <t>Elaborar planes de medios.</t>
  </si>
  <si>
    <t xml:space="preserve">Organizado
Analítico
Asertivo
Capacidad de planeación
Negociador
Capacidad para la toma de decisiones
Creativo
</t>
  </si>
  <si>
    <t xml:space="preserve">A partir de un caso, realizar una propuesta de publicidad que contenga:
- Plan Creativo
- Diseño de anuncios impresos
- Spot publicitarios, cuña e infomerciales
- Diseño de anuncios exteriores
- Legislación aplicable
- Plan de Medios
- Justificación
</t>
  </si>
  <si>
    <t xml:space="preserve">1. Comprender el concepto, función y evolución de la publicidad, los tipos de medios y la legislación aplicable.
2. Identificar el proceso de elaboración de un plan creativo.
3. Distinguir los medios impresos, audiovisuales y exteriores y el proceso de elaboración de anuncios. 
4. Identificar los elementos del plan de medios.
5. Realizar un plan de medios.
</t>
  </si>
  <si>
    <t xml:space="preserve">Equipos colaborativos
Análisis de casos
Aprendizaje auxiliado por las tecnologías de la información
</t>
  </si>
  <si>
    <t xml:space="preserve">Equipo de Cómputo
Proyector
Pintarrón
Materiales Impresos
Internet
Taller de Serigrafía
Software para producción audiovisual
Software para diseño vectorial
Software para edición fotográfica
</t>
  </si>
  <si>
    <t>Mercadotecnia directa y en el punto de venta</t>
  </si>
  <si>
    <t xml:space="preserve">El alumno elaborará propuestas de mercadotecnia directa y en el punto de venta para posicionar el producto en el mercado. </t>
  </si>
  <si>
    <t>Mercadotecnia Directa</t>
  </si>
  <si>
    <t xml:space="preserve">Explicar el concepto de mercadotecnia directa, sus ventajas y desventajas.
Identificar los límites legales de las bases de datos:
- Ley Federal de
  Protección del
  Consumidor vigente
- Ley Federal de
  Protección de Datos 
  vigente
Identificar los medios de mercadotecnia directa y sus características:
- Técnicas de entrada
- Técnicas de salida
</t>
  </si>
  <si>
    <t>Determinar técnicas de entrada y de salida de mercadotecnia.</t>
  </si>
  <si>
    <t xml:space="preserve">Creativo
Habilidad para comunicarse correctamente
Innovador
Asertivo
Empático
Ético
Ordenado
Analítico
Responsable
</t>
  </si>
  <si>
    <t>Mercadotecnia en el punto de venta</t>
  </si>
  <si>
    <t xml:space="preserve">Explicar el concepto de mercadotecnia en el punto de venta, sus ventajas y desventajas.
Describir los elementos de layout del punto de venta:
- Ambientación
- Publicidad en el punto
  de venta
- Personal en el punto de
  venta
- Puntos fríos
- Puntos calientes
- Distribución del punto
  de venta
- Distribución del
  producto
</t>
  </si>
  <si>
    <t>Elaborar propuestas de mercadotecnia en el punto de venta.</t>
  </si>
  <si>
    <t xml:space="preserve">Creativo
Habilidad para comunicarse correctamente
Innovador
Asertivo
Empático
Ético
Ordenado
Analítico
Capacidad para la toma de decisiones
</t>
  </si>
  <si>
    <t xml:space="preserve">A partir de un caso práctico, elaborar una propuesta de mercadotecnia directa que contenga:
- Técnicas de entrada y
  salida
- Diseño de un layout de
  mercadotecnia en el punto
  de venta 
- Justificación
</t>
  </si>
  <si>
    <t xml:space="preserve">1. Comprender el concepto de mercadotecnia directa, sus límites legales, ventajas y desventajas.
2. Identificar las técnicas de entrada y de salida y sus características.
3. Comprender el concepto de mercadotecnia en el punto de venta, sus ventajas y desventajas. 
4. Identificar los elementos de un layout.
5. Realizar propuestas de layout.
</t>
  </si>
  <si>
    <t xml:space="preserve">Equipo de Cómputo
Proyector
Pintarrón
Materiales Impresos
Internet
Software para diseño vectorial
Software para edición fotográfica
</t>
  </si>
  <si>
    <t>Hausman Carl, Fritz Messere, Lewis O'Donell(2011) Producción moderna de radio: Producción, Programación y Ejecución Ciudad de México México Cengage Learning      ISBN: 9786074815085</t>
  </si>
  <si>
    <t xml:space="preserve">Treviño Martínez, Rubén(2010) Publicidad: Comunicación integral en Marketing Ciudad de México México McGraw Hill
ISBN: 9789701066331
</t>
  </si>
  <si>
    <t xml:space="preserve">Sorrentino, Miriam(2014) Publicidad creativa: una introducción Barcelona España BLUME
ISBN: 9788498017113
</t>
  </si>
  <si>
    <t xml:space="preserve">Aprile, Orlando(2013) La publicidad estratégica Ciudad de México México Paidos 
ISBN: 978950122711
</t>
  </si>
  <si>
    <t xml:space="preserve">Morgn, Tony(2016) Visual merchandising. Escaparates e interiores comerciales Naucalpan de Juárez México Gustavo Gili
ISBN: 9788425228681
</t>
  </si>
  <si>
    <t xml:space="preserve">MERCADOTECNIA DIGITAL  </t>
  </si>
  <si>
    <t>Desarrollar e implementar planes estratégicos de mercadotecnia a partir del análisis situacional del entorno, la mezcla de mercadotecnia, las políticas internas y la normatividad vigente, para contribuir al logro de los objetivos organizacionales y a una posición competitiva en el ámbito nacional e internacional</t>
  </si>
  <si>
    <t>El alumno gestionará la mercadotecnia digital, haciendo uso de herramientas, estrategias y software especializado, para el posicionamiento de la marca y comercialización de sus productos.</t>
  </si>
  <si>
    <t>Introducción a la mercadotecnia digital</t>
  </si>
  <si>
    <t xml:space="preserve">El alumno utilizará herramientas de la mercadotecnia digital para administrar eficientemente la propuesta comercial en el ambiente online. </t>
  </si>
  <si>
    <t>Fundamentos de la Mercadotecnia digital.</t>
  </si>
  <si>
    <t xml:space="preserve">Explicar el concepto e importancia de  mercadotecnia digital.
Comprender los indicadores de la mercadotecnia digital:
-Hábitos y tendencias del uso del internet en México.
-Tendencias de la publicidad online.
Reconocer los elementos de la mezcla de mercadotecnia. 
Identificación la aplicación de la mezcla de mercadotecnia en medios digitales.
</t>
  </si>
  <si>
    <t xml:space="preserve">Analítico
Disciplinado
Investigador
Autónomo
Asertivo
</t>
  </si>
  <si>
    <t>Brief publicitario</t>
  </si>
  <si>
    <t xml:space="preserve">Explicar el concepto de brief publicitario y sus elementos: 
-Concepto creativo.
-Branding.
-Promesa comercial.
-Ventaja competitiva.
-Identificación y segmentación del público objetivo.
-Competencia directa e indirecta.
</t>
  </si>
  <si>
    <t>Elaborar brief publicitarios.</t>
  </si>
  <si>
    <t xml:space="preserve">Responsable
Analítico
Disciplinado
Ético 
Tolerante
Proactivo
Investigador
Autónomo
Creativo
Innovador
</t>
  </si>
  <si>
    <t>Herramientas estratégicas de la mercadotecnia digital</t>
  </si>
  <si>
    <t xml:space="preserve">Describir las herramientas estratégicas de la mercadotecnia digital:
-E-mail marketing.
-Gestión y publicidad de redes sociales.
-Publicidad en buscadores.
-Banners en portales.
-Publicidad en dispositivos móviles.
-Herramientas de geolocalización.
-Generación de contenidos.
</t>
  </si>
  <si>
    <t>Proponer herramientas estratégicas de mercadotecnia digital.</t>
  </si>
  <si>
    <t xml:space="preserve">A partir de un caso de mercadotecnia digital, elaborar un reporte que incluya:
-Mezcla de mercadotecnia.
- Análisis de indicadores para la toma de decisiones.
- Prototipo de brief publicitario.
- Propuesta de herramientas de mercadotecnia digital y justificación.
-Conclusiones.
</t>
  </si>
  <si>
    <t xml:space="preserve">1. Comprender el concepto, importancia e indicadores de mercadotecnia digital.
2.  Identificar los elementos de la mercadotecnia en un ambiente digital.
3. Distinguir los elementos del brief publicitario.
4. Identificar las herramientas de la mercadotecnia digital
</t>
  </si>
  <si>
    <t xml:space="preserve">Estudio de caso
Rúbrica
</t>
  </si>
  <si>
    <t xml:space="preserve">Análisis de casos
Discusión en grupo
Realización de trabajos de investigación.
</t>
  </si>
  <si>
    <t xml:space="preserve">Computadora
Proyector
Pintarrón
Materiales impresos
Internet
Aula virtual
Software especializado
</t>
  </si>
  <si>
    <t>E-Commerce</t>
  </si>
  <si>
    <t>El alumno propondrá elementos en el diseño de páginas web para una comercialización en línea de los productos y servicios de la organización.</t>
  </si>
  <si>
    <t>Concepto de e-commerce y Modelos de Negocios en Internet</t>
  </si>
  <si>
    <t xml:space="preserve">Explicar el concepto de e-commerce y su importancia en la mercadotecnia.
Identificar el concepto de modelos de negocios y su clasificación en el comercio electrónico: B2B, C2C, B2C, C2B, A2B, A2C, A2A.
</t>
  </si>
  <si>
    <t>Clasificar sitios web de acuerdo a los modelos de negocios.</t>
  </si>
  <si>
    <t xml:space="preserve">Analítico
Proactivo
Investigador
Autónomo
Observador
</t>
  </si>
  <si>
    <t>Desarrollo de Sitio Web Corporativo</t>
  </si>
  <si>
    <t xml:space="preserve">Explicar los conceptos de:
-Hosting
-Dominio
Identificar los elementos del sitio web:
- Texto
- Imágenes
- Hipervínculos
- Audio y video
- Carrito de compras
Explicar las funciones y uso del software para desarrollar sitios web corporativo:
- Creación de página
- Inserción de texto
- Inserción de Imágenes
- Creación de menús e hipervínculos 
- Inserción de audio y video
</t>
  </si>
  <si>
    <t>Proponer los elementos del sitio web.</t>
  </si>
  <si>
    <t xml:space="preserve">Responsable
Analítico
Disciplinado
Ético 
Iniciativa
Trabajo en equipo
Proactivo
Investigador
Creativo
Innovador
</t>
  </si>
  <si>
    <t>M-Commerce</t>
  </si>
  <si>
    <t xml:space="preserve">Comprender el concepto, importancia y uso del M-Commerce.
Explicar el concepto de aplicación móvil y su proceso de desarrollo:
-Desarrollo de la idea inicial
-Diseño atractivo e intuitivo
-Catálogo de productos
-Diseño responsivo
-Publicación
Identificar códigos QR y su creación con software especializado. 
</t>
  </si>
  <si>
    <t>Proponer ideas iniciales para el desarrollo de aplicaciones móviles</t>
  </si>
  <si>
    <t xml:space="preserve">Responsable
Analítico
Disciplinado
Ético 
Investigador
Autónomo
Creativo
Innovador
</t>
  </si>
  <si>
    <t xml:space="preserve">A partir de un caso de mercadotecnia digital presentar una propuesta que contenga: 
- Modelo de negocios y su justificación
- Propuesta de elementos para el sitio web
-Conclusiones 
</t>
  </si>
  <si>
    <t xml:space="preserve">1. Comprender el concepto de e-commerce y los modelos de negocios.
2. Comprender los conceptos relacionado con desarrollo de sitio web corporativo.
3. Identificar las funciones y uso de software para la creación de sitios web.
4. Comprender el concepto, importancia, uso del M-Commerce y proceso de creación.
5. Identificar el proceso de generación de códigos QR
</t>
  </si>
  <si>
    <t xml:space="preserve">Estudio de casos
Lista de cotejo
</t>
  </si>
  <si>
    <t xml:space="preserve">Aprendizaje auxiliado por las tecnologías de la información
Análisis de casos 
Práctica en laboratorio
</t>
  </si>
  <si>
    <t xml:space="preserve">Computadora
Proyector
Pintarrón
Materiales impresos
Internet
Software especializado para diseño de páginas web y aplicaciones móviles
Aula virtual
</t>
  </si>
  <si>
    <t>S-Commerce</t>
  </si>
  <si>
    <t>El alumno formulará estrategias de mercadotecnia digital para atraer clientes potenciales.</t>
  </si>
  <si>
    <t>Campañas de Social Media</t>
  </si>
  <si>
    <t xml:space="preserve">Explicar los conceptos de
- S-Commerce 
- Community manager
- Social CRM
Identificar redes sociales, su importancia y funcionamiento.  
Identificar las aplicaciones para la gestión de campañas en redes sociales y su importancia:
Google Analytics
Analyzer for WhatsApp
Twitter Analytics
Facebook Page Admin Tools 
Identificar las publicaciones pagadas y virales, así como sus características.
</t>
  </si>
  <si>
    <t xml:space="preserve">Seleccionar redes sociales.
Gestionar campañas en redes sociales.
Realizar publicaciones virales y pagadas.
</t>
  </si>
  <si>
    <t xml:space="preserve">Responsable
Analítico
Disciplinado
Ético 
Proactivo
Investigador
Creativo
Innovador
</t>
  </si>
  <si>
    <t>Inbound Marketing</t>
  </si>
  <si>
    <t xml:space="preserve">Explicar el concepto e importancia del inbound marketing.
Describir la metodología de inbound marketing y sus técnicas:
- Posicionamiento Search Engine Optimization (SEO)
- Social media marketing
- Publicidad en buscadores
- Analítica web
- Email marketing
- Marketing de contenido
- Lead scoring y lead nurturing.
</t>
  </si>
  <si>
    <t>Desarrollar la metodología de inbound marketing empleando las técnicas.</t>
  </si>
  <si>
    <t>Estrategias de Mercadotecnia digital</t>
  </si>
  <si>
    <t xml:space="preserve">Describir el modelo de generación de la estrategia digital y sus indicadores de medición:
- Producto
- Público objetivo
- Pilares de comunicación
- Herramientas
</t>
  </si>
  <si>
    <t xml:space="preserve">Formular estrategias de mercadotecnia digital.
Elaborar indicadores de medición de estrategias de mercadotecnia digital.
</t>
  </si>
  <si>
    <t xml:space="preserve">A partir de un caso de mercadotecnia digital presentar una propuesta que contenga:
- Estrategia de mercadotecnia digital y sus indicadores de medición
- Redes sociales y su justificación
- Selección de publicación y su justificación
- Metodología de inbound marketing
- Análisis de publicaciones 
- Conclusiones
</t>
  </si>
  <si>
    <t xml:space="preserve">1. Explicar los conceptos de S-Commerce, Community manager y Social CRM.
2. Identificar las redes sociales, su funcionamiento e importancia.
3. Explicar la importancia de las aplicaciones para la gestión de campañas y las características de las publicaciones pagadas y virales.
4. Comprender el concepto, metodología y técnicas del inbound marketing.
5. Comprender el modelo de generación de estrategias digitales y sus indicadores de medición.
</t>
  </si>
  <si>
    <t xml:space="preserve">Aprendizaje auxiliado por las tecnologías de la información
Práctica en laboratorio
Análisis de casos
</t>
  </si>
  <si>
    <t xml:space="preserve">Computadora
Proyector
Pintarrón
Materiales impresos
Internet
Tutoriales
</t>
  </si>
  <si>
    <t xml:space="preserve">Presenta estrategias de comunicación integral que incluya:
- Venta personal
- Publicidad
- Promoción de ventas
- Relaciones públicas
- Comercio electrónico
- S-Commerce 
- Marketing digital
- Mercadotecnia de punto de venta 
- Mercadotecnia directa.
</t>
  </si>
  <si>
    <t xml:space="preserve">Tormo Marisa(2013) Community Manager. Gestión y posicionamiento redes sociales. Ciudad de México México Alfa Omega
ISBN :
9786077076889
</t>
  </si>
  <si>
    <t xml:space="preserve">Muñiz Troyano Javier y Polo Juan Diego(2014)  Community Manager. Estrategias de gestión de redes sociales. Ciudad de México México Alfa Omega
ISBN :
9786076221198
</t>
  </si>
  <si>
    <t xml:space="preserve">Sainz Beatriz, Sánchez Javier, López Miguel(2013) M-commerce. Comprar a través del móvil. Ciudad de México México Alfa Omega
ISBN :
9786077075738
</t>
  </si>
  <si>
    <t xml:space="preserve">Kutchera Joe(2013) E-X-I-T-O su estrategia de marketing digital en 5 pasos. Ciudad de México México Grupo Editorial Patria
ISBN:
9786074386387
</t>
  </si>
  <si>
    <t xml:space="preserve">Carballar Jose Antonio(2011) Twitter. Marketing personal y professional. Ciudad de México México Alfa Omega
ISBN:
9786077071990
</t>
  </si>
  <si>
    <t>MERCADOTECNIA ESTRATÉGICA</t>
  </si>
  <si>
    <t>El alumno evaluará programas de mercadotecnia estratégica, haciendo uso de modelos, herramientas informáticas y proceso de auditorías, para proponer acciones de mejora en la empresa.</t>
  </si>
  <si>
    <t>Fidelización de clientes</t>
  </si>
  <si>
    <t>El alumno elaborará programas de fidelización de clientes para generar lealtad a la marca.</t>
  </si>
  <si>
    <t>Introducción a la fidelización de clientes</t>
  </si>
  <si>
    <t xml:space="preserve">Explicar el concepto de fidelización de clientes y su importancia en la mercadotecnia. 
Identificar las variables de lealtad de los clientes:
- Nivel de contratación
- Frecuencia en la renovación y uso
- Interacción de clientes con distintos canales de venta
- Recomendación de la empresa y producto a familiares y amigos
- Lealtad explícita.
</t>
  </si>
  <si>
    <t>Clasificar a los clientes con base a la lealtad a la empresa y producto.</t>
  </si>
  <si>
    <t xml:space="preserve">Analítico
Objetivo
Organizado
Ético
Responsable
</t>
  </si>
  <si>
    <t>Programas de fidelización</t>
  </si>
  <si>
    <t xml:space="preserve">Explicar el concepto e importancia de los programas de fidelización.
Describir los tipos de programas de fidelización, sus características y funcionamiento:
- De recompensas
- De servicios exclusivos
- De invitación a eventos.
</t>
  </si>
  <si>
    <t>Proponer programas de fidelización.</t>
  </si>
  <si>
    <t xml:space="preserve">Analítico
Objetivo
Empático
Organizado
Ético
Responsable
Asertivo
</t>
  </si>
  <si>
    <t>Customer Relationshinp Managment (CRM)</t>
  </si>
  <si>
    <t xml:space="preserve">Explicar el concepto e importancia del CRM.
Explicar el funcionamiento y uso del software para CRM.
</t>
  </si>
  <si>
    <t>Utilizar el software para CRM.</t>
  </si>
  <si>
    <t xml:space="preserve">Analítico
Objetivo
Empático
Organizado
Ético
Responsable
Asertivo
Tolerante
</t>
  </si>
  <si>
    <t xml:space="preserve">A partir de un caso de fidelización de clientes, elaborar un reporte que contenga:
- Análisis de clientes
- Propuesta de programa de fidelización
- Documentos de seguimiento de clientes empleando el software para CRM
- Conclusiones
</t>
  </si>
  <si>
    <t xml:space="preserve">1. Comprender el concepto de fidelización de clientes y su importancia.
2. Identificar las variables de lealtad de los clientes.
3. Distinguir el concepto, importancia y tipos de programas de fidelización.
4. Explicar el concepto e importancia del CRM.
5. Explicar el funcionamiento y uso del software para CRM.
</t>
  </si>
  <si>
    <t xml:space="preserve">Aprendizaje auxiliado por las tecnologías de la información y comunicación
Análisis de casos
Realización de trabajos de investigación
</t>
  </si>
  <si>
    <t xml:space="preserve">Computadora
Internet
Proyector
Videos
Software para CRM
Impresos
</t>
  </si>
  <si>
    <t>Planeación estratégica de mercadotecnia</t>
  </si>
  <si>
    <t>El alumno propondrá planes estratégicos de mercadotecnia empleando el Lienzo de Modelo de Negocios para validar proyectos comerciales.</t>
  </si>
  <si>
    <t>Planes estratégicos de mercadotecnia</t>
  </si>
  <si>
    <t xml:space="preserve">Reconocer los elementos del plan estratégico y su aplicación en el área de mercadotecnia. </t>
  </si>
  <si>
    <t>Realizar planes estratégicos de mercadotecnia</t>
  </si>
  <si>
    <t xml:space="preserve">Organizado
Sistemático
Analítico
Objetivo 
Ético
Responsable
Proactivo
</t>
  </si>
  <si>
    <t>Bloques del Lienzo de Modelo de Negocios</t>
  </si>
  <si>
    <t xml:space="preserve">Explicar el concepto de Lienzo de Modelo de Negocios y su importancia.
Describir los bloques que integran el Lienzo de Modelo de Negocios:
- Segmentos de clientes
- Propuesta de valor
- Canal
- Relación
- Flujo de ingresos
- Recursos clave
- Actividades clave
- Alianzas
- Estructura de costos
Identificar las herramientas informáticas para elaborar el Lienzo de Modelo de Negocios y su funcionamiento
</t>
  </si>
  <si>
    <t>Desarrollar el Lienzo de Modelo de Negocios.</t>
  </si>
  <si>
    <t xml:space="preserve">A partir de un caso de mercadotecnia estratégica,  elaborar un proyecto que contenga:
- Plan Estratégico de Mercadotecnia
- Lienzo de Modelo de Negocios 
- Conclusiones
</t>
  </si>
  <si>
    <t xml:space="preserve">1. Explicar el concepto de Lienzo de Modelo de Negocios y su importancia.
2. Identificar los bloques que integran el Lienzo de Modelo de Negocios.
3. Identificar las herramientas informáticas para elaborar el Lienzo de Modelo de Negocios y su funcionamiento.
</t>
  </si>
  <si>
    <t xml:space="preserve">Computadora
Internet
Proyector
Videos
Software para Lienzo de Modelo de Negocios (CANVAS)
Impresos
</t>
  </si>
  <si>
    <t>Auditoría de marketing</t>
  </si>
  <si>
    <t>El alumno propondrá auditorías de marketing para detectar oportunidades de mejora en el área comercial.</t>
  </si>
  <si>
    <t xml:space="preserve">Tipos de auditoría de mercadotecnia         </t>
  </si>
  <si>
    <t xml:space="preserve">Explicar el concepto de auditoría de mercadotecnia y motivos de su utilización:
- Necesidad de innovar
- No alcanzar los objetivos
- Entrada de nuevos o crecientes competidores
- Descenso de las ventas
- Cambios de los hábitos del consumo
- Deseo de potenciar nuestra presencia en la red
- Optimización de los gastos de marketing
- Crecimiento por debajo de la media del sector
Identificar los tipos de auditoría de mercadotecnia:
- De entorno
- De marketing estratégico
- De organización de marketing
- De sistemas de marketing
- De productividad
- De funciones.
</t>
  </si>
  <si>
    <t>Proponer tipos de auditoría de mercadotecnia.</t>
  </si>
  <si>
    <t>Fases de auditoría de mercadotecnia</t>
  </si>
  <si>
    <t xml:space="preserve">Explicar el proceso de planeación de auditoría de mercadotecnia.
Describir las fases de la auditoría de mercadotecnia:
- Investigación
- Análisis de las principales actividades comerciales
- Contraste de datos
- Elaboración de informe final
- Presentación del informe
- Seguimiento.
</t>
  </si>
  <si>
    <t>Realizar auditorías de mercadotecnia</t>
  </si>
  <si>
    <t xml:space="preserve">Analítico
Objetivo
Organizado
Ético
Responsable
Capacidad para la toma de decisiones
Trabajo en equipo
</t>
  </si>
  <si>
    <t xml:space="preserve">A partir de un caso de mercadotecnia estratégica, realizar un informe de auditoría que contenga:
- Tipo de auditoría y su justificación
- Planeación 
- Proceso: investigación, análisis de las principales actividades comerciales, contraste de datos
- Seguimiento
- Hallazgos
</t>
  </si>
  <si>
    <t xml:space="preserve">1. Comprender el concepto de auditoría de mercadotecnia y motivos de su utilización.
2. Identificar los tipos de auditoría de mercadotecnia.
3. Comprender el proceso de planeación de auditoría.
4. Distinguir las fases de la auditoría de mercadotecnia.
</t>
  </si>
  <si>
    <t xml:space="preserve">Realización de trabajos de investigación
Trabajo en equipo
Análisis de casos
</t>
  </si>
  <si>
    <t xml:space="preserve">Computadora
Internet
Proyector
Videos
Impresos
</t>
  </si>
  <si>
    <t>Proponer estrategias de fijación de precio mediante un análisis de costos, de competencia, de políticas organizacionales y de rentabilidad, para contribuir a la competitividad del producto en el mercado nacional e internacional.</t>
  </si>
  <si>
    <t xml:space="preserve">Formula una estrategia de fijación de precios que incluya:
- Técnica de análisis utilizada y su justificación: de costos, de precios de la competencia, de precios con base a la percepción del consumidor, de oportunidad
- Análisis de rentabilidad del producto
- Propuesta de precio
- Justificación 
</t>
  </si>
  <si>
    <t xml:space="preserve">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 
</t>
  </si>
  <si>
    <t>Valorar el entorno de la organización mediante herramientas matriciales y técnicas de investigación para definir estrategias viables.</t>
  </si>
  <si>
    <t xml:space="preserve">Elabora un análisis situacional de una organización que incluya:
- Introducción
- Justificación de las herramientas matriciales y técnicas de investigación empleadas
- Descripción de los factores macro ambientales: económico, tecnológico, político, legal, ambiental, social y cultural
- Descripción de los factores micro ambientales: clientes, proveedores, públicos, empleados, productos, recursos de la empresa, competencia, filosofía organizacional
- Determinación del atractivo del mercado y ventajas competitivas de la empresa
- Oportunidades del mercado detectadas 
</t>
  </si>
  <si>
    <t xml:space="preserve">Elabora una estrategia de producto que contenga la descripción del:
- Producto real
- Producto esencial
- Producto aumentado
- Línea de producto
- Ciclo de vida del producto
- Elementos del producto: marca, empaque, envase, embalaje y etiqueta
</t>
  </si>
  <si>
    <t>García Gómez, Blanca y Gutiérrez Arranz, Ana(2013) Marketing de fidelización Ciudad de México</t>
  </si>
  <si>
    <t xml:space="preserve">de Garcillán, Mencia y Rivera Camino, Jaime(2016) Dirección de Marketing Ciudad de México México Alfa Omega Grupo Editor
ISBN: 9786076226667 México Ediciones Pirámide
ISBN: 9788436829549
</t>
  </si>
  <si>
    <t xml:space="preserve">Muñiz González, Rafael y Muñiz de la Torre, Virginia(2016) Marketing en el Siglo XXI Barcelona España Centro de Estudios Financieros
ISBN: 9788445432891
</t>
  </si>
  <si>
    <t xml:space="preserve">Osterwalder, Alexander y Pigneur, Yves(2013)
Generación de modelos de negocios Barcelona España Deusto
ISBN: 9788423416356
</t>
  </si>
  <si>
    <t xml:space="preserve">Westwood, John(2016) Preparar un plan de marketing Ciudad de México México Profit Editorial
ISBN:  9788416583355
</t>
  </si>
  <si>
    <t xml:space="preserve">Lamb, Charles W; Hair, Joseph F y McDaniel, Carl(2011) Marketing Naucalpan México Cengage Learning
ISBN: 9786074815191
</t>
  </si>
  <si>
    <t>El alumno demostrará la competencia de desarrollar e implementar planes estratégicos de mercadotecnia a partir del análisis situacional del entorno, la mezcla de mercadotecnia, las políticas internas y la normatividad vigente, para contribuir al logro de los objetivos organizacionales y a una posición competitiva en el ámbito nacional e internacional.</t>
  </si>
  <si>
    <t>El alumno integrará proyectos de mezcla de mercadotecnia para posicionar productos en el mercado.</t>
  </si>
  <si>
    <t>Reconocer la estructura de los estudios del consumidor.</t>
  </si>
  <si>
    <t>Presentar estudios del consumidor.</t>
  </si>
  <si>
    <t xml:space="preserve">Reconocer las estrategias de producto de acuerdo al ciclo de vida: 
- Introducción
- Crecimiento
- Madurez 
- Declive
</t>
  </si>
  <si>
    <t>Integrar estrategias de acuerdo al ciclo de vida del producto.</t>
  </si>
  <si>
    <t xml:space="preserve">Analítico
Observador
Capacidad de planeación
Uso de razonamiento
Toma de decisiones 
Trabajo en equipo
Objetivo
Propositivo
Creativo 
Ético
</t>
  </si>
  <si>
    <t>Reconocer las estrategias de precio nacional e internacional.</t>
  </si>
  <si>
    <t>Integrar estrategias de precio nacionales e internacionales.</t>
  </si>
  <si>
    <t>Mezcla promocional</t>
  </si>
  <si>
    <t>Reconocer las estrategias de la mezcla promocional.</t>
  </si>
  <si>
    <t>Presentar estrategias de la mezcla promocional.</t>
  </si>
  <si>
    <t>Logística y distribución</t>
  </si>
  <si>
    <t xml:space="preserve">Reconocer las estrategias de distribución:
- Intensiva
- Selectiva
- Exclusiva
</t>
  </si>
  <si>
    <t>Integrar estrategias de distribución.</t>
  </si>
  <si>
    <t xml:space="preserve">Integrar un proyecto de mezcla de mercadotecnia que contenga:
- Perfil del consumidor
- Estudio del consumidor
- Estrategias de producto
- Estrategias de precio
- Métodos de fijación de precios y su justificación
- Estrategias de mezcla promocional
- Estrategias y canales de distribución
- Normatividad vigente aplicable
- Conclusiones
</t>
  </si>
  <si>
    <t xml:space="preserve">1. Reconocer la estructura del perfil y estudio de consumidor.
2. Reconocer los elementos del producto, sus estrategias y normatividad vigente.
3. Reconocer los métodos para la determinación de precios nacionales e internacionales, sus estrategias y normatividad vigente.
4. Reconocer los elementos de la mezcla promocional, su normatividad vigente y estrategias.
5. Reconocer las estrategias, factores condicionantes y técnica de agregación para el diseño y selección de un canal de distribución.
</t>
  </si>
  <si>
    <t xml:space="preserve">Mercadotecnia Estratégica </t>
  </si>
  <si>
    <t>El alumno integrará proyectos de mercadotecnia estratégica para el cumplimiento de los objetivos comerciales.</t>
  </si>
  <si>
    <t>Reconocer las estrategias de mercadotecnia internacional.</t>
  </si>
  <si>
    <t>Presentar estrategias de mercadotecnia internacional.</t>
  </si>
  <si>
    <t>Estrategias de mercadotecnia digital</t>
  </si>
  <si>
    <t xml:space="preserve">Reconocer el modelo de generación de la estrategia digital:
- Producto
- Público objetivo
- Pilares de comunicación
- Herramientas
</t>
  </si>
  <si>
    <t>Presentar estrategias de mercadotecnia digital.</t>
  </si>
  <si>
    <t xml:space="preserve">Programas de Fidelización </t>
  </si>
  <si>
    <t xml:space="preserve">Reconocer los tipos de programas de fidelización, sus características y funcionamiento:
- De recompensas
- De servicios exclusivos
- De invitación a eventos
</t>
  </si>
  <si>
    <t>Presentar programas de fidelización</t>
  </si>
  <si>
    <t>Lienzo de Modelo de Negocios (CANVAS)</t>
  </si>
  <si>
    <t xml:space="preserve">Reconocer los elementos del plan estratégico de mercadotecnia.
Reconocer los bloques que integran el Lienzo de Modelo de Negocios.
</t>
  </si>
  <si>
    <t>Integrar el Lienzo de Modelo de Negocios.</t>
  </si>
  <si>
    <t xml:space="preserve">Analítico
Observador
Capacidad de planeación
Uso de razonamiento
Toma de decisiones 
Trabajo en equipo
Objetivo
Propositivo
Ético
</t>
  </si>
  <si>
    <t xml:space="preserve">Integrar un proyecto de mercadotecnia estratégica que contenga:
- Estrategias de mercadotecnia internacional
- Estrategias de mercadotecnia digital
- Programas de fidelización
- Lienzo de Modelo de Negocios
- Conclusiones
- Recomendaciones
</t>
  </si>
  <si>
    <t xml:space="preserve">1. Reconocer las estrategias de mercadotecnia internacional
2. Reconocer las estrategias de mercadotecnia digital
3. Reconocer los tipos de programas de fidelización, sus características y funcionamiento
4. Reconocer los bloques que integran el Lienzo de Modelo de Negocios
5. Integrar evidencias de mercadotecnia estratégica
</t>
  </si>
  <si>
    <t xml:space="preserve">Computadora
Proyector
Materiales impresos
Internet
Herramientas de mercadotecnia digital  Lienzo de Modelo de Negocios
Hoja de cálculo
</t>
  </si>
  <si>
    <t xml:space="preserve">Formula una estrategia de fijación de precios que incluya:
- Técnica de análisis utilizada y su justificación: de costos,  de precios de la competencia,  de precios con base a la percepción del consumidor, de oportunidad
- Análisis de rentabilidad del producto
- Propuesta de precio
- Justificación
</t>
  </si>
  <si>
    <t>Desarrollar estrategias de plaza mediante la planeación de la logística de distribución y análisis del comportamiento del consumidor, para garantizar la presencia del producto en el mercado en tiempo y forma</t>
  </si>
  <si>
    <t xml:space="preserve">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
</t>
  </si>
  <si>
    <t xml:space="preserve">Elabora un análisis situacional de una organización que incluya:
- Introducción
- Justificación de las herramientas matriciales y técnicas de investigación empleadas
- Descripción de los factores macro ambientales: económico, tecnológico, político, legal, ambiental, social y cultural
- Descripción de los factores micro ambientales: clientes, proveedores, públicos, empleados, productos, recursos de la empresa, competencia, filosofía organizacional
- Determinación del atractivo del mercado y ventajas competitivas de la empresa
- Oportunidades del mercado detectadas
</t>
  </si>
  <si>
    <t xml:space="preserve">Treviño Martínez, Rubén(2010) Publicidad: Comunicación Integral en Marketing Ciudad de México México McGraw Hill
ISBN: 9789701066331
</t>
  </si>
  <si>
    <t xml:space="preserve">Pierre A. David(2015) Logística Internacional: Administración de operaciones de comercio internacional Ciudad de México México Cengage Learning
ISBN:
9786075224930
</t>
  </si>
  <si>
    <t xml:space="preserve">García Gómez, Blanca y Gutiérrez Arranz, Ana(2014) Marketing de fidelización Ciudad de México México Ediciones Pirámide
ISBN: 9788436829549
</t>
  </si>
  <si>
    <t xml:space="preserve">Schiffman, León(2015) Comportamiento del Consumidor Ciudad de México México Pearson Educacion:
ISBN: 9786073233088
</t>
  </si>
  <si>
    <t xml:space="preserve">De Garcillán, Mencia y Rivera Camino, Jaime(2012) Dirección de Marketing: fundamentos y aplicaciones Ciudad de México México Alfa Omega Grupo Editor
ISBN: 9786077074137
</t>
  </si>
  <si>
    <t>Lerma Kirchner, Alejandro(2017) Desarrollo de Productos. Una visión integral. Ciudad de México México Cengage Learning ISBN: 9786075262987</t>
  </si>
  <si>
    <t>Sánchez Sánchez, Carlos Raúl(2012) Administración y Estrategias de Precios México México McGraw-Hill ISBN: 9786071508232</t>
  </si>
  <si>
    <t>INGLÉS V</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</si>
  <si>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</si>
  <si>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expresará de manera oral y escrita la información relativa a su formación académica y profesional, las condiciones indispensables para llevar a cabo acciones de mejora, así como la interpretación de documentos auténticos para facilitar su inserción en su entorno social y profesional.</t>
  </si>
  <si>
    <t>Condicionales</t>
  </si>
  <si>
    <t>El alumno expresará resultados derivados del cumplimiento de ciertas condiciones para brindar propuestas y soluciones relacionadas con su ámbito profesional.</t>
  </si>
  <si>
    <t>Zero and 1st. Conditional</t>
  </si>
  <si>
    <t xml:space="preserve">Reconocer las estructuras gramaticales del presente simple y del futuro.
Identificar la estructura gramatical y uso del condicional cero en su forma afirmativa, negativa e interrogativa. 
Identificar la estructura gramatical y uso del primer condicional en sus formas afirmativa, negativa e interrogativa. 
</t>
  </si>
  <si>
    <t xml:space="preserve">Relatar un hecho realizable de una situación verdadera, a partir de que se cumpla una condición. 
Relatar un suceso real o posible que puede ocurrir si se cumple una condición. 
</t>
  </si>
  <si>
    <t xml:space="preserve">Argumentación asertiva
Sentido estético
</t>
  </si>
  <si>
    <t>2nd. Conditional</t>
  </si>
  <si>
    <t xml:space="preserve">Relatar un suceso que podría ocurrir si se cumpliese una condición hipotética o imaginaria. 
Expresar un deseo sobre una situación hipotética o imaginaria. 
</t>
  </si>
  <si>
    <t xml:space="preserve">Reconocer las estructuras gramaticales del pasado simple y los modales "would", "could", "might".
Identificar la estructura gramatical del segundo condicional en su forma afirmativa, negativa e interrogativa.
Identificar la estructura gramatical y el uso de los verbos "wish" y "hope" en el segundo condicional. 
</t>
  </si>
  <si>
    <t xml:space="preserve">A partir de prácticas donde solicite y proporcione información sobre situaciones reales, hipotéticas o imaginarias relacionadas con su área de estudio, integra una carpeta de evidencias obtenidas en base a las siguientes tareas:
"Listening".-
Responde a un ejercicio práctico sobre la información contenida en un audio
"Speaking".-
En presencia del profesor, participa en una simulación donde indique que puede suceder si se cumplen ciertas condiciones
"Reading".-
Contesta un ejercicio escrito a partir de la información contenida en un texto
"Writing".-
Redacta un párrafo de al menos 100 palabras donde a través de un caso hipotético presente acciones que desearía realizar como parte de una mejora continua
</t>
  </si>
  <si>
    <t xml:space="preserve">1. Reconocer las estructuras gramaticales del presente simple y futuro
2. Comprender la estructura gramatical y uso del condicional cero en su forma afirmativa, negativa e interrogativa
3. Explicar la estructura gramatical y uso del primer condicional en su forma afirmativa, negativa e interrogativa
4. Reconocer las estructuras gramaticales del pasado simple y los modales "would", "could", "might"
5. Explicar la estructura gramatical del segundo condicional en su forma afirmativa, negativa e interrogativa y el uso de "wish" y "hope"
</t>
  </si>
  <si>
    <t xml:space="preserve">Lista de cotejo.
Ejercicios prácticos
</t>
  </si>
  <si>
    <t xml:space="preserve">Aprendizaje auxiliado por las tecnologías de la información
Simulación
Técnicas de comprensión de lectura, audio y escritura.
</t>
  </si>
  <si>
    <t xml:space="preserve">Material auténtico impreso, de audio y de video
Discos Compactos, USB
Equipo Multimedia
Pantalla de TV
Computadora
Impresora
Cañón
Listas de verbos regulares e irregulares.
Vocabulario de términos relacionados con su área de estudio
</t>
  </si>
  <si>
    <t>Entorno laboral</t>
  </si>
  <si>
    <t>El alumno expresará, de manera oral y escrita, información personal, académica y profesional para su inserción y desarrollo en el entorno laboral.</t>
  </si>
  <si>
    <t>Currículum Vitae</t>
  </si>
  <si>
    <t xml:space="preserve">Identificar los elementos que componen un CV.
- Información personal
- Información académica
- Experiencia Laboral
- Competencias
- Intereses Personales
Explicar la intención del "Resumé" a partir de su estructura y redacción.
</t>
  </si>
  <si>
    <t xml:space="preserve">Elaborar su Currículum Vitae
Elaborar su Resumé
</t>
  </si>
  <si>
    <t>Entrevista</t>
  </si>
  <si>
    <t xml:space="preserve">Participar en una entrevista de trabajo.
Expresar una opinión sobre una idea o tema específico utilizando adjetivos con terminación "ing" y "ed".
</t>
  </si>
  <si>
    <t xml:space="preserve">Reconocer estructuras gramaticales de los diferentes tiempos previamente vistos en cuatrimestres anteriores.
Identificar las preguntas y respuestas más frecuentes de una entrevista.
Identificar las expresiones para dar una opinion: "In my opinion", "I think", "I believe", "I suppose", "I consider".
Distinguir la función de la terminación "ing" y en "ed" para adjetivos calificativos.
Identificar los requisitos indispensables para presentarse a una entrevista.
- Aseo personal
- Vestimenta
- Expresión corporal
- Seguridad y confianza 
- Puntualidad
- Conocimiento general de la empresa en donde se llevará a cabo la entrevista.
</t>
  </si>
  <si>
    <t xml:space="preserve">A partir de un caso donde se solicite un puesto de trabajo o estadía en una empresa, integra una carpeta de evidencias obtenidas en base a las siguientes tareas:
"Listening".-
Responde a un ejercicio práctico sobre la información contenida en un audio
"Speaking".-
En presencia del profesor, participa en una simulación de entrevista de trabajo, donde tome los roles de entrevistado y de entrevistador, expresando y solicitando la opinión sobre el puesto de trabajo
"Reading".-
Contesta un ejercicio escrito a partir de la información contenida en un texto
"Writing".-
Elabora su CV y su Resumé
</t>
  </si>
  <si>
    <t xml:space="preserve">1. Identificar los elementos que componen un CV
2. Comprender la intención del "Resumé" a partir de su estructura y redacción
3. Reconocer estructuras gramaticales de los diferentes tiempos previamente vistos en cuatrimestres anteriores
 4. Reconocer las preguntas más frecuentes de una entrevista
5. Comprender los requisitos indispensables para presentarse a una entrevista
</t>
  </si>
  <si>
    <t xml:space="preserve">Lista de cotejo
Simulación
Guías de entrevistas personales
</t>
  </si>
  <si>
    <t xml:space="preserve">Discusión en grupo
Lluvia de ideas
Equipos colaborativos
Aprendizaje auxiliado por las tecnologías de la información.
Simulación
Técnicas de comprensión de lectura, audio y escritura
</t>
  </si>
  <si>
    <t xml:space="preserve">Documentos Auténticos
Multimedia
Internet
Material auténtico impreso, de audio y de video
Discos Compactos, USB
Equipo Multimedia
Pantalla de TV
Computadora
Impresora
Cañón
Listas de verbos regulares e irregulares.
Vocabulario de términos relacionados con su área de estudio
</t>
  </si>
  <si>
    <t>Interpretación de textos técnicos específicos</t>
  </si>
  <si>
    <t>El alumno describirá el contenido de un documento auténtico para interactuar con su entorno laboral y personal.</t>
  </si>
  <si>
    <t>Estructura de las palabras</t>
  </si>
  <si>
    <t xml:space="preserve">Identificar el concepto de cognados y falsos cognados.
Identificar las formas de sufijos y prefijos.
Identificar los adverbios terminados en mente "ly"
Identificar los verbos seguidos de preposición, "phrasal verbs" 
</t>
  </si>
  <si>
    <t xml:space="preserve">Comprensión de Documentos </t>
  </si>
  <si>
    <t>Explicar de manera global y detallada la información contenida en documentos.</t>
  </si>
  <si>
    <t>Reconocer las estrategias para comprender un documento escrito: "predicting", "skimming", "scanning" e "intensive reading". Reconocer la importancia de la función de los conectores y los signos de puntuación.</t>
  </si>
  <si>
    <t xml:space="preserve">A partir de documentos auténticos, relacionados con su área de estudio, integra una carpeta de evidencias obtenidas en base a las siguientes tareas:
"Speaking".-
En presencia del profesor, presenta un comentario sobre el contenido de dicho documento
 "Reading".-
Contesta un ejercicio escrito a partir de la información contenida en un documento
"Writing".-
Elabora un reporte de al menos 100 palabras donde desarrolle la idea principal y las secundarias de un documento
</t>
  </si>
  <si>
    <t xml:space="preserve">1. Identificar los cognados y falsos cognados
2. Comprender las formas de sufijos y prefijos
3. Identificar los verbos seguidos de preposición "phrasal verbs"
4. Reconocer las estrategias para  comprender un documento escrito 
5. Reconocer la importancia de la función de los conectores y signos de puntuación
</t>
  </si>
  <si>
    <t xml:space="preserve">Lectura asistida
Investigación
Equipos colaborativos 
Aprendizaje auxiliado por las tecnologías de la información
Técnicas de comprensión de lectura y escritura
</t>
  </si>
  <si>
    <t xml:space="preserve">Material auténtico impreso y de video
Discos Compactos, USB
Equipo Multimedia
Pantalla de TV
Computadora
Impresora
Cañón
Listas de verbos seguidos de preposición "phrasal verbs"
Expresiones comunicativas orales informales: "really", "right", "well", "any way", "I know", "you know", "yes, I suppose so", "I mean"
Vocabulario de términos relacionados con su área de estudio
</t>
  </si>
  <si>
    <t xml:space="preserve">Durante una conversación, donde el interlocutor se expresa de forma lenta, clara, y pausada sobre aspectos cotidianos: 
-Identifica palabras de uso común y similares a la lengua materna
-Deduce el sentido general de la información
-Lleva a cabo acciones con base en instrucciones elementales
-Reacciona adecuadamente de manera no verbal e indica que sigue el hilo de la conversación, números, precios y horas
</t>
  </si>
  <si>
    <t xml:space="preserve">A partir de un texto o mensajes simple y claro, sobre aspectos cotidianos:
-Comprende la idea general del texto
-Localiza nombres, palabras y frases elementales
-Realiza acciones siguiendo instrucciones elementales y breves, en textos sencillos que incluyan ilustraciones como letreros, señales o instructivos
</t>
  </si>
  <si>
    <t xml:space="preserve">Escribe frases simples y aisladas sobre 
sí mismo, su vida, su profesión y otras personas.
Requisita formularios simples con información personal, números y fechas.
</t>
  </si>
  <si>
    <t>Ken Wilson(2011) Smart Choice 2 China China Oxford</t>
  </si>
  <si>
    <t>Joan Saslow y Allen Asher(2011)  Top Notch Summit 1 New York U.S. Pearson Longman</t>
  </si>
  <si>
    <t>Joan Saslow y Allen Asher(2011) Top Notch Summit 2 New York U.S. Pearson Longman</t>
  </si>
  <si>
    <t xml:space="preserve">Josephine O’Brien(2007) English for Business Boston U.S, 
Thomson
</t>
  </si>
  <si>
    <t>Miles Craven(2009) Reading Keys, Skills and strategies for effective reading Bangkok Thailand Macmillan</t>
  </si>
  <si>
    <t>El alumno sustentará proyectos escritos y orales con base en el proceso de la comunicación, la argumentación y los tipos de textos y documentos acorde al Nivel B2 del Marco Común Europeo de Referencia para lograr la comunicación efectiva en un contexto profesional y sociocultural.</t>
  </si>
  <si>
    <t>El proceso de la comunicación</t>
  </si>
  <si>
    <t>El alumno evaluará los elementos, propósitos, barreras y puentes de la comunicación, para proponer estrategias de comunicación efectiva en las organizaciones</t>
  </si>
  <si>
    <t>Fundamentos del proceso comunicativo</t>
  </si>
  <si>
    <t xml:space="preserve">Determinar los propósitos de la comunicación, sus barreras y sus puentes en una situación dada.
Proponer mejoras al proceso comunicativo.
</t>
  </si>
  <si>
    <t xml:space="preserve">Analítico
Sistemático
Reflexivo
Proactivo
Asertivo
Tolerante
Honesto
Respetuoso
Empático
Congruente
</t>
  </si>
  <si>
    <t xml:space="preserve">Identificar el concepto y la importancia de la comunicación.Describir los propósitos de la comunicación:
- Informar
- Persuadir
- Entretener
Explicar los elementos del proceso comunicativo a partir de los modelos de Harold Lasswell y Manuel Castells:
- Emisor
- Receptor
- Mensaje
- Código
- Canal
- Retroalimentación
- Contexto
- Ruido
Explicar las características de los tipos de barreras y sus puentes en el proceso de la comunicación:
- Semánticas
- Fisiológicas
- Físicas
- Psicológicas
- Técnicas
</t>
  </si>
  <si>
    <t>Tipos de comunicación humana</t>
  </si>
  <si>
    <t xml:space="preserve">Explicar las características de los tipos de la comunicación humana:
- Intrapersonal
- Interpersonal
- Grupal
- Colectiva
- Masiva
- Simultánea 
Distinguir la evolución, usos, alcances e impacto de la comunicación humana, asistida a través de la tecnología:
- Redes sociales
- Comunidades virtuales
- Videoconferencias
</t>
  </si>
  <si>
    <t>Seleccionar apoyos de la tecnología en función del propósito comunicativo.</t>
  </si>
  <si>
    <t xml:space="preserve">A partir de un caso práctico de la comunicación humana, realiza un reporte escrito y lo presenta oralmente, considerando lo siguiente:
- Objetivo o propósito de la comunicación
- Esquematizaciones del proceso de la comunicación 
- Las barreras de la comunicación
- Análisis del uso de las herramientas tecnológicas
- Propuesta de mejora del proceso comunicativo y su justificación
- Conclusiones
</t>
  </si>
  <si>
    <t xml:space="preserve">1. Explicar los elementos del proceso comunicativo a partir de los modelos de Lasswell y Castells
2. Explicar las barreras y puentes del proceso de la comunicación humana
3. Identificar los propósitos de la comunicación humana
4. Conocer los tipos de la comunicación humana
5. Analizar la evolución, usos, alcances e impacto de la comunicación humana, asistida a través de la tecnología
</t>
  </si>
  <si>
    <t xml:space="preserve">Caso práctico
Lista de cotejo
</t>
  </si>
  <si>
    <t xml:space="preserve">Trabajo en equipo
Debate
Estudio de casos
</t>
  </si>
  <si>
    <t xml:space="preserve">Equipo multimedia
Pintarrón
Computadora
Internet
Material audiovisual
</t>
  </si>
  <si>
    <t>La comunicación efectiva en las organizaciones</t>
  </si>
  <si>
    <t>El alumno realizará proyectos así como su presentación y argumentación de manera oral para contribuir al desarrollo del proceso comunicativo en las organizaciones.</t>
  </si>
  <si>
    <t>Proceso de escritura</t>
  </si>
  <si>
    <t xml:space="preserve">Describir las características y las etapas del proceso de escritura.
Identificar los modelos de referencia bibliográfica APA (Asociación Americana de Psicología).
Recordar los métodos de organización de la información.
</t>
  </si>
  <si>
    <t xml:space="preserve">Elaborar textos de acuerdo a las etapas del proceso de escritura.
Estructurar citas y referencias de acuerdo al modelo APA
</t>
  </si>
  <si>
    <t xml:space="preserve">Analítico 
Sistemático
Proactivo
Reflexivo
Veraz
Honesto
Objetivo
Congruente
Elocuente
Consistente
</t>
  </si>
  <si>
    <t>Tipos de textos y documentos</t>
  </si>
  <si>
    <t xml:space="preserve">Explicar las estrategias de lectura:
- Acceso y recuperación de la información
- Interpretación e inferencias
- Técnicas para mejorar la comprensión lectora
- Comprensión global
- Fondo y forma de un texto
Distinguir las características de los géneros y textos literarios:
- Épico (narrativa)
- Lírico (poesía)
- Dramático (dramaturgia)
Diferenciar los tipos de textos y sus aplicaciones: 
- Científicos
- Informativos
Describir las características, tipos y usos de las técnicas de análisis de textos: 
- Síntesis
- Resumen
- Comentario
Explicar los elementos y aplicaciones documentos de acuerdo a su tipo:
- Ejecutivos (carta, oficio, circular, memorándum, currículum vitae)
- Técnicos (manual, informe, bitácora, minuta, instructivo, reporte, proyecto)
</t>
  </si>
  <si>
    <t xml:space="preserve">Redactar síntesis, resúmenes y comentarios de textos en función de su género literario.
Redactar textos y documentos ejecutivos y técnicos de acuerdo a su propósito.
</t>
  </si>
  <si>
    <t xml:space="preserve">Analítico 
Sistemático
Proactivo
Reflexivo
Veraz
Honesto
Congruente
Elocuente
Consistente
Creativo
Propositivo
</t>
  </si>
  <si>
    <t>Argumentación</t>
  </si>
  <si>
    <t xml:space="preserve">Defender posturas considerando la estructura argumentativa.
Refutar posturas considerando la estructura argumentativa.
</t>
  </si>
  <si>
    <t xml:space="preserve">Ético
Analítico 
Sistemático
Proactivo
Reflexivo
Veraz
Honesto
Congruente
Elocuente
Consistente
Creativo
Propositivo
Respetuoso
Tolerante
</t>
  </si>
  <si>
    <t xml:space="preserve">Determinar el concepto, propósito y estructura de los argumentos: - Ad verecundiam (por la autoridad)
- Ad populum (dirigido al pueblo)
- Ad ignoratiam (por la ignorancia)
- Post hoc (falsa causa)
- Premisa o tesis
- Desarrollo
- Conclusión
Explicar los tipos de argumentos:
- Lógicos o deductivos
- Demostrativos o Inductivos
- Persuasivos
Explicar las características y usos de las falacias:
- Ad hominem (dirigido contra el hombre)
- Ad baculum (se apela al bastón)
</t>
  </si>
  <si>
    <t>Comunicación oral</t>
  </si>
  <si>
    <t xml:space="preserve">Explicar las etapas de la presentación oral considerando las características del entorno sociocultural y profesional:
- Selección del tema
- Definición del objetivo
- Análisis de la audiencia
- Análisis de la ocasión y el ambiente
- Administración del tiempo
- Recomendaciones generales
- Logística
Explicar las estrategias para hablar en público:
- Cualidades de la voz: volumen, ritmo, timbre, tono, velocidad, intención, dicción y uso de pausas
- Comunicación no verbal: proxémica, paralingüística, kinestésica, icónica e imagen personal
Describir las técnicas de persuasión en una presentación oral:
- Reciprocidad
- Coherencia
- Escasez
- Autoridad
- Simpatía
- Validación social
Describir las estrategias de improvisación:
- Reflexionar antes de contestar (identificar la intención de la situación)
- Parafrasear la pregunta
- Asociar una anécdota al tema en cuestión
- Pensar en una estructura de discurso
Explicar las características, propósitos, tipos y usos de la discusión formal: 
- Discurso
- Conferencia 
- Monólogo
- Entrevista
- Debate
- Foro
- Panel
- Mesa redonda
- Simposio
- Seminario
- Asamblea
</t>
  </si>
  <si>
    <t xml:space="preserve">Estructurar discusiones formales.
Realizar presentaciones orales con discusión formal.
Interactuar persuasivamente con la audiencia en presentaciones orales.
</t>
  </si>
  <si>
    <t xml:space="preserve">Ético
Analítico 
Sistemático
Proactivo
Reflexivo
Veraz
Honesto
Congruente
Elocuente
Consistente
Creativo
Propositivo
Respetuoso
Tolerante
Asertivo
Persuasivo
Empático
</t>
  </si>
  <si>
    <t xml:space="preserve">Redacta un proyecto y lo presenta oralmente, con las siguientes características:
A. De redacción:
- Ortografía y gramática sin errores
- Redactado de manera clara y sistemática
- Incluye información de varias fuentes
- Explica ventajas y desventajas
- Evalúa las diferentes ideas y soluciones que se pueden aplicar a un problema
- Presenta conclusiones y recomendaciones
- Incluye referencias bibliográficas con base en el modelo APA
B. De preparación de la presentación oral
- Tema
- Objetivo
- Características de la audiencia, ocasión y ambiente
- Tiempo estimado y organización del tiempo
- Logística
- Recomendaciones generales
C. Orales
- Ofrece descripciones claras sobre el tema
- Emplea lenguaje adecuado
- Domina el tema del proyecto
- Argumenta
- Ofrece discurso fluido y sistemático
- Expone de manera clara puntos de vista propios o de otros
- Improvisa
- Preguntas y respuestas
- Conclusiones
</t>
  </si>
  <si>
    <t xml:space="preserve">1. Identificar el proceso de escritura y el modelo APA
2. Comparar los tipos de textos y documentos
3. Distinguir el proceso de argumentación
4. Analizar el proceso de comunicación oral y escrita
5. Desarrollar discusiones formales
</t>
  </si>
  <si>
    <t xml:space="preserve">Rúbrica
Proyecto
</t>
  </si>
  <si>
    <t xml:space="preserve">Grupos de discusión
Dramatización
Estudio de casos
</t>
  </si>
  <si>
    <t xml:space="preserve">Equipo multimedia
Pintarrón
Computadora
Internet
Material audiovisual
Uso de auditorio
Uso del micrófono
Uso del podium
</t>
  </si>
  <si>
    <t xml:space="preserve">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
</t>
  </si>
  <si>
    <t>Granger R. Hill (2009) Los 7 detonadores de la persuasión México, DF. México. Mc Graw</t>
  </si>
  <si>
    <t>Verderber, R. (1999) ¡Comunícate! D.F. México Thomson</t>
  </si>
  <si>
    <t>Baró, T. (2013) La gran guía del lenguaje no verbal. Como aplicarlo en nuestras relaciones para lograr el éxito y la felicidad. Barcelona España Paidos</t>
  </si>
  <si>
    <t>Cantún, Flores &amp; Roque. (2006) Comunicación oral y escrita. D. F. México Compañía editorial continental</t>
  </si>
  <si>
    <t>Verderber, R. (2000) Comunicación oral efectiva. D.F México Thomson</t>
  </si>
  <si>
    <t>Maldonado, H. (1998) Manual de comunicación oral. D.F. México Addison Wesley Longman</t>
  </si>
  <si>
    <t>González, C. (1997) La comunicación efectiva. Como lograr una adecuada comunicación en los campos empresarial, social y familiar. D.F. México Grupo editorial ISEF.</t>
  </si>
  <si>
    <t>Álvarez Edmeé María(2015) Historia de la literatura hispanoamericana. D.F. México Porrúa</t>
  </si>
  <si>
    <t>Paz Octavio(2015) El arco y la lira. Teoría y crítica literaria. D.F. México Fondo de Cultura Económica</t>
  </si>
  <si>
    <t>Granados Edner(2011) Yo, marca registrada. D.F. México Sin Editorial</t>
  </si>
  <si>
    <t>Caballero Cristián(1998) Cómo educar la voz hablada y cantada. D.F. México Edamex</t>
  </si>
  <si>
    <t>Pretrak, G. (2008) Redacción Dinámica. D.F México Universidad Iberoamericana Puebla</t>
  </si>
  <si>
    <t>Chávez, F. (2003) Redacción Avanzada. Un enfoque lingüístico D.F. México Pearson Educación</t>
  </si>
  <si>
    <t>INTEGRADORA II INTEGRADORA II (5°)</t>
  </si>
  <si>
    <t>Desarrollar y evaluar unidades estratégicas de negocios en mercados nacionales e internacionales, haciendo uso de modelos apegados a la legislación vigente y considerando las tendencias del entorno globalizado para contribuir a la consolidación y rentabilidad de las organizaciones.</t>
  </si>
  <si>
    <t>El alumno resolverá problemas de geometría, estadística inferencial y multivariable, haciendo uso de software estadístico especializado y sus procedimientos para coadyuvar a la toma de decisiones en los negocios</t>
  </si>
  <si>
    <t>Áreas y volúmenes</t>
  </si>
  <si>
    <t>El alumno calculará áreas y volúmenes de polígonos regulares para su aplicación en el diseño de envase, embalaje y empaque de productos.</t>
  </si>
  <si>
    <t xml:space="preserve">Áreas de polígonos regulares
</t>
  </si>
  <si>
    <t xml:space="preserve">Describir el concepto de polígonos regulares y sus características:
- Cuadrado
- Rectángulo
- Esfera
- Cilindro
- Cubo
Explicar las fórmulas del cálculo de superficies de polígonos regulares.
Reconocer el despeje de variables en ecuaciones.
Describir la relación del cálculo de áreas de polígonos regulares en el empaque, envase y embalaje de productos.
</t>
  </si>
  <si>
    <t>Calcular áreas de polígonos regulares aplicables a envases, empaques y embalajes de productos.</t>
  </si>
  <si>
    <t>Volumen de cuerpos regulares</t>
  </si>
  <si>
    <t xml:space="preserve">Definir el concepto de volumen.
Identificar los tipos de volúmenes de cuerpos regulares y sus características:
- Esfera
- Cilindro
- Cubo
- Prisma rectangular
Explicar las fórmulas del cálculo de volumen de cuerpos regulares.
Describir la relación del cálculo de volmenes de cuerpos regulares en el empaque, envase y embalaje de productos.
</t>
  </si>
  <si>
    <t>Calcular el volumen de cuerpos regulares aplicables a envases, empaques y embalajes de productos.</t>
  </si>
  <si>
    <t xml:space="preserve">Integra un documento de ejercicios prácticos de geometría, que incluya 15 resultados y procedimiento del cálculo de:
- Áreas de polígonos regulares
- Volúmenes de polígonos regulares
</t>
  </si>
  <si>
    <t xml:space="preserve">1. Comprender el concepto de polígonos regulares, volúmenes, sus tipos y características.
2. Identificar las fórmulas del cálculo de superficies de los polígonos regulares y volúmenes.
3. Reconocer el despeje de variables en ecuaciones.
4. Comprender la relación del cálculo de áreas de polígonos regulares  y volúmenes en el empaque, envase y embalaje de productos.
</t>
  </si>
  <si>
    <t xml:space="preserve">Solución de problemas
Equipos colaborativos
Ejercicios prácticos
</t>
  </si>
  <si>
    <t>El alumno calculará probabilidades para la adecuada toma de decisiones en los negocios</t>
  </si>
  <si>
    <t>Tipos de distribuciones de probabilidad</t>
  </si>
  <si>
    <t xml:space="preserve">Identificar los tipos de distribuciones de probabilidad y su aplicación en los negocios: 
- Binomial  
- Normal
- t de student
</t>
  </si>
  <si>
    <t>Distribución Binomial</t>
  </si>
  <si>
    <t xml:space="preserve">Describir el concepto de distribución binomial y sus características:
- Probabilidad de éxito
- Probabilidad de fracaso
Describir el procedimiento de cálculo de la probabilidad de éxito y fracaso de eventos 
</t>
  </si>
  <si>
    <t>Determinar la probabilidad de éxito y fracaso de eventos</t>
  </si>
  <si>
    <t xml:space="preserve">Reconocer el procedimiento de cálculo del área bajo la curva
Explicar las características de los intervalos de confianza y margen de error y su procedimiento de cálculo
Distinguir el valor de Z del margen de error
</t>
  </si>
  <si>
    <t xml:space="preserve">Calcular probabilidades de distribución normal
Determinar intervalos de confianza 
Realizar la interpretación de márgenes de error
</t>
  </si>
  <si>
    <t>Distribución t de Student</t>
  </si>
  <si>
    <t xml:space="preserve">Distinguir el concepto de distribución t de Student
Describir los intervalos de confianza y margen de error y su procedimiento de cálculo de la distribución t de student
</t>
  </si>
  <si>
    <t>Calcular probabilidades de distribución t de student</t>
  </si>
  <si>
    <t xml:space="preserve">Integra un portafolio de ejercicios prácticos de estadística inferencial,  que incluya:
-  Resultados y procedimiento de la Distribución de Probabilidad Binomial, Normal y t de student
- Interpretación de los resultados
</t>
  </si>
  <si>
    <t xml:space="preserve">1. Identificar las distribuciones de probabilidad y su aplicación en los negocios
2. Comprender el concepto, características y procedimiento de cálculo de la distribución binomial
3.  Distinguir los intervalos de confianza, margen de error y su procedimiento de cálculo así como el margen de error con el valor de Z
4. Distinguir el concepto de distribución t de Student, los intervalos de confianza y margen de error y su procedimiento de cálculo de la distribución t de student
5. Calcular distribuciones de probabilidad
</t>
  </si>
  <si>
    <t>Estadística Multivariable</t>
  </si>
  <si>
    <t>El alumno determinará el análisis multivariable para contribuir en la toma de decisiones comerciales</t>
  </si>
  <si>
    <t>Definición y supuestos de  estadística multivariable</t>
  </si>
  <si>
    <t xml:space="preserve">Definir el concepto de estadística multivariable
Explicar los supuestos del análisis multivariante:
- Normalidad
- Heteroscedasticidad
- Multicolinealidad
- Autocorrelación
- Linealidad
- Análisis de los residuos
</t>
  </si>
  <si>
    <t>Análisis factorial</t>
  </si>
  <si>
    <t xml:space="preserve">Distinguir el concepto y objetivo de análisis factorial
Describir los métodos de cálculo factorial y sus características:
- Turstone
- Factor principal
Describir los métodos de contrastes y sus características:
- Esfericidad de Barlett
- Contraste de bondad de ajuste
Describir los métodos de rotación de los factores  y sus características:
- Rotaciones ortogonales
- Rotaciones Oblicuas
Describir los métodos de puntuaciones y sus características:
- Componentes principales
- Estimación por mínimos cuadrados
Describir el procedimiento de cálculo del análisis factorial en software estadístico
</t>
  </si>
  <si>
    <t xml:space="preserve">Calcular el análisis factorial </t>
  </si>
  <si>
    <t>Análisis discriminante</t>
  </si>
  <si>
    <t xml:space="preserve">Definir el concepto de análisis discriminante
Describir la clasificación del análisis discriminante: 
- con dos grupos
- más de dos grupos
Describir el procedimiento de cálculo de análisis discriminante en software estadístico
</t>
  </si>
  <si>
    <t>Realizar el análisis discriminante</t>
  </si>
  <si>
    <t>Análisis Clúster</t>
  </si>
  <si>
    <t xml:space="preserve">Definir  los conceptos de análisis clúster, distancias y similitudes
Describir la clasificación de clúster y sus objetivos:
- no jerárquicos
- jerárquicos
Describir el procedimiento de cálculo de análisis clúster en software estadístico
</t>
  </si>
  <si>
    <t xml:space="preserve">Realizar el análisis clúster </t>
  </si>
  <si>
    <t xml:space="preserve">Integra un reporte con base en ejercicios prácticos de estadística multivariable, haciendo uso de software estadístico y que incluya:
- Análisis factorial
- Análisis discriminante
- Análisis cluster
- Tablas y gráficos de los análisis multivariantes considerando su interpretación
</t>
  </si>
  <si>
    <t xml:space="preserve">1. Comprender el concepto de estadística multivariable y sus supuestos
2. Distinguir el concepto de análisis factorial, su objetivo, métodos y uso de software estadístico
3. Distinguir el concepto de análisis discrimante, clasificación   y uso de software estadístico
4. Distinguir os conceptos de distancias, similitudes y análisis cluster así como su clasificación, objetivo y uso de software estadístico
5.  Determinar análisis multivariable
</t>
  </si>
  <si>
    <t xml:space="preserve">Pintarrón
Impresos: libros, lista de ejercicios
Equipo de proyección
Equipo de cómputo
Calculadora
Software estadístico
</t>
  </si>
  <si>
    <t>Elaborar estudios de mercado aplicando metodologías que definan la factibilidad del plan, con base en las condiciones de la  oferta y demanda para determinar estrategias de mercadotecnia</t>
  </si>
  <si>
    <t xml:space="preserve">Entrega un estudio de mercado que contenga:         
- Análisis de recursos propios y disponibles
- Análisis de expectativas y actitudes del público objetivo
- Análisis del sector y del mercado de referencia
- Índice de saturación del mercado 
- Análisis socioeconómico del mercado 
- Expectativas del mercado y ciclo de vida del producto
- Análisis estratégico de la competencia
- Investigación de mercados del producto
- Determinación del mercado meta
- Prototipo del producto
</t>
  </si>
  <si>
    <t>Elaborar  estudios financieros desarrollando estados pro-forma,  considerando indicadores  financieros y  costos de financiamiento para determinar la factibilidad del plan de negocios.</t>
  </si>
  <si>
    <t xml:space="preserve">Entrega un informe financiero que contenga:
_ Estados financieros pro-forma:
     Estado de resultados
     Estado de situación financiera
     Flujo de efectivo
_ Indicadores Financieros:
  Razones financieras
  Porcientos integrales
  Aumentos y disminuciones
  Tasa Interna de Retorno
  Valor Presente Neto 
  Costo Promedio Ponderado
  Tasa Mínima de Rendimiento Aceptable
  Valor Económico Agregado
- Fuentes de financiamiento y su justificación
- Conclusiones del informe financiero
</t>
  </si>
  <si>
    <t>Coordinar la operación de las unidades de negocios a partir de la determinación de los procedimientos y estrategias de control de recursos materiales y financieros para el cumplimiento de los objetivos.</t>
  </si>
  <si>
    <t xml:space="preserve">Elabora un informe de la operación de unidades de negocios que contenga:
- Plan de trabajo
- Asignación de funciones
- Elaboración de procedimientos
- Propuesta de control de recursos
- Diseño de instrumentos para verificación
- Plan de contingencias: aprovisionamiento, mercadológico así como de producción y/u operación
</t>
  </si>
  <si>
    <t xml:space="preserve">Evaluar unidades de negocios a partir de la determinación de indicadores de desempeño y herramientas de control
para  generar estrategias de mejora continua.
</t>
  </si>
  <si>
    <t xml:space="preserve">Elabora un reporte de desempeño que contenga:
- Formulación de indicadores
- Diseño de herramientas de control y seguimiento, así como su justificación
- Medición del desempeño 
- Propuesta de estrategias de mejora continua
- Recomendaciones
</t>
  </si>
  <si>
    <t>Levine, David M./Krehbiel, Timothy/ Berenson, Mark 2014 Estadística para Administración Distrito Federal México Pearson Educacion ISBN: 9786073222570</t>
  </si>
  <si>
    <t>De la Garza García, Jorge; Morales Serrano, Blanca Nieves y González Cavazos, Beatriz Adriana 2012 Análisis Estadístico Multivariante: un enfoque teórico y práctico Distrito Federal México McGraw Hill        ISBN 9786071508171</t>
  </si>
  <si>
    <t>Pérez, Cesar 2013 IBM SPSS, Estadística Aplicada Madrid España Garceta Grupo Editorial   ISBN 9788415452713</t>
  </si>
  <si>
    <t>Anderson, David R. , Sweeney,Dennis J., Williams, Thomas A.  2016 Estadística para negocios y Economía Distrito Federal México Cengage Learning ISBN: 9786075225159</t>
  </si>
  <si>
    <t>Fuenlabrada, Samuel e Irma 2013 Geometría y Trigonometría Ciudad de México México McGraw Hill        ISBN 9786071508997</t>
  </si>
  <si>
    <t>INTELIGENCIA DE MERCADOS</t>
  </si>
  <si>
    <t>El alumno evaluará el potencial de los productos, considerando las tendencias del mercado así como el análisis del micro y macro entorno para detectar oportunidades de negocio nacional e internacional.</t>
  </si>
  <si>
    <t>Inteligencia de mercados</t>
  </si>
  <si>
    <t>El alumno desarrollará la inteligencia de mercados para determinar el potencial de los productos en los mercados nacionales e internacionales.</t>
  </si>
  <si>
    <t>Factores en inteligencia de mercados</t>
  </si>
  <si>
    <t xml:space="preserve">Explicar el concepto de inteligencia de mercados y su importancia en la toma de decisiones
Describir los factores implicados en la inteligencia de mercados y sus aplicaciones: - Marketing estratégico
- Marco normativo aplicable
- Scoring aplicado al Marketing:
+Nominación
+Variables involucradas
+Formación matemática +Criterios de evaluación
- Plataformas virtuales
- Investigación de mercados
</t>
  </si>
  <si>
    <t xml:space="preserve">Determinar derechos y obligaciones en el mercado destino
Realizar scorings
Seleccionar plataformas virtuales
Formular investigaciones de mercados
Realizar análisis de mercados
</t>
  </si>
  <si>
    <t xml:space="preserve">Responsable
Objetivo
Organizado
Analítico
Creativo
Uso de razonamiento
Capacidad para la toma de decisiones
Propositivo
Ético
</t>
  </si>
  <si>
    <t>Tendencias de mercado</t>
  </si>
  <si>
    <t xml:space="preserve">Explicar las técnicas del análisis de tendencias del mercado: 
 - Resistencia y soporte
- Indicadores de análisis técnico
- Figuras de continuación y cambio de fenómeno 
- Retrocesos
</t>
  </si>
  <si>
    <t>Determinar las tendencias de mercados</t>
  </si>
  <si>
    <t>Medición de la satisfacción de clientes</t>
  </si>
  <si>
    <t xml:space="preserve">Describir las técnicas de medición de la satisfacción del cliente y su objetivo:
 -Paneles de clientes
-Encuestas de satisfacción a clientes 
-Sesiones de grupo 
-Cliente oculto
-Encuestas al personal 
</t>
  </si>
  <si>
    <t xml:space="preserve">Realizar paneles de clientes
Realizar el diseño encuestas y evaluación de satisfacción a clientes
Realizar sesiones de grupo
Realizar estudios de cliente oculto
Diseñar encuestas para medir la satisfacción del personal
</t>
  </si>
  <si>
    <t xml:space="preserve">A partir de una idea de producto, elabora un proyecto de inteligencia de mercados que contenga:
- Derechos y obligaciones en el mercado destino
- Scorings
- Seleccionar plataformas virtuales y su justificación
- Investigación de mercados
- Análisis de mercados
- Análisis de tendencias del mercado
- Evaluación de la satisfacción del cliente, justificando la técnica seleccionada
- Conclusiones y recomendaciones
</t>
  </si>
  <si>
    <t xml:space="preserve">1. Comprender el concepto de inteligencia de mercados y su importancia en la toma de decisiones
2. Analizar los factores en la inteligencia de mercados
3. Identificar las herramientas de análisis de tendencias del mercado
4. Identificar las técnicas para la medición de la satisfacción del cliente
5. Analizar los mercados
</t>
  </si>
  <si>
    <t xml:space="preserve">Aprendizaje basado en proyectos
Equipos colaborativos
Discusión en grupo
</t>
  </si>
  <si>
    <t xml:space="preserve">Pintarrón
Impresos: libros, casos prácticos 
Equipo de proyección
Equipo de cómputo
Calculadora
Internet
</t>
  </si>
  <si>
    <t>Entorno de la empresa.</t>
  </si>
  <si>
    <t>El alumno valorará el micro y macro entorno de la organización para identificar oportunidades de negocios.</t>
  </si>
  <si>
    <t>Microentorno</t>
  </si>
  <si>
    <t xml:space="preserve">Explicar los elementos de microentorno y su proceso de evaluación: 
- Clientes
- Proveedores
- Competidores
- Públicos de la empresa
- Intermediarios 
</t>
  </si>
  <si>
    <t>Evaluar el microentorno de la organización</t>
  </si>
  <si>
    <t>Macroentorno</t>
  </si>
  <si>
    <t xml:space="preserve">Definir los conceptos de desarrollo, globalización y sus efectos.
Explicar los elementos del macroentorno y su proceso de evaluación:
- Entorno demográfico
- Entorno económico
- Entorno cultural y social
- Entorno legal y político
- Entorno tecnológico
- Entorno natural
Identificar los indicadores económicos y su función:
- Producto nacional bruto (PNB)
- Producto interno bruto (PIB)
- Inflación
- Paridad cambiaria
- Balanza comercial y de pagos
- Tasa de interés
- Tasa de desempleo
- Riesgo país
- Índice Nacional de Precios al Consumidor
- Índice Nacional de Precios y Cotizaciones
</t>
  </si>
  <si>
    <t>Evaluar el macroentorno de mercados potenciales</t>
  </si>
  <si>
    <t xml:space="preserve">Responsable
Objetivo
Organizado Analítico
Honesto
Empático
Analítico
Ético Trabajo en equipo
</t>
  </si>
  <si>
    <t>Mercados emergentes</t>
  </si>
  <si>
    <t xml:space="preserve">Explicar las características de mercados emergentes 
Identificar los países con economías emergentes y sus indicadores económicos
Describir el proceso de análisis comparativo de las economías emergentes
</t>
  </si>
  <si>
    <t>Seleccionar mercados emergentes potenciales</t>
  </si>
  <si>
    <t xml:space="preserve">A partir de una idea de producto, elabora un proyecto de evaluación del entorno que contenga: 
- Análisis del microentorno: clientes, proveedores, competidores, públicos e intermediarios
- Análisis del macroentorno: demográfico, económico, cultural, social, legal, político, tecnológico y natural 
- Interpretación de indicadores económicos 
- Selección de mercados potenciales
</t>
  </si>
  <si>
    <t xml:space="preserve">1. Identificar los elementos de Microentorno y su proceso de evaluación
2. Comprender los conceptos de desarrollo, globalización y sus efectos
3. Identificar los elementos del Macroentorno y su proceso de evaluación 
4. Analizar los indicadores económicos y su función
5. Identificar el concepto de mercados emergentes, sus características y los países con economías emergentes
</t>
  </si>
  <si>
    <t>Elaborar estudios de mercado aplicando metodologías que definan la factibilidad del plan, con base en las condiciones de la oferta y demanda para determinar estrategias de mercadotecnia.</t>
  </si>
  <si>
    <t xml:space="preserve">Entrega un estudio de mercado que contenga: 
- Análisis de recursos propios y disponibles
- Análisis de expectativas y actitudes del público objetivo
- Análisis del sector y del mercado de referencia
- Índice de saturación del mercado 
- Análisis socioeconómico del mercado 
- Expectativas del mercado y ciclo de vida del producto
- Análisis estratégico de la competencia
- Investigación de mercados del producto
- Determinación del mercado meta
- Prototipo del producto
</t>
  </si>
  <si>
    <t>Diseñar planes de negocio a través de los resultados obtenidos en los estudios mercadológicos, técnicos y financieros, empleando técnicas administrativas y de investigación para determinar su viabilidad.</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</si>
  <si>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mercadotecnia
- Cronograma de actividades
</t>
  </si>
  <si>
    <t xml:space="preserve">Joseph Jr, F., Bush, R. P., &amp; Ortinau, D. J.  2014 Investigación de mercados: en un ambiente de información digital.  México México McGraw-Hill Interamericana.
ISBN: 978-607-15-0290-2
</t>
  </si>
  <si>
    <t xml:space="preserve">Kinnear y Taylor 2015 Investigación de mercados Distrito Federal México Mc Graw Hill
ISBN: 9789586001243
</t>
  </si>
  <si>
    <t>UNCTAD, GATT VIRTUAL Introduction to Export Market Research     International Trade Center</t>
  </si>
  <si>
    <t>Walter B. Wentz VIRTUAL Investigación de mercados: administración y métodos     Trillas</t>
  </si>
  <si>
    <t xml:space="preserve">Kotler, Phillip 13va. edición Fundamentos de Marketing Naucalpan de Juárez México Pearson
ISBN:
9786073238458
</t>
  </si>
  <si>
    <t xml:space="preserve">Carlos Prieto Sierra 5ta edición Introducción a los negocios. El entorno de la empresa Distrito Federal México Limusa
ISBN:
9789684804968
</t>
  </si>
  <si>
    <t xml:space="preserve">INGLÉS VI </t>
  </si>
  <si>
    <t xml:space="preserve">Explicar los conceptos: administración del tiempo, eficiencia y efectividad, control, urgente e importante, mitos y enemigos del tiempo, planeación del tiempo y sus herramientas (agenda ejecutiva, matriz de administración del tiempo).
Identificar los elementos que integran un planificador de uso del  tiempo: objetivos , metas, lista de pendientes, lista de actividades (priorizadas)
horarios, holgura para atención de contingencias
</t>
  </si>
  <si>
    <t xml:space="preserve">Impresos (casos)
Internet
Medios audiovisuales.
</t>
  </si>
  <si>
    <t xml:space="preserve">Explicar los conceptos de  autoestima, sentido de pertenencia, competencia personal,  y  su implicación en el liderazgo.
Identificar los elementos de la autoestima (autoconocimiento, auto concepto, )  y los mecanismos para fortalecerla.
</t>
  </si>
  <si>
    <t xml:space="preserve">A partir de un estudio de caso elaborará un reporte ejecutivo que contenga:
● Identificación de la problemática mediante el diagnóstico de autoestima, áreas de oportunidad de IE y grid gerencial.
● Propuesta de solución orientada a la aplicación de: planes de fortalecimiento de autoestima,  motivacionales, operacionales y de liderazgo transformacional.
</t>
  </si>
  <si>
    <t>Evaluar el estilo de liderazgo personal a través de técnicas de exploración y  autoconocimiento para  fortalecer un estilo de liderazgo</t>
  </si>
  <si>
    <t xml:space="preserve">(1999) Enciclopedia ilustrada cumbre
 Distrito  Federal. México
</t>
  </si>
  <si>
    <t xml:space="preserve">(2002) Diccionario de la Real Academia Española
  España
</t>
  </si>
  <si>
    <t>DESARROLLO DE NUEVOS PRODUCTOS</t>
  </si>
  <si>
    <t>Desarrollar  y  evaluar unidades estratégicas de negocios en mercados nacionales e internacionales, haciendo uso de modelos  apegados a la legislación vigente y considerando las tendencias del entorno globalizado para contribuir a la consolidación y rentabilidad de las organizaciones</t>
  </si>
  <si>
    <t>El alumno propondrá productos, haciendo uso de técnicas de creatividad, innovación y de desarrollo, software especializado así como el marco normativo aplicable para satisfacer necesidades en el mercado</t>
  </si>
  <si>
    <t>Introducción al desarrollo de nuevos productos</t>
  </si>
  <si>
    <t>El alumno generará ideas para el desarrollo de nuevos productos.</t>
  </si>
  <si>
    <t>Introducción a la creatividad e innovación</t>
  </si>
  <si>
    <t xml:space="preserve">Identificar los conceptos de creatividad e innovación y su importancia en el desarrollo de productos.
Describir las técnicas de creatividad e innovación en el desarrollo de productos, su aplicación y objetivo:   
- Brainstorming
- Los seis sombreros para pensar
- Grupos de discusión
- Analogía
- SINECTICA
- SCAMPER
- Estimulación aleatoria
- Libre asociación 
- Conexiones forzadas
</t>
  </si>
  <si>
    <t xml:space="preserve"> Generar ideas de nuevos productos</t>
  </si>
  <si>
    <t xml:space="preserve">Analítico
Disciplinado
Propositivo
Responsable
Trabajo en equipo Capacidad de toma de decisiones 
Creativo
Manejo de estrés
</t>
  </si>
  <si>
    <t xml:space="preserve">Proceso de desarrollo de nuevos productos </t>
  </si>
  <si>
    <t xml:space="preserve">Describir las etapas del proceso de desarrollo de nuevos productos:
- Generación de ideas
- Depuración de ideas
- Desarrollo y prueba de conceptos
- Desarrollo de estrategias de marketing
- Análisis de negocio
- Desarrollo de productos
- Prueba de mercado 
- Comercialización
</t>
  </si>
  <si>
    <t xml:space="preserve">Analítico
Disciplinado
Propositivo
Uso de razonamiento lógico
Trabajo en equipo
</t>
  </si>
  <si>
    <t xml:space="preserve">A partir de un ejercicio práctico de una necesidad detectada, elabora un reporte que contenga:
- Generación y descripción de idea
- Técnica de creatividad e innovación seleccionada y su justificación
</t>
  </si>
  <si>
    <t xml:space="preserve">1. Identificar el proceso de desarrollo de nuevos productos
2. Comprender los conceptos de creatividad e innovación, así como su importancia
3. Analizar las técnicas de creatividad e innovación en el desarrollo de productos, su aplicación y objetivo
</t>
  </si>
  <si>
    <t xml:space="preserve">Reporte
Rúbrica
</t>
  </si>
  <si>
    <t xml:space="preserve">Realización de trabajos de investigación                              Equipos colaborativos
Análisis de casos
</t>
  </si>
  <si>
    <t xml:space="preserve">Internet                                                        Equipo de cómputo 
Equipo audiovisual
Videos
Cañón                   
Pintarrón          
Materiales impresos:
Revistas especializadas
</t>
  </si>
  <si>
    <t>Técnicas de desarrollo de nuevos productos</t>
  </si>
  <si>
    <t>El alumno diseñará prototipos de productos para su validación técnica.</t>
  </si>
  <si>
    <t xml:space="preserve">Técnicas de depuración </t>
  </si>
  <si>
    <t xml:space="preserve">Describir las técnicas de depuración de ideas para nuevos productos, su proceso y aplicación:
- RGV
- Tamizado de ideas
- Análisis de costo-beneficio
</t>
  </si>
  <si>
    <t>Evaluar ideas de desarrollo de nuevos productos</t>
  </si>
  <si>
    <t xml:space="preserve">Técnica de resolución de problemas </t>
  </si>
  <si>
    <t xml:space="preserve">Describir la técnica de resolución de problemas (TRIZ), su proceso y aplicación
</t>
  </si>
  <si>
    <t>Resolver problemas técnicos e inventivos de desarrollo de nuevos productos</t>
  </si>
  <si>
    <t xml:space="preserve">Analítico
Disciplinado
Propositivo
Responsable
Trabajo en equipo Capacidad de toma de decisiones 
Creativo
Manejo de estrés
</t>
  </si>
  <si>
    <t xml:space="preserve">Técnica de despliegue de la función de calidad </t>
  </si>
  <si>
    <t>Describir la técnica de despliegue de la función de calidad (QFD), su proceso y aplicación</t>
  </si>
  <si>
    <t>Proponer mejoras de calidad en el desarrollo de nuevos productos,</t>
  </si>
  <si>
    <t>Técnicas de análisis funcional y de valor</t>
  </si>
  <si>
    <t xml:space="preserve">Describir la técnica de análisis funcional (FAST), su proceso y aplicación:
- Obligatoria
- Normal
- Atractiva
- Indiferente
- Rechazo
Describir la técnica de valor (VA), su proceso y aplicación
</t>
  </si>
  <si>
    <t xml:space="preserve">Determinar la funcionalidad y valor del desarrollo de nuevos productos 
Estimar costos del desarrollo de nuevos 
</t>
  </si>
  <si>
    <t>Técnicas de realidad virtual no inmersiva y de prototipaje rápido</t>
  </si>
  <si>
    <t xml:space="preserve">Describir la técnica de realidad virtual (VR) no inmersiva, su proceso y aplicación
Explicar el funcionamiento básico de software de diseño y modelado en 3D
Describir la técnica de prototipaje rápido (RP), su proceso y aplicación
</t>
  </si>
  <si>
    <t>Diseñar prototipos de productos empleando las técnicas VR y RP</t>
  </si>
  <si>
    <t xml:space="preserve">A partir un ejercicio práctico de la generación de la idea de un nuevo producto, elabora un reporte que contenga:
- Descripción de la técnica de depuración de ideas y su justificación 
- Resolución de problemas técnicos e inventivos
- Descripción de la técnica de desarrollo de nuevos productos y su justificación
- Análisis de calidad
- Análisis de funcionalidad y de valor
- Estimación de Costos
- Prototipo del producto
</t>
  </si>
  <si>
    <t xml:space="preserve">1. Identificar las técnicas de depuración de ideas su metodología y aplicación
2. Identificar las técnicas de desarrollo de nuevos productos, su metodología y aplicación
3. Comprender el funcionamiento básico de software para diseño y modelado en 3D
4. Comprender la elaboración de prototipos rápidos de nuevos productos
</t>
  </si>
  <si>
    <t xml:space="preserve">Ejercicio práctico
 Rúbrica
</t>
  </si>
  <si>
    <t xml:space="preserve">Aprendizaje basado en proyecto
Discusión en grupo
Realización de trabajos de investigación
</t>
  </si>
  <si>
    <t xml:space="preserve">Internet                                                        Equipo de cómputo 
Equipo audiovisual
Videos
Cañón                   
Pintarrón          
Materiales impresos:
Revistas especializadas
Software de diseño y modelado en 3D
</t>
  </si>
  <si>
    <t>Imagen y normatividad del producto</t>
  </si>
  <si>
    <t>El alumno diseñará la imagen de nuevos productos para su introducción en el mercado</t>
  </si>
  <si>
    <t xml:space="preserve">Diseño de imagen </t>
  </si>
  <si>
    <t xml:space="preserve">Identificar los signos identificadores básicos del diseño de imagen y la comunicación publicitaria:                                                             
- Nombres                                                                            
- Logotipos: los monogramas y los imago tipos.                                                        - Carteles publicitarios                                                                 
- Aplicaciones de papelería: etiquetas y sellos. 
Definir las condiciones de la creación de marcas: cliente, creación de nombre y presupuesto.                                                                  
Describir el proceso de la creación del logo, características y partes que lo conforman                                                                
Explicar el funcionamiento de software de diseño de logos y aplicaciones web                                                                     
Identificar la normatividad vigente aplicable a productos
</t>
  </si>
  <si>
    <t>Diseñar imágenes de nuevos productos</t>
  </si>
  <si>
    <t>Envase, empaque y embalaje</t>
  </si>
  <si>
    <t xml:space="preserve">Reconocer los conceptos de envase, empaque y embalaje
Describir el funcionamiento y características del envase: 
- contener
- conservar
- vender
- comunicar
- distinguir 
- transportar   
Explicar la importancia e impacto del diseño de envase, empaque y embalaje: análisis del mercado, innovación, necesidades del consumidor y ética en el envase.  
Identificar los factores que intervienen en el diseño de envase, empaque y embalaje: conocimiento del producto, consistencia, peso, flexibilidad, aroma, color, forma, dimensión y cantidad.
</t>
  </si>
  <si>
    <t>Proponer envase y empaque de productos</t>
  </si>
  <si>
    <t xml:space="preserve">Identificar los signos identificadores básicos del diseño de imagen y la comunicación publicitaria:                                                             
- Nombres                                                                            
- Logotipos: los monogramas y los imago tipos.                                                        - Carteles publicitarios                                                                 
- Aplicaciones de papelería: etiquetas y sellos. 
Definir las condiciones de la creación de marcas: cliente, creación de nombre y presupuesto.                                                                  
Describir el proceso de la creación del logo,  características y partes que lo conforman                                                                
Explicar el funcionamiento de software de diseño de logos y aplicaciones web                                                                     
Identificar la normatividad vigente aplicable a productos
</t>
  </si>
  <si>
    <t xml:space="preserve">A partir del prototipo de un nuevo producto,  elabora un proyecto que contenga:           
1. Imagen del producto: marca, logotipo y slogan.   
2. Propuesta del envase y empaque.
3. Tipo de marca del negocio
4. Registro de la marca de acuerdo con la Ley de propiedad intelectual. 
5. Conclusiones y recomendaciones.
</t>
  </si>
  <si>
    <t xml:space="preserve">1. Identificar el proceso de diseño de imagen de producto, normatividad y uso de software especializado
2. Identificar los elementos del sistema de envase y embalaje y su proceso de diseño    
3. Analizar los alcances de la Ley de Propiedad Industrial
4. Comprender los tipos de marca a registrar
</t>
  </si>
  <si>
    <t xml:space="preserve">Proyecto
Rúbrica             
</t>
  </si>
  <si>
    <t xml:space="preserve">Aprendizaje basado en proyectos                              Equipos colaborativos
Aprendizaje auxiliado en las tecnologías de la información
</t>
  </si>
  <si>
    <t xml:space="preserve">Internet                                                        Equipo de cómputo 
Equipo audiovisual
Videos
Cañón                   
Pintarrón          
Materiales impresos
Software especializado
</t>
  </si>
  <si>
    <t xml:space="preserve">Entrega un estudio de mercado que contenga:         
- Análisis de recursos propios y disponibles
- Análisis de expectativas y actitudes del público objetivo
- Análisis del sector y del mercado de referencia
- Índice de saturación del mercado 
- Análisis socioeconómico del mercado 
- Expectativas del mercado y ciclo de vida del producto
- Análisis estratégico de la competencia
- Investigación de mercados del producto
- Determinación del mercado meta
- Prototipo del producto
</t>
  </si>
  <si>
    <t>Diseñar planes de negocios a través de los resultados obtenidos en los estudios mercadológicos, técnicos y financieros, empleando técnicas administrativas y de investigación para determinar su viabilidad.</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</si>
  <si>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mercadotecnia
- Cronograma de actividades
</t>
  </si>
  <si>
    <t>Gestionar trámites legales de las unidades de negocios con base al tipo de empresa y mercado, así como el marco normativo aplicable para su apertura y operación.</t>
  </si>
  <si>
    <t xml:space="preserve">Elabora un reporte de los trámites legales de las unidades de negocio que contenga:
- Registro federal de contribuyentes
- Acta constitutiva y su justificación
- Registro de nombre comercial, marca y producto ante el Instituto Mexicano de la Propiedad Industrial
- Permisos aplicables al producto
- Registro ante el IMSS e INFONAVIT
</t>
  </si>
  <si>
    <t>Coordinar la operación de las unidades de negocio a partir de la determinación de los procedimientos y estrategias de control de recursos materiales y financieros para el cumplimiento de los objetivos</t>
  </si>
  <si>
    <t xml:space="preserve">Evaluar unidades de negocio a partir de la determinación de indicadores de desempeño y herramientas de control
para generar estrategias de mejora continua.
</t>
  </si>
  <si>
    <t xml:space="preserve">Elabora un reporte de desempeño que contenga:
- Formulación de indicadores
- Diseño de herramientas de control y seguimiento, así como su justificación
- Medición del desempeño 
- Propuesta de estrategias de mejora continua
- Recomendaciones
</t>
  </si>
  <si>
    <t>Kotler, Philip 2016 Fundamentos de Marketing Distrito Federal México Pearson Education     ISBN: 9786073238458</t>
  </si>
  <si>
    <t>Roullet, Bernard 2015 Neuromarketing Distrito Federal México Trillas              ISBN: 6071723248</t>
  </si>
  <si>
    <t>Peng, mike W. 2015 Estrategia Global Distrito Federal México CENGAGE LEARNING     ISBN: 9786075198781</t>
  </si>
  <si>
    <t xml:space="preserve">Knudson, Richard 2012 BUILDING BUSINESS WITH CRM Boston Estados Unidos de Amèrica We Speak You Learn, LLC
ISBN: 0981511848
</t>
  </si>
  <si>
    <t>Fischer, Laura 2011 Mercadotecnia Distrito Federal México McGraww-Hill  ISBN: 9786071505392</t>
  </si>
  <si>
    <t xml:space="preserve">LICENCIATURA EN INNOVACIÓN DE NEGOCIOS Y MERCADOTECNIA
</t>
  </si>
  <si>
    <t>TENDENCIAS DEL MERCADO Y CONSUMIDOR GLOBAL</t>
  </si>
  <si>
    <t xml:space="preserve">Desarrollar y evaluar unidades estratégicas de negocios en mercados nacionales e internacionales, haciendo uso de modelos apegados a la legislación vigente y considerando las tendencias del entorno globalizado para contribuir </t>
  </si>
  <si>
    <t>El alumno evaluará el comportamiento del consumidor, a través del análisis de tendencias del mercado y de técnicas de estímulos sensoriales para persuadir la toma de decisiones en el proceso de compra.</t>
  </si>
  <si>
    <t>El mercado de consumo</t>
  </si>
  <si>
    <t>El alumno evaluará perfiles y tendencias de compra para diseñar estrategias de influencia en el consumidor</t>
  </si>
  <si>
    <t xml:space="preserve">El consumidor como individuo
</t>
  </si>
  <si>
    <t xml:space="preserve">Identificar las características del perfil del consumidor en función de factores internos:
- Personalidad, actitud, aprendizaje, percepción, motivación, hábitos, capacidades y estilos de vida
Identificar las características del perfil del consumidor en función de factores externos:
- Cultura, subculturas, religión, familia, grupos de referencia, sociedad, estatus y rol social
</t>
  </si>
  <si>
    <t>Evaluar perfiles de los consumidores en contextos transculturales</t>
  </si>
  <si>
    <t xml:space="preserve">Ético Analítico 
Responsable
Creativo
Discreto 
Objetivo
</t>
  </si>
  <si>
    <t>Tipos de consumidores</t>
  </si>
  <si>
    <t xml:space="preserve">Identificar los tipos de consumidores vigentes y sus características
Reconocer las técnicas de investigación de mercado aplicables a las tendencias de consumo:
- Encuesta
- Panel de consumidores
- Sesión de grupo
- Entrevista a profundidad
- Técnicas proyectivas
- Comprador misterioso
- Observación
</t>
  </si>
  <si>
    <t>Distinguir tendencias de consumo</t>
  </si>
  <si>
    <t>Proceso de toma de decisiones del consumidor</t>
  </si>
  <si>
    <t xml:space="preserve">Describir el proceso de toma de decisiones del consumidor y sus características:
- Reconocimiento de necesidades
- Búsqueda de información
- Evaluación de alternativas
- Selección de compra
- Comportamiento postcompra
Reconocer los factores de influencia en la toma de decisiones del consumidor:
- Internos
- Externos
Describir el procedimiento de comparación del comportamiento de compra del mercado de distintas culturas.
</t>
  </si>
  <si>
    <t>Diseñar estrategias de influencia en la toma de decisiones del consumidor</t>
  </si>
  <si>
    <t xml:space="preserve">A partir de un caso de estudio del consumidor, elabora un reporte que incluya:
-Perfil del consumidor
-Tipos de consumidores identificados
-Análisis de tendencias de consumo
-Descripción del proceso de compra 
- Análisis del proceso de compra de mercados entre países
- Propuesta de estrategias de influencia
- Conclusiones y recomendaciones
</t>
  </si>
  <si>
    <t xml:space="preserve">1. Identificar el perfil del consumidor con factores internos y externos
2. Analizar los tipos de consumidores y sus tendencias de compra
3. Comprender el proceso de toma de decisiones del consumidor y sus estrategias
4. Analizar el proceso de compra de mercados entre países
5. Proponer estrategias de influencia en el consumidor
</t>
  </si>
  <si>
    <t xml:space="preserve">Realización de trabajos de investigación
Discusión en grupo
Análisis de casos
</t>
  </si>
  <si>
    <t xml:space="preserve">Pintarrón
Impresos: Revistas especializadas, libros
Equipo de proyección
Equipo audiovisual
Equipo de cómputo
Internet
</t>
  </si>
  <si>
    <t>Fundamentos de Neuromarketing</t>
  </si>
  <si>
    <t>El alumno propondrá estímulos sensoriales para influir en el proceso de compra.</t>
  </si>
  <si>
    <t>Introducción al Neuromarketing</t>
  </si>
  <si>
    <t xml:space="preserve">Describir el concepto de Neuromarketing, su importancia y aplicación en los negocios.
Explicar los principios del Neuromarketing
</t>
  </si>
  <si>
    <t>Canales sensoriales y estimulación en el consumidor</t>
  </si>
  <si>
    <t xml:space="preserve">Distinguir el concepto de canales sensoriales, sus tipos y objetivo:
- Auditivo
- Visual 
- Kinestésico
Identificar las características de estimulación de los sentidos y emociones 
Describir la relación entre el comportamiento del consumidor y la estimulación de los sentidos y emociones
</t>
  </si>
  <si>
    <t>Determinar estímulos que influyen en los canales sensoriales</t>
  </si>
  <si>
    <t>Procesos mentales cognitivos en la compra</t>
  </si>
  <si>
    <t xml:space="preserve">Describir los procesos mentales cognitivos en la compra de productos:
- Simples: percepción, atención, memoria y aprendizaje
- Complejos: pensamiento, lenguaje e inteligencia
Identificar la relación de los procesos mentales cognitivos simples y el proceso de consumo
</t>
  </si>
  <si>
    <t>Proponer estímulos de influencia en el proceso de compra</t>
  </si>
  <si>
    <t xml:space="preserve">Ético
Analítico 
Responsable
Creativo
Discreto 
Objetivo
</t>
  </si>
  <si>
    <t xml:space="preserve">A partir del relanzamiento de un producto, integra un proyecto que contenga:
- Principios del Neuromarketing
- Tipo de canal sensorial y su justificación
- Estímulos que influyen en los canales sensoriales
- Propuesta de estímulos de influencia en el proceso de compra
</t>
  </si>
  <si>
    <t xml:space="preserve">1. Comprender el concepto, importancia, aplicación y principios del Neuromarketing
2. Identificar los tipos y objetivos de canales sensoriales
3. Analizar los estímulos de los sentidos y emociones 
4. Comprender los procesos mentales cognitivos en la compra
5. Identificar la relación de los procesos mentales cognitivos simples y el proceso de consumo 
</t>
  </si>
  <si>
    <t xml:space="preserve">Proyecto
Rúbrica
</t>
  </si>
  <si>
    <t xml:space="preserve">Aprendizaje basado en proyectos
Equipos colaborativos
Realización de trabajos de investigación
</t>
  </si>
  <si>
    <t xml:space="preserve">Pintarrón
Impresos: Revistas especializadas, libros
Equipo de proyección
Equipo de cómputo
Equipo audiovisual
Internet
</t>
  </si>
  <si>
    <t xml:space="preserve">Merino Sanz, María Jesús. 2012 Nuevas tendencias en investigación y marketing. Madrid España ESIC Editorial ISBN: 9788473568647
</t>
  </si>
  <si>
    <t>Rivera Camino, Jaime; Arellano Cueva, Rolando; Molero Anaya Víctor. 2013 Conducta del Consumidor. Estrategias y políticas aplicadas al marketing. Madrid España ESIC Editorial ISBN: 9788473568456</t>
  </si>
  <si>
    <t>Rattinger, Álvaro. 2013 Nuevo juego, nuevas reglas: marketing de vanguardia Ciudad de México México Ediciones FELOU ISBN: 9786077757825</t>
  </si>
  <si>
    <t xml:space="preserve">Klaric, Jürgen. 2016 Véndele a la mente, no a la gente Barcelona España PAIDOS 
ISBN: 9786077472476
</t>
  </si>
  <si>
    <t>Cisneros Enríquez, Andrés. 2013 Neuromarketing y neuroeconomía: código emocional del consumidor. Bogotá Colombia Ecoe Ediciones. ISBN: 9789587710212</t>
  </si>
  <si>
    <t xml:space="preserve">Roullet, Bernard; Droulers, Olivier. 2015 Neuromarketing Ciudad de México México Editorial Trillas. 
 ISBN:  
9786071723246
</t>
  </si>
  <si>
    <t xml:space="preserve">Schiffman, Leon G. 2015 Comportamiento del Consumidor Ciudad de México México Pearson  
ISBN: 9786073233088
</t>
  </si>
  <si>
    <t>Solomon, Michael R. 2014 Consumer behavior: Buying, having, and being New Jersey E.U.A. Prentice Hall</t>
  </si>
  <si>
    <t>ADMINISTRACIÓN DE LA PRODUCCIÓN</t>
  </si>
  <si>
    <t>El alumno planificará la producción, mediante el diseño de procesos productivos, distribución en planta, localización geográfica, programación de producción y estimación de costos, con apego a la normatividad aplicable para atender la demanda y eficientar los recursos de la organización.</t>
  </si>
  <si>
    <t>Fundamentos de la producción</t>
  </si>
  <si>
    <t>El alumno determinará flujos de procesos productivos, distribuciones en planta y su localización geográfica para satisfacer la demanda del producto.</t>
  </si>
  <si>
    <t>Diseño de flujo de los procesos productivos</t>
  </si>
  <si>
    <t xml:space="preserve">Reconocer la clasificación de los sistemas de producción y sus características:
- en línea 
- continua 
- por lote
- por proyecto 
- por grupos tecnológicos. 
Explicar la importancia de los procesos de producción
Distinguir los códigos ANSI y ASME en la estandarización de procesos administrativos y de producción. 
Describir de diseño de flujo de los procesos de producción:
- planos de la pieza
- gráficas de ensamble
- hojas de ruta 
- gráficas de flujo del proceso
</t>
  </si>
  <si>
    <t>Diseñar flujos de procesos de producción</t>
  </si>
  <si>
    <t xml:space="preserve">Responsable
Honesto
Disciplinado
Ético 
Organizado
Analítico Propositivo
</t>
  </si>
  <si>
    <t>Distribución en planta</t>
  </si>
  <si>
    <t xml:space="preserve">Identificar el concepto y objetivo de la distribución en planta
Describir los principios de la distribución en planta:
- de la satisfacción y de la seguridad.
- de la integración de conjunto.
- de la mínima distancia recorrida.
- de la circulación o flujo de materiales.
- del espacio cúbico.
- de la flexibilidad.
Describir los tipos de distribución en planta:
- Por posición fija
- Por proceso
- Por producto
Explicar la elaboración de distribución de planta.
Describir los factores que influyen en la distribución en planta:
- Materiales 
- Maquinaria.
- Trabajadores.
- Movimientos de personas y materiales.
- Tiempos de espera 
- Servicios de mantenimiento, inspección, control y programación
- Características del edificio 
- Versatilidad, flexibilidad, expansión.
</t>
  </si>
  <si>
    <t>Proponer distribuciones en planta</t>
  </si>
  <si>
    <t xml:space="preserve">Responsable
Honesto
Disciplinado
Ético 
Organizado
Analítico Propositivo
Creativo
Capacidad para la toma de decisiones
</t>
  </si>
  <si>
    <t>Localización de planta</t>
  </si>
  <si>
    <t xml:space="preserve">Explicar los métodos de localización de plantas de producción:
- Vogel
- Costo Mínimo
- Esquina Noroeste
- Método del centroide
- Centro de gravedad
</t>
  </si>
  <si>
    <t>Determinar la localización de plantas de producción</t>
  </si>
  <si>
    <t>Marco Normativo</t>
  </si>
  <si>
    <t xml:space="preserve">Explicar los requerimientos legales vigentes establecidos en las Normas Oficiales Mexicanas con respecto a la seguridad e higiene 
Identificar los requerimientos legales vigentes en materia ambiental en procesos de manufactura
Describir las Buenas Prácticas de Manufactura (GMPS). 
</t>
  </si>
  <si>
    <t xml:space="preserve">Responsable
Honesto
Disciplinado
Ético 
Organizado
Manejo del estrés Analítico Propositivo
</t>
  </si>
  <si>
    <t xml:space="preserve">A partir de un prototipo de producto, elabora un proyecto de producción que contenga:
-Tipo de Sistema de Producción propuesto
- Flujo del proceso de producción 
- Herramientas para el diseño de flujo del proceso utilizada y su justificación
- Propuesta de distribución en planta 
- Propuesta de localización de planta justificando el método utilizado
- Marco normativo aplicable
</t>
  </si>
  <si>
    <t xml:space="preserve">1. Reconocer la clasificación de sistemas de producción y sus características. 
2. Comprender los códigos ANSI y ASME, así como las herramientas para el diseño de flujo de los procesos de producción.
3. Comprender los objetivos e importancia de la distribución en planta, su procedimiento de elaboración, principios, tipos y factores de influencia.
4. Identificar los métodos para determinar la localización de plantas.
5. Analizar el marco normativo vigente y aplicable.
</t>
  </si>
  <si>
    <t xml:space="preserve">Pintarrón
Equipo de cómputo
Equipo audiovisual
Internet
Materiales impresos (casos, revistas especializadas)
</t>
  </si>
  <si>
    <t>Planificación de la producción</t>
  </si>
  <si>
    <t>El alumno planificará la producción para eficientar tiempos y costos.</t>
  </si>
  <si>
    <t>Planeación de la producción</t>
  </si>
  <si>
    <t xml:space="preserve">Reconocer los métodos de pronósticos cualitativos y cuantitativos en la estimación de ventas anuales
Describir las estrategias de planeación de producción de acuerdo a fluctuaciones de demanda:
- Caza de la demanda
- Nivel de producción
- Estrategia mezclada
Explicar los métodos de planificación de la producción:
- Requerimiento de materiales (MRP)
- Planeación de recursos (ERP)
- Requerimiento de la Capacidad (CRP)
- Planificación de los recursos de distribución (PRD)
Distinguir el uso del software de planificación de recursos de producción
</t>
  </si>
  <si>
    <t xml:space="preserve">Elaborar pronósticos de ventas anuales
Proponer estrategias de cobertura de demanda de producción 
Planificar los recursos de la producción
</t>
  </si>
  <si>
    <t xml:space="preserve">Responsable
Honesto
Disciplinado
Ético 
Organizado
Analítico Propositivo
Capacidad para la toma de decisiones
</t>
  </si>
  <si>
    <t>Costos de Producción</t>
  </si>
  <si>
    <t xml:space="preserve">Describir el concepto de costos de producción y sus elementos: 
- Materias primas
- Cargos indirectos de fabricación
- Mano de obra directa
Explicar el procedimiento de cálculo del lote óptimo de producción
Explicar el procedimiento de costo unitario de productos
</t>
  </si>
  <si>
    <t xml:space="preserve">Calcular lotes óptimos de producción
Calcular costos unitarios de producción
</t>
  </si>
  <si>
    <t xml:space="preserve">A partir de un prototipo de producto, elabora un plan anual de producción que contenga:
- Pronóstico anual de ventas 
- Reporte de método de planificación de la producción utilizado y su justificación 
- Estrategias para atender las fluctuaciones de demanda
- Planeación de la producción
- Cálculo del lote óptimo de producción y costo unitario
- Conclusiones y recomendaciones
</t>
  </si>
  <si>
    <t xml:space="preserve">1. Reconocer los métodos cualitativos y cuantitativos para pronosticar las ventas.
2. Identificar los métodos para planificar la producción: MRP, ERP, CRP y PRD.
3. Comprender el uso y aplicación de software de planificación de recursos de producción
4. Distinguir las estrategias de planeación de la producción, procedimiento de cálculo de lote de producción y costo unitario 
5. Calcular lotes óptimos de producción y costos unitarios.
</t>
  </si>
  <si>
    <t xml:space="preserve">Aprendizaje basado en proyectos
Equipos colaborativos
Aprendizaje auxiliado por las tecnologías de la información
</t>
  </si>
  <si>
    <t xml:space="preserve">Pintarrón
Equipo de cómputo
Internet
Materiales impresos (casos, revistas especializadas)
Software especializado
</t>
  </si>
  <si>
    <t>Formular estudios técnicos mediante herramientas administrativas que permitan la determinación de factores tecnológicos especializados así como humanos para calcular los costos de operación.</t>
  </si>
  <si>
    <t xml:space="preserve">Elabora un informe del estudio técnico que contenga:
-Proceso de producción 
-Descripción de: maquinaria y equipo de producción, mobiliario y equipo 
-Instalaciones y distribución de planta 
-Localización geográfica 
-Aprovisionamiento de insumos 
-Servicios auxiliares de la infraestructura 
-Dimensión de la producción 
-Integración del costo unitario de producción
-Análisis del impacto ambiental
- Determinación del requerimiento del personal operativo
- Determinación de la capacidad instalada
-Regulación legal
</t>
  </si>
  <si>
    <t>Lee J. Krajewski2013 Administración de operaciones Distrito Federal México Addison-Wesley ISBN: 9786073221221</t>
  </si>
  <si>
    <t>Barry Render2014 Principios de administración de operaciones Distrito Federal México Addison-Wesley ISBN: 9786073223362</t>
  </si>
  <si>
    <t>Gutiérrez, Humberto2014 Calidad y Productividad Distrito Federal México McGraw-Hill ISBN: 9786071511485</t>
  </si>
  <si>
    <t>Baca Urbina, Gabriel2013 Evaluación de proyectos Distrito Federal México McGraw-Hill ISBN: 9786071509222</t>
  </si>
  <si>
    <t>Cruelles, Jose Agustín2017 Stocks procesos y dirección de operaciones Ciudad de México México Alfaomega ISBN: 9786076227466</t>
  </si>
  <si>
    <t>GESTIÓN DEL TALENTO HUMANO</t>
  </si>
  <si>
    <t>El alumno gestionará el talento humano de la unidad de negocios, a través de estrategias y procesos de personal, con apego a la normatividad aplicable para generar la colaboración eficaz de las personas en el logro de los objetivos organizacionales.</t>
  </si>
  <si>
    <t>Gestión Estratégica del Talento Humano</t>
  </si>
  <si>
    <t>El alumno propondrá estrategias de gestión de talento humano y estructuras organizacionales para la operación de la unidad de negocios.</t>
  </si>
  <si>
    <t xml:space="preserve">Definir el concepto de talento humano y gestión de personal.
Definir el concepto de outsourcing y su importancia
Identificar las ventajas en los procesos de capital humano.
Explicar la relación entre la planeación estratégica de la empresa y la planeación de recursos humanos.
</t>
  </si>
  <si>
    <t xml:space="preserve">Capacidad de análisis y síntesis
Habilidades de gestión de la información
Responsable
</t>
  </si>
  <si>
    <t>Estrategias de gestión del talento humano</t>
  </si>
  <si>
    <t xml:space="preserve">Describir las estrategias de gestión de talento humano y su proceso de elaboración:
- De atracción
- De retención
- De motivación
- Del desempeño
- De desarrollo
</t>
  </si>
  <si>
    <t>Diseñar estrategias de gestión del talento</t>
  </si>
  <si>
    <t xml:space="preserve">Habilidades de gestión de la información
Propositivo
Toma de decisiones
Liderazgo
Ético
</t>
  </si>
  <si>
    <t>Estructura organizacional  y diseño de puestos</t>
  </si>
  <si>
    <t xml:space="preserve">Reconocer la estructura y funciones estratégicas de las áreas en la organización 
Describir la estructura del diseño de puestos y elementos que lo componen:
a) Factores intrínsecos:
- Funciones a realizar: complejidad, intensidad y frecuencia.
- Requerimientos académicos, conocimientos y habilidades relacionadas.
- Tipo de contratación y prestaciones, condiciones especiales
b) Factores extrínsecos:
- Interrelaciones con otras áreas, ascendentes, descendentes y laterales.
- Aspectos ambientales, espacios físicos, horarios y turnos.
- Consideraciones especiales
Identificar la relación entre el objetivo del puesto, la estructura y los objetivos estratégicos de la organización
</t>
  </si>
  <si>
    <t xml:space="preserve">Proponer estructuras organizacionales
Diseñar la descripción de puestos de estructuras organizacionales
</t>
  </si>
  <si>
    <t xml:space="preserve">Capacidad de análisis y síntesis
Trabajo en equipo
Ético
Organizado
Responsable
Tolerante
</t>
  </si>
  <si>
    <t>Descripción y Perfil de Puestos</t>
  </si>
  <si>
    <t xml:space="preserve">Identificar los objetivos del análisis y descripción de perfiles de puestos.
Describir los métodos de análisis y descripción de puestos: 
- observación directa.
- entrevista.
- cuestionario.
- bitácora de trabajo.
</t>
  </si>
  <si>
    <t>Formular perfiles de puestos.</t>
  </si>
  <si>
    <t xml:space="preserve">Propositivo.     Analítico.
Trabajo en equipo.
Ético.
Organizado.
Responsable.
Honesto.
Tolerante.
</t>
  </si>
  <si>
    <t xml:space="preserve">1. Comprender los conceptos relacionados con talento humano y la relación entre la planeación estratégica de la organización y la planeación de recursos humanos.
2. Identificar las estrategias de gestión del talento humano.
3. Reconocer la estructura organizacional.
4. Comprender la estructura del diseño de puestos y sus elementos.
5. Comprender los métodos para el análisis y descripción de puestos.
</t>
  </si>
  <si>
    <t xml:space="preserve">Estudio de casos.
Lista de cotejo.
</t>
  </si>
  <si>
    <t xml:space="preserve">Análisis de casos.
Aprendizaje basado en proyectos.
Realización de trabajos de investigación.
</t>
  </si>
  <si>
    <t xml:space="preserve">Pintarrón.
Equipo de cómputo.
Cañón.
Internet.
Impresos
</t>
  </si>
  <si>
    <t>Integración del talento humano.</t>
  </si>
  <si>
    <t>El alumno diseñará procesos de integración de personal para cubrir las necesidades actuales y futuras de la organización con el talento humano idóneo.</t>
  </si>
  <si>
    <t>Proceso de integración de personal</t>
  </si>
  <si>
    <t xml:space="preserve">Identificar las etapas del proceso de integración de personal:
- Reclutamiento
- Selección
- Contratación
- Inducción
</t>
  </si>
  <si>
    <t xml:space="preserve">Analítico
Organizado
Responsable
</t>
  </si>
  <si>
    <t xml:space="preserve">Explicar el concepto de reclutamiento y su importancia en la organización.
Describir las características de las fuentes internas de reclutamiento y sus ventajas:
- Tablas de reemplazo
- Ascensos y/o movimientos de personal
- Inventario de personal
Describir las características de las fuentes externas de reclutamiento y sus ventajas:
- Avisos en medios masivos
- Contratación de agencias especializadas
- Bolsas de trabajo
- Carteles o avisos 
- Universidades 
- Asociaciones
- Otras instituciones       
Describir el proceso de reclutamiento de personal 
</t>
  </si>
  <si>
    <t xml:space="preserve">Explorar fuentes de reclutamiento
Elaborar planes de reclutamiento de personal
</t>
  </si>
  <si>
    <t xml:space="preserve">Ético.
Responsable.
Honesto.
Capacidad de síntesis.
Empático.
Propositivo.
Trabajo en equipo.
Liderazgo.
</t>
  </si>
  <si>
    <t xml:space="preserve">Describir el concepto de selección y su proceso
Describir las herramientas de selección del talento humano y sus características: 
- Solicitud de empleo
- Análisis de curriculum
- Entrevista inicial
- Pruebas y test
- Entrevista técnica, análisis y decisión
- Revisión de referencias
</t>
  </si>
  <si>
    <t xml:space="preserve">Proponer procesos de selección de personal
Realizar entrevistas de selección de personal
</t>
  </si>
  <si>
    <t xml:space="preserve">Ético
Responsable
Capacidad de síntesis
Empático
Propositivo
Trabajo en equipo
Liderazgo
</t>
  </si>
  <si>
    <t xml:space="preserve">Identificar los criterios que conforman los contratos y los tipos de contratación: 
- Directo
- Indirecto
Identificar los preceptos relacionados con la contratación establecidos en la Ley Federal del Trabajo
</t>
  </si>
  <si>
    <t xml:space="preserve">Proponer políticas y criterios de contratación para la organización. </t>
  </si>
  <si>
    <t xml:space="preserve">Ético
Responsable
Capaz de tomar decisiones
Propositivo
Trabajo en equipo
Liderazgo
</t>
  </si>
  <si>
    <t xml:space="preserve">A partir de un caso de integración de personal, elabora un reporte que contenga:
-Requisitos del puesto  
-Selección de fuentes y técnicas de reclutamiento.  
- Descripción del proceso de selección de personal
-  Herramientas de selección de personal y su justificación
- Tipo de contratación y su justificación
- Programa de inducción
</t>
  </si>
  <si>
    <t xml:space="preserve">1. Identificar las etapas del proceso de integración de personal
2. Comprender el concepto de reclutamiento, sus fuentes y técnicas
3. Comprender el concepto de selección, su proceso y herramientas
4. Identificar los criterios que conforman los contratos, sus tipos y el marco normativo aplicable
5. Comprender el concepto de inducción y los elementos que integran un programa
</t>
  </si>
  <si>
    <t xml:space="preserve">Pintarrón
Equipo de cómputo
Cañón
Internet
Impresos de casos o audiovisuales
</t>
  </si>
  <si>
    <t>Desarrollo de Talento Humano</t>
  </si>
  <si>
    <t>El alumno establecerá métodos de evaluación, programas de capacitación y estrategias de desarrollo de personal para optimizar el desempeño de los colaboradores y su satisfacción en el trabajo.</t>
  </si>
  <si>
    <t>Evaluación y Retroalimentación del Desempeño</t>
  </si>
  <si>
    <t xml:space="preserve">Distinguir los métodos de evaluación del desempeño pasado:
- Evaluación de 360 grados
- Por puntos
- Por factores
Distinguir los métodos de evaluación del desempeño futuro: 
- Administración por objetivos
- Competencias
Describir el procedimiento de evaluación y retroalimentación del desempeño y sus implicaciones
</t>
  </si>
  <si>
    <t>Evaluar el desempeño del personal.</t>
  </si>
  <si>
    <t xml:space="preserve">Ético
Trabajo en equipo
Creativo
Responsable
Capaz de tomar decisiones
</t>
  </si>
  <si>
    <t>Capacitación</t>
  </si>
  <si>
    <t xml:space="preserve">Describir el concepto y proceso de capacitación y desarrollo de personal    
Identificar el marco legal del proceso de capacitación establecido en la Ley Federal del Trabajo
Describir la estructura de diseño de programas de capacitación y sus elementos:
-  Objetivos
-  Estructura de contenidos
- Actividades de instrucción
- Selección de recursos
- Evaluación
- Fuentes de información
</t>
  </si>
  <si>
    <t>Diseñar programas de capacitación</t>
  </si>
  <si>
    <t xml:space="preserve">Ético
Responsable
Capaz de tomar decisiones
Propositivo
Trabajo en equipo
Creativo
</t>
  </si>
  <si>
    <t>Estrategias de desarrollo del personal</t>
  </si>
  <si>
    <t xml:space="preserve">Comprender el concepto de desarrollo del personal y su importancia en la organización
Describir las estrategias de desarrollo del personal y su proceso de elaboración:
- Mentoría
- Coaching
- Plan de vida y carrera
- Retroalimentación del desempeño
- Sistema de reconocimiento (incentivos y compensaciones)
</t>
  </si>
  <si>
    <t>Proponer estrategias de desarrollo del personal</t>
  </si>
  <si>
    <t xml:space="preserve">Ético
Responsable
Empático
Creativo
</t>
  </si>
  <si>
    <t xml:space="preserve">A partir de un caso de desarrollo de personal, elabora un reporte que integre: 
-  Métodos de evaluación del desempeño y su justificación.
-Objetivos de la evaluación.                         
- Niveles de aplicación.
- Diagrama de flujo sobre el procedimiento.
- Resultados de la evaluación y retroalimentación del desempeño
- Interpretación de resultados globales.
- Programa de capacitación
- Estrategias de desarrollo de personal y su justificación                            
</t>
  </si>
  <si>
    <t xml:space="preserve">1. Comprender los métodos y el procedimiento para evaluar el desempeño.
2. Comprender el concepto, proceso, marco aplicable y programa de capacitación
3. Identificar las estrategias de desarrollo de personal
</t>
  </si>
  <si>
    <t xml:space="preserve">Pintarrón
Equipo de cómputo
Cañón
Internet
Impresos: formatos y manuales
Elementos audiovisuales
</t>
  </si>
  <si>
    <t>Higiene, Seguridad y Calidad de Vida</t>
  </si>
  <si>
    <t>El alumno diagnosticará la higiene, seguridad y calidad de vida en el trabajo para proponer medidas de mejora en las condiciones laborales</t>
  </si>
  <si>
    <t>Seguridad e Higiene en el trabajo</t>
  </si>
  <si>
    <t xml:space="preserve">Definir los conceptos de seguridad laboral, accidente e incidente de trabajo.
Identificar la clasificación de los riesgos de trabajo: 
- Enfermedades profesionales
- Accidentes de trabajo
- Accidentes en trayecto
Identificar los elementos de la evaluación y revisión de seguridad de acuerdo a la normatividad NOM-004-STPS-1999, NOM-001.STPS-2008, D.O.F. 24-XI-2008,  actualización y NOM-002-STPS-2000
</t>
  </si>
  <si>
    <t>Detectar factores de riesgo de seguridad e higiene laboral</t>
  </si>
  <si>
    <t xml:space="preserve">Analítico
Ético
Responsable
Trabajo en equipo 
Capaz de tomar decisiones
</t>
  </si>
  <si>
    <t>Calidad de vida en el trabajo</t>
  </si>
  <si>
    <t xml:space="preserve">Explicar los factores de calidad de vida en el trabajo: 
- Satisfacción con el trabajo
- Futuro en la organización
- Reconocimiento por resultados
- Salario y beneficios
- Relaciones humanas: ambiente psicológico, físico, libertad y responsabilidad.
Identificar los tipos de condiciones laborales que inciden en la calidad de vida en el trabajo: 
- Adaptación
- Remuneración y reconocimiento 
- Seguridad  
- Crecimiento laboral y personal
</t>
  </si>
  <si>
    <t>Proponer medidas de mejora que incidan en la calidad de vida en el trabajo.</t>
  </si>
  <si>
    <t xml:space="preserve">Analítico  
Ético
Creativo
Propositivo 
Trabajo en equipo 
Capaz de tomar decisiones
</t>
  </si>
  <si>
    <t xml:space="preserve">A partir de un caso de estudio de seguridad e higiene, integra un reporte, que incluya:
-Diagnóstico de seguridad e higiene
- Normatividad aplicable
- Factores que inciden en la calidad de vida en el trabajo 
- Propuesta de acciones de mejora
</t>
  </si>
  <si>
    <t xml:space="preserve">1. Comprender los conceptos de seguridad laboral, accidente e incidente de trabajo, así como de la calidad de vida en el trabajo y los factores que lo integran.
2. Identificar la clasificación de los accidentes de trabajo sus causas, así como la previsión de robos, incendios y riesgos. 
3. Analizar la normatividad vigente y aplicable a la seguridad e higiene en el trabajo
4. Comprender el concepto de calidad de vida en el trabajo y los factores que lo integran
5. Identificar los tipos de condiciones laborales que inciden en la calidad de vida en el trabajo
</t>
  </si>
  <si>
    <t xml:space="preserve">Análisis de casos
Equipos colaborativos
Debate
</t>
  </si>
  <si>
    <t xml:space="preserve">Medios audiovisuales
Internet
Equipo de cómputo
Impresos: casos, normas aplicables
Consulta de página oficial de la STPS
</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</si>
  <si>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mercadotecnia
- Cronograma de actividades
</t>
  </si>
  <si>
    <t>Gestionar trámites legales de las unidades de negocio con base al tipo de empresa y mercado, así como el marco normativo aplicable para su apertura y operación.</t>
  </si>
  <si>
    <t>Desarrollar el capital humano de las unidades estratégicas de negocios haciendo uso de técnicas y procesos de integración, desarrollo y motivación del personal, considerando la normatividad aplicable, para el cumplimiento de los objetivos organizacionales.</t>
  </si>
  <si>
    <t xml:space="preserve">Entrega un plan de gestión estratégico de capital humano que contenga: 
- Políticas y reglamento de recursos humanos
- Programa de inducción
- Estrategias de: 
- Integración del recurso humano
- Formación y desarrollo de personal 
- Incentivos y compensaciones
 - Análisis de empresas externas para administración de personal
- Tipo de contratación y su justificación.
</t>
  </si>
  <si>
    <t xml:space="preserve">González, Martín; Olivares, Socorro; González, Nancy; Ramos, Juan Manuel2014 Planeación e integración de los Recursos Humanos Distrito Federal México Grupo Editorial Patria
ISBN: 9786074386400
</t>
  </si>
  <si>
    <t xml:space="preserve">Dessler, Gary. 2015 Administración de Recursos Humanos Distrito Federal México Pearson
ISBN: 9786073233118
</t>
  </si>
  <si>
    <t xml:space="preserve">Hill, Charles y Jones, Gareth2013 Administración Estratégica Distrito Federal México CENGAGE Learning
ISBN: 978-607-481-322-7
</t>
  </si>
  <si>
    <t xml:space="preserve">Villanueva, Arturo2010 De los Recursos Humanos al Capital Humano Distrito Federal México Trillas
ISBN: 978-607-17-0517-4
</t>
  </si>
  <si>
    <t xml:space="preserve">Chiavenato, Idalberto2009 Gestión del Talento Humano Distrito Federal México McGraw Hill
ISBN:   9789701073407
</t>
  </si>
  <si>
    <t xml:space="preserve">Gómez-Mejía, Luis. Balkin, David y Cardy, Robert. 2008 Gestión de Recursos Humanos Madrid España Pearson/Prentice Hall
ISBN:9788483224021
</t>
  </si>
  <si>
    <t xml:space="preserve">Janania Abraham , Camilo1997 Manual de Seguridad e Higiene Industrial Río de Janeiro Brasil Limusa Noriega Editores
ISBN: 9789681830557
</t>
  </si>
  <si>
    <t xml:space="preserve">Aguirre Martinez, Eduardo1996 Seguridad e Higiene: en la Industria y Comercio D.F. México Trillas
ISBN: 9789682452741
</t>
  </si>
  <si>
    <t xml:space="preserve">Congreso de los Estados Unidos Mexicanos2015 Ley Federal del Trabajo México DOF 12-06-2015
https://www.gob.mx/cms/uploads/
attachment/file/156203/1044_
Ley_Federal_del_Trabajo.pdf
</t>
  </si>
  <si>
    <t xml:space="preserve">Secretaría del Trabajo y Previsión Social Reglamento 2017Federal de Seguridad e Higiene en el Trabajo y normas oficiales mexicanas de la materia México Página oficial http://asinom.stps.gob.mx:8145/
Centro/CentroMarcoNormativo aspx
</t>
  </si>
  <si>
    <t>OPTATIVA I (SUELDOS Y SALARIOS)</t>
  </si>
  <si>
    <t>El alumno administrará los sueldos y salarios de la organizaciones de manera eficiente, haciendo uso de software especializado y normatividad aplicable para cumplir con las responsabilidades de la organización ante sus trabajadores</t>
  </si>
  <si>
    <t>Sueldos y salarios</t>
  </si>
  <si>
    <t>El alumno determinará los sueldos y salarios para su adecuada integración</t>
  </si>
  <si>
    <t xml:space="preserve">Explicar los lineamientos de tabuladores de sueldos
Describir la estructura de los tabuladores de sueldos y los factores de su determinación
</t>
  </si>
  <si>
    <t>Establecer tabuladores de sueldos en organizaciones</t>
  </si>
  <si>
    <t xml:space="preserve">Organizado
Propositivo
Analítico
Crítico
</t>
  </si>
  <si>
    <t xml:space="preserve">Describir la clasificación de los salarios: 
- por el medio de pago empleado 
- por capacidad adquisitiva 
- por capacidad 
- por sus límites 
- por quién produce el trabajo 
- por forma de pago
Explicar los factores que influyen en la determinación de los salarios: 
- puesto 
- eficiencia 
- posibilidades de la empresa
Identificar en la Ley Federal del Trabajo los aspectos jurídicos del salario
</t>
  </si>
  <si>
    <t>Integrar salarios en las organizaciones</t>
  </si>
  <si>
    <t xml:space="preserve">Analítico
Organizado
Crítico
Sistemático
</t>
  </si>
  <si>
    <t xml:space="preserve">Identificar los objetivos del análisis y descripción de perfiles de puestos.
Describir los métodos de análisis y descripción de puestos: 
- observación directa
- entrevista
- cuestionario 
- bitácora de trabajo
</t>
  </si>
  <si>
    <t>Formular perfiles de puestos</t>
  </si>
  <si>
    <t xml:space="preserve">Propositivo Analítico.
Trabajo en equipo
Ético
Organizado
Responsable
Honesto 
Tolerante
</t>
  </si>
  <si>
    <t xml:space="preserve">A partir de un ejercicio práctico de sueldos y salarios, integra un portafolio de evidencias que incluya:
- Mapa conceptual donde distinga el sueldo y el salario
- Lineamientos para elaborar un tabulador
- Tabulador de una organización
- Integración de salarios en 3 clasificaciones
- Justificación de los factores para su determinación
- Elementos de la Ley Federal de Trabajo considerados
</t>
  </si>
  <si>
    <t xml:space="preserve">1. Comprender los conceptos de sueldo y salario
2. Identificar cómo se integran los tabuladores
3. Analizar la clasificación de los salarios y sus factores.
4. Identificar los aspectos jurídicos del salario.
5. Integrar el salario por clasificación.
</t>
  </si>
  <si>
    <t xml:space="preserve">Equipos colaborativos
Investigación
Ejercicios Prácticos
</t>
  </si>
  <si>
    <t xml:space="preserve">Impresos (ejercicios, casos)
Cañón
Computadora
Pintarrón
</t>
  </si>
  <si>
    <t>Integración del salario y prestaciones</t>
  </si>
  <si>
    <t>El alumno determinará salario y prestaciones a las que tiene derecho el trabajador para la integración de la nómina</t>
  </si>
  <si>
    <t>Percepciones, prestaciones y deducciones</t>
  </si>
  <si>
    <t xml:space="preserve">Describir los tipos de percepciones en la determinación de la nómina:
- Sueldo
- Salarios ordinarios
- Horas extras
- Séptimos días
- Días festivos
- Comisiones
Describir los tipos de prestaciones en la determinación de la nómina:
- Premios
- Incentivos
- Aguinaldo
- Vacaciones
- Días económicos
- Prima vacacional
- Participación a los trabajadores en las utilidades
Describir los tipos de deducciones en la determinación de la nómina:
 - Impuesto sobre el producto del trabajo
- Faltas injustificadas
- Seguridad social
- Cesantía en edad avanzada
- Aportación para el retiro
- Aportaciones de vivienda
Describir el proceso de cálculo de las percepciones, prestaciones y deducciones en la integración de la nómina 
Identificar el software de integración de nómina en relación a percepciones, prestaciones y deducciones
</t>
  </si>
  <si>
    <t>Determinar las percepciones, prestaciones y deducciones</t>
  </si>
  <si>
    <t xml:space="preserve">Analítico
Organizado
Estructurado
Sistemático
</t>
  </si>
  <si>
    <t xml:space="preserve">Describir los sistemas de salarios incentivos y su proceso de formulación: 
-Sistema de pago por pieza 
-Sistema de horas estándar 
-Sistema Bedaux 
-Sistema Barth 
-Sistemas de tasas elevadas por pieza
-Sistema de Gantt por tarea 
-Sistema de tarifas diferenciadas de Taylor. 
Identificar el software de integración de nómina en relación a salarios incentivos
</t>
  </si>
  <si>
    <t>Elaborar propuesta de incentivos</t>
  </si>
  <si>
    <t xml:space="preserve">Definir los conceptos de jubilación y utilidad.
Explicar el cálculo de la jubilación y liquidación.
Identificar el software de integración de nómina en relación a jubilaciones y liquidaciones
</t>
  </si>
  <si>
    <t>Determinar el pago de la jubilación y la liquidación.</t>
  </si>
  <si>
    <t xml:space="preserve">1. Comprender los conceptos de sueldo y salario
2. Identificar como se integran los tabuladores 
3. Analizar la clasificación de los salarios y sus factores
4. Identificar los aspectos jurídicos del salario 
5. Integrar el salario por clasificación
</t>
  </si>
  <si>
    <t xml:space="preserve">Ejercicios Prácticos
Investigación
Aprendizaje auxiliado por las tecnologías de la información
</t>
  </si>
  <si>
    <t xml:space="preserve">Impresos (ejercicios, casos)
Cañón
Computadora
Pintarrón
Presentación Electrónica
Internet
Software especializado de nómina
</t>
  </si>
  <si>
    <t>Elaborar estudios de mercado aplicando metodologías que definan la factibilidad del plan, con base en las condiciones de la oferta y demanda para determinar estrategias de mercadotecnia</t>
  </si>
  <si>
    <t>Formular estudios técnicos mediante herramientas administrativas que permitan la determinación de factores tecnológicos especializados así como humanos para calcular los costos de operación</t>
  </si>
  <si>
    <t xml:space="preserve">Elabora un informe del estudio técnico que contenga:
-Proceso de producción 
-Descripción de: maquinaria y equipo de producción, mobiliario y equipo
-Instalaciones y distribución de planta
-Localización geográfica
-Aprovisionamiento de insumos
-Servicios auxiliares de la infraestructura
-Dimensión de la producción
-Integración del costo unitario de producción
-Análisis del impacto ambiental
- Determinación del requerimiento del personal operativo
- Determinación de la capacidad instalada
-Regulación legal
</t>
  </si>
  <si>
    <t>Elaborar estudios financieros desarrollando estados pro-forma, considerando indicadores financieros y costos de financiamiento para determinar la factibilidad del plan de negocios</t>
  </si>
  <si>
    <t xml:space="preserve">Entrega un informe financiero que contenga:
_ Estados financieros pro-forma:
 Estado de resultados
 Estado de situación financiera
 Flujo de efectivo
_ Indicadores Financieros:
 Razones financieras
 Porcientos integrales
 Aumentos y disminuciones
 Tasa Interna de Retorno
 Valor Presente Neto 
 Costo Promedio Ponderado
 Tasa Mínima de Rendimiento Aceptable
 Valor Económico Agregado
- Fuentes de financiamiento y su justificación
- Conclusiones del informe financiero
</t>
  </si>
  <si>
    <t>Diseñar planes de negocios a través de los resultados obtenidos en los estudios mercadológicos, técnicos y financieros, empleando técnicas administrativas y de investigación para determinar su viabilidad</t>
  </si>
  <si>
    <t>Gestionar trámites legales de las unidades de negocio con base al tipo de empresa y mercado, así como el marco normativo aplicable para su apertura y operación</t>
  </si>
  <si>
    <t xml:space="preserve">Entrega un plan de gestión estratégico de capital humano que contenga: 
- Políticas y reglamento de recursos humanos
- Programa de inducción
- Estrategias de: 
Integración del recurso humano
Formación y desarrollo de personal 
Incentivos y compensaciones
 - Análisis de empresas externas para administración de personal
- Tipo de contratación y su justificación
</t>
  </si>
  <si>
    <t>Evaluar unidades de negocio a partir de la determinación de indicadores de desempeño y herramientas de control para generar estrategias de mejora continua</t>
  </si>
  <si>
    <t xml:space="preserve">Juárez Hernández Othón2014 Administración de la compensación, sueldos, salarios, incentivos y prestaciones Ciudad de México México Grupo Editorial Patria
ISBN: 9786074381276
</t>
  </si>
  <si>
    <t xml:space="preserve">González, Martín2013 Planeación e integración de los recursos humanos Ciudad de México México Grupo Editorial Patria
ISBN: 9786074386400
</t>
  </si>
  <si>
    <t xml:space="preserve">Bernal Vitar Irma Leticia2014 Práctica didáctica para elaborar nóminas de sueldos y salarios Ciudad de México México Ediciones Quinto Sol
ISBN: 9786077750680
</t>
  </si>
  <si>
    <t xml:space="preserve">Martínez Gutiérrez, Javier2017 El ABC Fiscal de los Sueldos y Salarios 2017 Ciudad de México México Ediciones Fiscales ISEF
ISBN: 9786074068801
</t>
  </si>
  <si>
    <t xml:space="preserve">Lara Flores, Elías / Lara Ramírez, Leticia2017 Primer Curso de Contabilidad Ciudad de México México Trillas
ISBN: 9786071731111
</t>
  </si>
  <si>
    <t xml:space="preserve">Computación en Acción, S.A. de C.V. 2014Manual de Capacitación. Procesos EspecialesGuadalajaraMéxico Computación en Acción, S.A. de C.V.
http://www.contpaqi.com/CONTPAQi/
ms/filesup/pdf/CAPACITACION/NOMINAS/
ProcesosEspeciales_NOMINAS/files/
assets/common/downloads/
NOMINAS_ProcesosEspeciales.pdf
</t>
  </si>
  <si>
    <t xml:space="preserve">Aspel de México, S.A. de C.V. S/F Manual de Referencia. Sistema de Nómina Integral (NOI) Ciudad de México México Aspel de México, S.A. de C.V.
http://www.aspel.com.mx/assets/manuales
/manual-aspel-sistema-nomina-integral.pdf
</t>
  </si>
  <si>
    <t>INGLÉS VII</t>
  </si>
  <si>
    <t xml:space="preserve">Describir los conceptos de:
● Planeación estratégica
● Estrategia
● Táctica
● Misión, visión y valores
● Objetivos, metas y estrategias
● estilos de planeación de Ackoff:
a) reactivista (pasado)
b) inactivista (presente)
c) preactivista (futuro)
d) interactivista (integración)
</t>
  </si>
  <si>
    <t xml:space="preserve">Describir las características de los modelos organizacionales:
● Mercadotecnia
● Producción
● Finanzas
● Recursos humanos
● Cuatro ejes:
a) sociales,
b) estratégicos,
c) administrativos y
d) tecnológicos
● Tres ejes:
a) misión,
b) diseño de transformación y
c) estructura organizacional) misión,
b) diseño de transformación y
c) estructura organizacional)
</t>
  </si>
  <si>
    <t>Explicar la incidencia del entorno en la organización: 
● educativo
● cultural
● económico
● político
● social
● ambiental
● tecnológico
Identificar la prospectiva para construir los siguientes escenarios
● real
● posible (factibles)
● probable (futurables)
● deseable (futurible)</t>
  </si>
  <si>
    <t xml:space="preserve">A partir de un caso práctico elaborará un reporte que integre: 
● análisis del modelo organizacional 
● análisis de las características del entorno
● plan estratégico que contenga:
● misión
● visión
● valores
● objetivos
● estrategias
● metas
● acciones
● recursos
● responsables
● plazos
</t>
  </si>
  <si>
    <t>Describir las formas de organización del trabajo con base en los tópicos: 
● objetivos tácticos 
● metas o indicadores de medición 
● procesos
● procedimiento
● programa
● actividad y tarea
● recursos que intervienen en los diferentes procesos:
● recurso humano (responsables)
● recurso material (suministros)
● recurso financiero (costos)
● grafico de Gantt</t>
  </si>
  <si>
    <t xml:space="preserve">Describir el concepto de estrategia y los elementos para su diseño según H.I. Ansoff:
● campo de actividad 
● vector de crecimiento 
● ventajas competitivas
● efecto sinérgico
</t>
  </si>
  <si>
    <t xml:space="preserve">Elaborar estrategias para mejorar:
● procesos
● procedimientos
● programas
● actividades y tareas
</t>
  </si>
  <si>
    <t xml:space="preserve">Proactivo
Respeto
Responsabilidad, 
Iniciativa
Puntualidad
Crítico
Espíritu de superación personal
Analítico
</t>
  </si>
  <si>
    <t xml:space="preserve">Elaborará un reporte con base en un caso práctico en el que:
Rediseñe el programa de trabajo para el área o departamento:
● objetivos del programa
● metas asociadas 
● estrategias o alternativas de cumplimiento
Organización del trabajo
● programas particulares
● procedimientos
● actividades
● tareas
Asignación de recursos
● humano
● material
● financiero
● tiempo
</t>
  </si>
  <si>
    <t>Identificar la técnica de análisis FODA y su aplicación en al ámbito laboral:
● fortalezas
● oportunidades
● debilidades
● amenazas</t>
  </si>
  <si>
    <t>Identificar la técnica Balanced Scorecard de Ken Blanchard, considerando:
● desempeño del personal y del grupo
● resultados del proceso
● metas financieras
● indicadores de desempeño
● tiempos de cumplimiento
● retroalimentación (feedback)
● supervisión</t>
  </si>
  <si>
    <t xml:space="preserve">Elaborará un reporte con base en un caso práctico en el que:
Evalúe la situación actual del área a través del FODA
Balanced Scorecard
● desempeño del personal y del grupo
● resultados del proceso
● metas financieras
● indicadores de desempeño
● tiempos de cumplimiento
Propuesta de alternativas de mejora
</t>
  </si>
  <si>
    <t xml:space="preserve">1. Comprender las técnicas para el análisis y evaluación del trabajo.
2. Analizar los resultados de la evaluación para hacer propuestas de mejora.
3. Elaborar propuesta de mejora.
</t>
  </si>
  <si>
    <t xml:space="preserve">Elabora plan por equipo de trabajo con las siguientes características:
- objetivos
- metas
- estrategias
- secuencia de actividades
- tiempos de realización y de entrega de resultados
- recursos necesarios, tiempo en que se requieren y costos
- canales y medios de comunicación para nuevos acuerdos y entrega de resultados
- formas de supervisión.
</t>
  </si>
  <si>
    <t>Evaluar los resultados del equipo de trabajo con técnicas de control bajo un enfoque sistémico para fortalecer su desempeño</t>
  </si>
  <si>
    <t xml:space="preserve">Elabora tablero de control de cumplimiento de indicadores que contiene:
- metas cuantitativas (indicadores)
- fechas especificas de cumplimiento
- nombres de los responsables
- análisis de las causas de las desviaciones en el cumplimiento de las metas con enfoque sistémico (cualitativo)
- estrategias o alternativas aplicadas
- resultados obtenidos después de aplicar las alternativas
- retroalimentación al grupo de trabajo
</t>
  </si>
  <si>
    <t xml:space="preserve">Stephen P. ,   
De Cenzo A(1996) Fundamentos de Administración, Conceptos y aplicaciones Distrito  Federal. México Prentice Hall
</t>
  </si>
  <si>
    <t>Terry &amp; Franklin(1985) Principios de Administración Distrito  Federal. México CECSA</t>
  </si>
  <si>
    <t>Stone  F, (1996) Administración Distrito  Federal. México Prentice Hall</t>
  </si>
  <si>
    <t>Stephen P. , (1998) La administración en el mundo de hoy Distrito  Federal. México Prentice Hall</t>
  </si>
  <si>
    <t xml:space="preserve">Leslie W. ,
Lloyd L. Byars(1995) Administración Teoría y aplicaciones Distrito  Federal. México Grupo Editor S. A.
</t>
  </si>
  <si>
    <t xml:space="preserve">Stephen P.,
  Coulter M.
(1996) Administration. Distrito  Federal. México Prentice Hall
</t>
  </si>
  <si>
    <t>COMUNICACIÓN INTEGRAL DE MERCADOTECNIA</t>
  </si>
  <si>
    <t>Desarrollar y evaluar unidades estratégicas de negocios en mercados nacionales e internacionales, haciendo uso de modelos apegados a la legislación vigente y considerando las tendencias del entorno globalizado para contribuir a la consolidación y rentabilidad de las organizaciones</t>
  </si>
  <si>
    <t>El alumno desarrollará planes de comunicación integral de mercadotecnia de bienes y servicios, mediante el uso de estrategias de la mezcla promocional y considerando el marco normativo aplicable para contribuir al posicionamiento, imagen de marca, participación del mercado y volumen de ventas.</t>
  </si>
  <si>
    <t>Estrategias de Comunicación Integral de mercadotecnia (CIM)</t>
  </si>
  <si>
    <t>El alumno diseñará estrategias de comunicación integral de mercadotecnia para contribuir al posicionamiento y participación de los productos en el mercado.</t>
  </si>
  <si>
    <t>Proceso de comunicación integral de mercadotecnia</t>
  </si>
  <si>
    <t xml:space="preserve">Reconocer el proceso de comunicación  y  sus  fases 
Reconocer el concepto de Comunicación integral de mercadotecnia (CIM) y los elementos de la mezcla promocional
Distinguir la clasificación de los medios de comunicación, sus características y ventajas:
- Medios convencionales             
- Medios no convencionales
</t>
  </si>
  <si>
    <t xml:space="preserve">Seleccionar medios de comunicación  en campañas de promoción   </t>
  </si>
  <si>
    <t xml:space="preserve">Proactivo
Creativo
Organizado
Lógico
</t>
  </si>
  <si>
    <t>Plan de comunicación integral de mercadotecnia</t>
  </si>
  <si>
    <t xml:space="preserve">Describir el concepto y proceso de planeación de la comunicación integral de mercadotecnia:
-Análisis situacional 
-Objetivos de Marketing 
-Presupuesto de CIM
-Estrategias de marketing 
-Tácticas de Marketing
-Evaluación de desempeño
Explicar los elementos del brief creativo:
- Antecedentes históricos de la marca
- El mercado y la competencia
- Situación actual
- El producto y sus claves
- Canales de distribución
- Consumidor tipo
- Nicho de mercado del producto
- Público potencial fuera de nicho
- Tendencias de mercado
- Objetivos y estrategias de marketing
- Tiempo y precio
- Limitaciones
</t>
  </si>
  <si>
    <t xml:space="preserve">Diseñar planes de comunicación integral de mercadotecnia 
Diseñar briefs creativos
</t>
  </si>
  <si>
    <t xml:space="preserve">Analítico
Creativo 
Capacidad para la toma de decisiones
</t>
  </si>
  <si>
    <t>Estrategias de mezcla promocional y CIM</t>
  </si>
  <si>
    <t xml:space="preserve">Explicar el proceso de formulación e implementación de los elementos de la mezcla promocional en bienes y servicios:
- Relaciones públicas
- Publicidad
- Promoción de ventas
- Venta personal
- Marketing directo
Distinguir la importancia de la calidad de servicio como estrategia 
Describir el proceso de formulación de estrategias de comunicación integral de mercadotecnia
</t>
  </si>
  <si>
    <t xml:space="preserve">Diseñar elementos de la mezcla promocional
Proponer estrategias de comunicación integral de mercadotecnia
</t>
  </si>
  <si>
    <t>Evaluación de estrategias de CIM</t>
  </si>
  <si>
    <t>Identificar los indicadores de evaluación de estrategias de CIM y su proceso de formulación</t>
  </si>
  <si>
    <t>Evaluar estrategias de CIM</t>
  </si>
  <si>
    <t xml:space="preserve">A partir del prototipo de un producto, elaborar un reporte que contenga: 
Plan de comunicación integral
- Análisis situacional, objetivos de marketing
- Presupuesto de CIM, estrategias de marketing 
tácticas de marketing y evaluación de desempeño
- Brief creativo
- Propuesta de estrategias de comunicación integral de mercadotecnia y su justificación
- Análisis de indicadores de evaluación de estrategias de CIM
- Conclusiones
</t>
  </si>
  <si>
    <t xml:space="preserve">1. Reconocer el proceso de comunicación, sus fases, así como el concepto de CIM y los elementos de la mezcla promocional
2. Identificar la clasificación de los medios de comunicación, sus características, ventajas y desventajas
3. Comprender el concepto y proceso de plan de comunicación integral de mercadotecnia, así como los elementos del brief creativo
4. Analizar el proceso de formulación e implementación de los elementos de la mezcla promocional, estrategias de CIM y estrategia de calidad en el servicio 
5. Identificar los indicadores de evaluación de estrategias de CIM y su proceso de formulación
</t>
  </si>
  <si>
    <t xml:space="preserve">Proyecto 
Rúbrica
</t>
  </si>
  <si>
    <t xml:space="preserve">Aprendizaje basado en proyectos
Solución de problemas
Equipos colaborativos
</t>
  </si>
  <si>
    <t xml:space="preserve">Pintarrón                
Equipo proyector               
Equipo de cómputo 
Equipo audiovisual            
Impresos: casos prácticos, revistas especializadas en mercadotecnia
Internet
Cámaras fotográficas
Software de diseño
</t>
  </si>
  <si>
    <t>Mercadotecnia digital</t>
  </si>
  <si>
    <t>El alumno propondrá estrategias de mercadotecnia digital y de gestión de comunidades virtuales para el cumplimiento de objetivos de comunicación de marca.</t>
  </si>
  <si>
    <t>Fundamentos de marketing digital</t>
  </si>
  <si>
    <t xml:space="preserve">Definir el concepto de marketing digital y su importancia en las organizaciones
Identificar los elementos del plan de marketing digital: análisis, público, objetivos, estrategias, tácticas, acciones, presupuesto, resultados y evaluación
Identificar la normativa vigente aplicable al marketing digital nacional e internacional
</t>
  </si>
  <si>
    <t>Organizado Sistemático Comunicación efectiva Analítico</t>
  </si>
  <si>
    <t>Estrategias de marketing digital</t>
  </si>
  <si>
    <t xml:space="preserve">Describir las estrategias de marketing digital y su objetivo: 
- mailing 
- social media 
- posicionamiento en páginas web (SEO, SEM) 
- marketing de contenido 
- dispositivos móviles
- narrativas visuales
Identificar las plataformas de gestión de redes sociales, su uso y aplicación en el marketing digital.
</t>
  </si>
  <si>
    <t>Diseñar estrategias de mercadotecnia digital</t>
  </si>
  <si>
    <t>Organizado Sistemático Comunicación efectiva Analítico              Creativo</t>
  </si>
  <si>
    <t>Administración de comunidades virtuales</t>
  </si>
  <si>
    <t xml:space="preserve">Identificar el rol e importancia del administrador de comunidades virtuales
Explicar la generación de contenidos en comunidades virtuales:
- Estrategias de contenido
- Identidad y personalidad de la marca
- Establecimiento de voz y tono
- Contenido editorial
- Calendario editorial
- Identidad visual
- Indicadores clave por cada red social
- Curación de contenidos
- Engagement
- Manejo de crisis en redes sociales
</t>
  </si>
  <si>
    <t>Gestionar comunidades virtuales</t>
  </si>
  <si>
    <t xml:space="preserve">A partir del prototipo de un producto, elaborar un reporte que contenga: 
- Normatividad aplicable al marketing digital y su justificación
- Propuesta de estrategias de marketing digital
- Selección de plataforma de gestión de redes sociales
- Estrategias de administración de comunidades  virtuales
- Conclusiones
</t>
  </si>
  <si>
    <t xml:space="preserve">1. Comprender el concepto y normatividad aplicable del marketing digital, así como los elementos del plan 
2. Identificar las estrategias de marketing digital, su objetivo, aplicación y proceso de formulación
3. Distinguir las plataformas de gestión de redes sociales
4. Identificar el rol e importancia del administrador de comunidades virtuales, así como la generación de contenidos
</t>
  </si>
  <si>
    <t xml:space="preserve">Aprendizaje basado en proyectos
Equipos colaborativos 
Aprendizaje auxiliado por las tecnologías de la información
</t>
  </si>
  <si>
    <t xml:space="preserve">Pintarrón
Equipo de proyección
Equipo de cómputo
Equipo audiovisual
Dispositivos móviles
Impresos: proyectos de mercadotecnia, casos, revistas especializadas en mercadotecnia digital
Internet
Plataformas de gestión de redes sociales
</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</si>
  <si>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
</t>
  </si>
  <si>
    <t>Coordinar la operación de las unidades de negocio a partir de la determinación de los procedimientos y estrategias de control de recursos materiales y financieros para el cumplimiento de los objetivos.</t>
  </si>
  <si>
    <t xml:space="preserve">Stanton, J2012 Fundamentos de Marketing Distrito Federal México McGraw-Hill
Interamericana      ISBN-B: 978-970-10-6201-
</t>
  </si>
  <si>
    <t>Kotler, P. Armstrong2008 Fundamentos de Marketing Distrito Federal México PEARSON EDUCACIÓN,  ISBN: 978-970-26-1186-8</t>
  </si>
  <si>
    <t>Clow, K. &amp; Donal B. 2012 Publicidad Promoción y comunicación integral en marketing Estado de México México PEARSON EDUCACIÓN, ISBN: 978-607-442-630-4</t>
  </si>
  <si>
    <t>Ramón A. &amp; Segovia C. 2016 Comunicación integrada de marketing Madrid España ESIC EDITORIAL ISBN: 978-84-1670-125-4</t>
  </si>
  <si>
    <t>Mesonero M. &amp; Alcaide J. 2012 Marketing industrial Madrid España ESIC EDITORIAL ISBN: 978-84-1670-125-4</t>
  </si>
  <si>
    <t xml:space="preserve">Lovelock  C. 2015 Marketing de servicios Distrito Federal México PEARSON  ISBN 9786073229326 </t>
  </si>
  <si>
    <t>Luque Gálvez, Miguel Ángel2013 Posicionamiento WEB y marketing en buscadores SEO y SEM Madrid España IC Editorial    ISBN: 9788415886105</t>
  </si>
  <si>
    <t xml:space="preserve">Coles, Linda2014 Marketing With Social Media Melbourne Australia Wiley </t>
  </si>
  <si>
    <t>2016 Marketing Communication Philadelphia USA Konan Pages ISBN: 9780749473402</t>
  </si>
  <si>
    <t>W. Leiss, S. Kline, S. Jhally, J. Botterill2015 Social communication in Advertising 5th Ed NY Routledge</t>
  </si>
  <si>
    <t>Fred r. David y Forest R. David2015 Strategic Management, 15th Ed New Jersey USA Pearson Education     ISBN: 97801360698</t>
  </si>
  <si>
    <t>FINANZAS</t>
  </si>
  <si>
    <t>El alumno evaluará el costo y el riesgo financiero, a través de procedimientos, métodos de análisis y técnicas de valuación, para determinar las opciones de inversión y capitalización.</t>
  </si>
  <si>
    <t>Matemáticas Financieras</t>
  </si>
  <si>
    <t>El alumno calculará el interés simple, compuesto y  anualidades,  para  identificar los costos en los financiamientos.</t>
  </si>
  <si>
    <t xml:space="preserve">Interés simple y compuesto                                 </t>
  </si>
  <si>
    <t xml:space="preserve">Reconocer el concepto de valor del dinero en el 
Describir los conceptos de interés simple e interés compuesto y sus elementos: 
-Tasa                                                    
-Plazo o tiempo                                       
 -Valor presente o capital              
-Valor futuro o monto         
Reconocer el proceso de cálculo de interés simple y compuesto.                     
Comprender el concepto de descuento y su proceso de cálculo.
</t>
  </si>
  <si>
    <t>Calcular interés simple, compuesto y descuentos.</t>
  </si>
  <si>
    <t xml:space="preserve">Responsable
Honesto
Disciplinado
Ético 
Organizado
Manejo del estrés  Analítico
</t>
  </si>
  <si>
    <t>Tablas de Amortización</t>
  </si>
  <si>
    <t xml:space="preserve">Identificar los conceptos de amortización,  tablas de amortización y fondos de amortización.     
Diferenciar los elementos presentes en tablas de amortización:                                          -pagos                                            
-los intereses                                       
-la deuda                                       
-la amortización                                   
-el saldo     
Describir el procedimiento de elaboración de tablas de amortización
</t>
  </si>
  <si>
    <t>Construir tablas de amortización.</t>
  </si>
  <si>
    <t xml:space="preserve">Elaborar un documento de ejercicios prácticos de matemáticas financieras, que incluya:
-Cálculo de interés simple                                                     -Cálculo de interés     
 compuesto                                 -Cálculo de descuento       
-Cálculo de anualidades                             -Tablas de amortización
</t>
  </si>
  <si>
    <t xml:space="preserve">1. Comprender el concepto del valor del dinero en el tiempo, sus elementos y características.
2. Identificar el proceso para el cálculo de interés simple, interés compuesto y descuentos.                                  
3. Comprender el concepto de anualidades y sus tipos y proceso de cálculo.
                                                          .
4. Identificar los elementos que conforman una tabla de amortización.    
5. Calcular amortizaciones.                                                                                                                                                                                                                                                                                                                                                                                                        
</t>
  </si>
  <si>
    <t xml:space="preserve">Ejercicios prácticos
Lista de cotejo
</t>
  </si>
  <si>
    <t xml:space="preserve">Ejercicios prácticos                                                                       Equipos colaborativos
Análisis de casos
</t>
  </si>
  <si>
    <t xml:space="preserve">Pintarrón
Impresos: libros, lista de ejercicios
Equipo de proyección
Equipo de cómputo
Calculadora
Hoja de cálculo
</t>
  </si>
  <si>
    <t xml:space="preserve">Análisis e Interpretación de Estados Financieros Proforma  </t>
  </si>
  <si>
    <t>El alumno realizará la interpretación de Estados Financieros Proforma para evaluar la situación futura de la empresa.</t>
  </si>
  <si>
    <t>Estado de Resultados Proforma</t>
  </si>
  <si>
    <t xml:space="preserve">Reconocer  el concepto, cuentas y estructura de los Estados Financieros así como su importancia para la toma de decisiones en las organizaciones.      
Definir el concepto de Estados Financieros Proforma.                                                                                                                                                                                                                               
Comparar las diferencias entre Estado de Resultados Proforma y Estado de Resultados:                     
-efecto inflacionario                                -proyecciones internas                           -pronósticos de ventas                    -presupuestos          
Describir el procedimiento de elaboración del estado de resultados proforma                                                                                                                                                                                           
</t>
  </si>
  <si>
    <t xml:space="preserve">Estructurar Estados de Resultados Proforma </t>
  </si>
  <si>
    <t>Estado de Situación Financiera Proforma</t>
  </si>
  <si>
    <t xml:space="preserve">Comparar  las diferencias entre un Estado de Situación Financiera  Proforma y un Estado de Situación Financiera:                     
-efecto inflacionario                                 
-proyecciones internas                           
-pronósticos de activos y pasivos                                       
-presupuestos
Describir el procedimiento de elaboración del estado de situación financiera proforma    
</t>
  </si>
  <si>
    <t xml:space="preserve">Estructurar Estados de Situación Financiera Proforma </t>
  </si>
  <si>
    <t>Flujo de Efectivo Proforma</t>
  </si>
  <si>
    <t xml:space="preserve">Comparar  las diferencias entre un Estado de Flujo de Efectivo Proforma y un Estado de Flujo de Efectivo:                                 
-efecto inflacionario                                 
-proyecciones internas                           
-pronósticos de ingresos y egresos                                       
-presupuestos                 
Describir el procedimiento de elaboración del flujo de efectivo proforma    
</t>
  </si>
  <si>
    <t xml:space="preserve">Estructurar Estados de Flujo de Efectivo Proforma 
</t>
  </si>
  <si>
    <t>Métodos de análisis de Estados Financieros Proforma</t>
  </si>
  <si>
    <t xml:space="preserve">Describir los métodos verticales y horizontales del análisis de estados financieros proforma
Explicar el proceso de interpretación y evaluación de los estados financieros
</t>
  </si>
  <si>
    <t xml:space="preserve">Interpretar estados financieros proforma
Evaluar la situación financiera futura de una organización
</t>
  </si>
  <si>
    <t xml:space="preserve">Elaborar un documento de casos prácticos de estados financieros proforma, que incluya  la estructura y el análisis de:   
                                                     -Estados de Resultados Proforma                                                     -Estados de Situación Financiera Proforma                                 
-Estados de Flujo de Efectivo Proforma
</t>
  </si>
  <si>
    <t xml:space="preserve">1. Reconocer el concepto de Estados Financieros, cuentas, estructura y su importancia.
2. Identificar el concepto de Estados Financieros Proforma.  
3. Distinguir la estructura de los estados financieros y estados financieros proforma
4. Identificar el efecto inflacionario y la utilización de proyecciones internas de la organización en los Estados Financieros Proforma.  
5. Interpretar Estados Financieros Proforma.                                            
</t>
  </si>
  <si>
    <t xml:space="preserve">Ejercicios prácticos
Equipos colaborativos 
Discusión en grupo
</t>
  </si>
  <si>
    <t xml:space="preserve">Pintarrón
Impresos: libros, lista de ejercicios, revistas especializadas y periódico
Equipo de proyección
Equipo de cómputo
Calculadora
Hoja de cálculo
</t>
  </si>
  <si>
    <t>Presupuesto de Capital</t>
  </si>
  <si>
    <t>Estructura del Presupuesto de Capital</t>
  </si>
  <si>
    <t>El alumno determinará el riesgo en proyectos de inversión para definir su factibilidad.</t>
  </si>
  <si>
    <t xml:space="preserve">Describir los tipos de proyectos de inversión:                  
-independientes                                    
-mutuamente excluyentes 
Describir el procedimiento de elaboración del presupuesto de capital de proyectos independientes y mutuamente excluyentes
</t>
  </si>
  <si>
    <t>Realizar presupuestos de capital de proyectos independientes y mutuamente excluyentes</t>
  </si>
  <si>
    <t xml:space="preserve">Responsable
Honesto
Disciplinado
Ético 
Organizado
Manejo del estrés  Analítico
Propositivo
</t>
  </si>
  <si>
    <t>Riesgo financiero del Presupuesto de Capital</t>
  </si>
  <si>
    <t xml:space="preserve">Reconocer las variables cuantitativas del Presupuesto de Capital
Describir los tipos de riesgo de proyectos de presupuestación de capital:                  
-riesgo individual                          
-riesgo corporativo                     
-riesgo de mercado (Beta)       
Describir las técnicas de cálculo de riesgo individual del proyecto:                                    -análisis de sensibilidad                    
-análisis de escenarios               
-simulación de Monte Carlo
</t>
  </si>
  <si>
    <t>Calcular el riesgo individual en un presupuesto de capital, considerando las variables cuantitativas</t>
  </si>
  <si>
    <t xml:space="preserve">Elaborar un documento de casos prácticos de presupuesto de capital, que incluya:   
-Determinación del tipo de proyecto de inversión                             
-Presupuesto de capital
-Cálculo del riesgo del proyecto, considerando las variables cuantitativas
- Tipos de riesgos y su justificación
- Técnica de análisis de riesgo utilizada y su justificación
- Conclusiones y recomendaciones
</t>
  </si>
  <si>
    <t xml:space="preserve">1. Comprender el concepto de presupuesto de capital, su utilización y elementos.
2. Identificar los tipos de proyecto de inversión                                  
3. Comprender los tipos de riesgo que se tienen en un presupuesto de capital.
4. Identificar las técnicas para determinación del riesgo, considerando las variables cuantitativas 
                                     .
5. Calcular el riesgo de proyectos de inversión
</t>
  </si>
  <si>
    <t xml:space="preserve">Ejercicios prácticos
Equipos colaborativos  
Discusión en grupo
</t>
  </si>
  <si>
    <t xml:space="preserve">Pintarrón
Impresos: libros, lista de casos, revistas especializadas y periódico
Equipo de proyección
Equipo de cómputo
Calculadora
Hoja de cálculo
</t>
  </si>
  <si>
    <t>Mercados Financieros</t>
  </si>
  <si>
    <t xml:space="preserve">El alumno seleccionará instrumentos financieros para maximizar sus beneficios económicos y protegerse de riesgos. </t>
  </si>
  <si>
    <t>Mercado de Capitales</t>
  </si>
  <si>
    <t xml:space="preserve">Distinguir el concepto y las características del mercado de capitales.  
Identificar los tipos de mercados de capitales:                                      
-mercado de valores                            
-mercados organizados                    
-mercados no organizados                  
-mercado primario                   
-mercado secundario         
Explicar el financiamiento que obtienen las empresas a partir de su participación en el mercado de capitales.
</t>
  </si>
  <si>
    <t xml:space="preserve">Responsable
Honesto
Disciplinado
Ético 
Organizado
Manejo del estrés  Analítico                 Propositivo
</t>
  </si>
  <si>
    <t>Mercado de Deuda</t>
  </si>
  <si>
    <t>Elaborar carteras de inversión a las tasas de interés vigentes.</t>
  </si>
  <si>
    <t xml:space="preserve">Mercado de Divisas </t>
  </si>
  <si>
    <t xml:space="preserve">Distinguir el concepto y las características del mercado de deuda.   
Explicar la clasificación de los instrumentos del mercado de deuda:                                      
-por su forma de cotización                            
-por su forma de colocación                    
-por el tipo de tasa                      
-por su grado de riesgo         
Identificar los instrumentos por su forma de cotización:                
-CETES                                           
-pagarés bancarios                            
-papel comercial                                       
-bondes                                       
-udibonos                                          
-bonos Gubernamentales y Bancarios                        
Describir las ventajas y desventajas del uso de deuda por su forma de colocación:                
-oferta pública                                          
-oferta privada             
Describir las ventajas y desventajas del uso de deuda  por el tipo de tasa:                  
-tasa de interés fija                       
-tasa de interés variable o indizada                         
Describir las ventajas y desventajas del uso de deuda por su grado de riesgo:                
-gubernamentales                   
-bancarios                                          
-comerciales o privados. Explicar el procedimiento de construcción de una cartera de inversión.
</t>
  </si>
  <si>
    <t xml:space="preserve">Comprender el concepto y la importancia de los mercados de derivados.
Explicar las características del mercado de derivados.  
Comparar los diferentes  derivados financieros del Sistema Financiero Mexicano:                                 
-Opciones                                  
-Forwards                                  
-Contratos por Diferencia 
 (CFDs)                                       
-SWAPS                                  
-Derivados de cobertura de riesgo financiero en divisas y tasas de interés.
</t>
  </si>
  <si>
    <t>Seleccionar derivados financieros.</t>
  </si>
  <si>
    <t xml:space="preserve">A partir de la realización de ejercicios prácticos de mercados financieros, integrar un documento que incluya:    
-cartera de inversión y protección de riesgos
-conversiones del valor del peso mexicano a diferentes tipos de monedas
-selección de derivados financieros y su justificación
-conclusiones y recomendaciones
</t>
  </si>
  <si>
    <t xml:space="preserve">1. Comprender el concepto del mercado de  capitales, sus características y finalidad.
2. Identificar el tipo de financiamiento que reciben las empresas a partir de su participación en el mercado de capitales.                                                                               
3. Comprender el concepto y las características de un mercado de deuda.
4. Analizar el mecanismo de la conversión de valor de las diferentes divisas internacionales.                                                             
5. Distinguir los derivados financieros                                                                                                                                                                                                                                                                                                                                                                                                             
</t>
  </si>
  <si>
    <t xml:space="preserve">Ejercicios prácticos
Lista de cotejo
</t>
  </si>
  <si>
    <t xml:space="preserve">Ejercicios prácticos
Equipos colaborativos  
Discusión en grupo
</t>
  </si>
  <si>
    <t xml:space="preserve">Pintarrón
Impresos: libros, tablas y gráficos de mercados, revistas especializadas y periódico
Equipo de proyección
Equipo de cómputo
Calculadora
Hoja de cálculo
</t>
  </si>
  <si>
    <t>Elaborar estudios financieros desarrollando estados pro-forma,  considerando indicadores  financieros y  costos de financiamiento para determinar la factibilidad del plan de negocios.</t>
  </si>
  <si>
    <t xml:space="preserve">Entrega un informe financiero que contenga:
- Estados financieros pro-forma:
     Estado de resultados
     Estado de situación financiera
     Flujo de efectivo
- Indicadores Financieros:
  Razones financieras
  Porcientos integrales
  Aumentos y disminuciones
  Tasa Interna de Retorno
  Valor Presente Neto 
  Costo Promedio Ponderado
  Tasa Mínima de Rendimiento Aceptable
  Valor Económico Agregado
- Fuentes de financiamiento y su justificación
- Conclusiones del informe financiero
</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</si>
  <si>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mercadotecnia
- Cronograma de actividades
</t>
  </si>
  <si>
    <t>Coordinar la operación de las  unidades de negocio a partir de la determinación de los procedimientos y estrategias de control de recursos materiales y financieros para el cumplimiento de los objetivos</t>
  </si>
  <si>
    <t xml:space="preserve">Elabora un informe de la operación de unidades de negocios que contenga:
- Plan de trabajo
- Asignación de funciones
- Elaboración de procedimientos
- Propuesta de control de recursos
- Diseño de instrumentos para verificación
- Plan de contingencias: aprovisionamiento,   
  mercadológico así como de producción y/u 
  operación.
</t>
  </si>
  <si>
    <t xml:space="preserve">Brealey, Richard  Myers, Stewart y Allen, Franklin2015 Principios de Finanzas Corporativas Distrito Federal México Mc Graw Hill
ISBN: 9786071513120
</t>
  </si>
  <si>
    <t xml:space="preserve">Besley, Scott y Brigham, Eugene2016Fundamentos de Administración FinancieraDistrito FederalMéxico CENGAGE Learning 
ISBN: 9786075225272
</t>
  </si>
  <si>
    <t xml:space="preserve">Díaz Mata, Alfredo2013Matemáticas FinancierasDistrito FederalMéxico Mc Graw Hill
ISBN: 9786071509437
</t>
  </si>
  <si>
    <t>Hernández Hernández, Gaudencio José Luis, Valdés Mier, Ramiro Enrique2017Matemáticas Financieras para la Banca y Mercados Financieros Módulo IV Fundamentos de Valuación de Instrumentos Financieros, Créditos y Cuentas por CobrarDistrito FederalMéxicoDigital Learning                   ISBN: 9786079433130</t>
  </si>
  <si>
    <t xml:space="preserve">Gitman, Lawrence y Zutter, Chad J.2016Principios de Administración FinancieraDistrito FederalMéxicoPearson Educación
ISBN: 9786073237215
</t>
  </si>
  <si>
    <t xml:space="preserve">Mishkin, Frederic S2013Moneda, Banca y Mercados FinancierosDistrito FederalMéxicoPearson Educación
ISBN: 9786073222044
</t>
  </si>
  <si>
    <t>INGLÉS VIII</t>
  </si>
  <si>
    <t xml:space="preserve">Identificar los elementos básicos de las teorías de:
● Condicionamiento operante de Skinner
● Jerarquía de Necesidades de Maslow
● "X" y "Y" de McGregor
● Expectativas de Vroom
● Factores higiénicos de Herzberg
</t>
  </si>
  <si>
    <t xml:space="preserve">Categorizar las necesidades del individuo como resultado de su interacción en la organización 
Proponer mecanismos de adaptación de los individuos al grupo con base a la satisfacción de sus necesidades y expectativas.
</t>
  </si>
  <si>
    <t xml:space="preserve">Describir la dinámica de grupos a partir de los elementos que lo integran:
● Grupos formales, informales y equipos de trabajo 
● Características: tamaño, cohesión, estatutos, roles.
● Etapas de desarrollo de un grupo: incertidumbre, cuestionamiento,  aceptación, realización y desempeño
● Grado de madurez y de pertenencia 
● Ética, moral y conciencia grupal
● Relaciones interpersonales afectivas 
● Habilidades y actitudes 
● Comunicación: efectiva, formal e informal, ascendente, descendente y lateral
Identificar las técnicas de evaluación de dinámica de grupos: sociograma, entrevistas, observación.
</t>
  </si>
  <si>
    <t xml:space="preserve">Con base en un caso práctico elaborará un reporte que incluya:
● Descripción del impacto de las expectativas individuales en el grupo 
● Diagnostico de la dinámica del grupo:
● Características
● Etapas de desarrollo de un grupo
● Grado de madurez y de pertenencia 
● Ética, moral y conciencia grupal
● Relaciones interpersonales afectivas 
● Habilidades y actitudes 
● Comunicación: efectiva, formal e informal, ascendente, descendente y lateral
</t>
  </si>
  <si>
    <t>Identificar los rasgos característicos del liderazgo, considerando los siguientes elementos en el manejo de grupos:
● Definición de liderazgo
● Diferencia entre jefe y líder
● Tipos de liderazgo  según Max Weber (autócrata, participativo, rienda suelta)
● Rejilla Administrativa o Grid Gerencial
● Empatía
● Diferencia entre poder y autoridad
● Empowerment
● Coaching</t>
  </si>
  <si>
    <t xml:space="preserve">Describir las Técnicas de manejo de grupos:
● Debate dirigido, actividades recreativas, grupos T, Focus Group, Role-Playing, Sociodrama y foro) para su aplicación en grupos:
● Colaborativos
● Altamente productivos
● Motivados
● Autodirigidos
y  describir los conceptos de 
Clima laboral
  a) Definición
  b) Medición
  c) Cambio
</t>
  </si>
  <si>
    <t xml:space="preserve">Distinguir las características de un equipo de alto rendimiento
● Miembros que conocen su propósito
● Roles y responsabilidades definidos
● Reglas de funcionamiento conocidas
● Integrantes que entienden el plan de trabajo y cómo medirlo
● Mecanismos efectivos para reuniones, toma de decisiones, solución de problemas, etc.
● Habilidad para auto corregirse
● Miembros interdependientes
● Comunicación abierta
● Diversidad
● Relaciones externas efectivas
● Equipos de alto rendimiento: trabajando con confianza y conciencia
</t>
  </si>
  <si>
    <t xml:space="preserve">A partir de un caso práctico de equipos de trabajo, elaborará una propuesta de:  
● Estilo de liderazgo adecuado
● Técnicas de manejo de grupos para integrar, motivar y facilitar la colaboración
● Estrategias para convertir el equipo de trabajo en alto rendimiento
</t>
  </si>
  <si>
    <t xml:space="preserve">Realiza un diagnóstico que contiene:
● Grupos informales identificados,
● Clima laboral imperante en el área de trabajo,
● Análisis de la estructura del área o departamento,
● Análisis del grado de habilitación del trabajador en el puesto,
● Análisis de fortalezas y debilidades del grupo de trabajo
● Determinación del grado  madurez y efectividad del grupo de trabajo
</t>
  </si>
  <si>
    <t xml:space="preserve">Integra propuesta de:
● Roles para cada uno de los colaboradores de acuerdo a sus características
● Asignación de funciones, tareas, proyectos o responsabilidades
● Definición de  valores del equipo
● Interrelación de las aportaciones entre colaborador-grupo-organización 
● Definición de objetivos individuales y grupales
● Establecimiento de mecanismos de evaluación
● Definición de estrategias de descentralización en la toma de decisiones
</t>
  </si>
  <si>
    <t xml:space="preserve">Stephen P. ,(1996)Fundamentos de Administración, Conceptos y aplicacionesDistrito  Federal.MéxicoPrentice Hall   
De Cenzo A
</t>
  </si>
  <si>
    <t>Terry &amp; Franklin(1985)Principios de AdministraciónDistrito  Federal.MéxicoCecsa</t>
  </si>
  <si>
    <t>Stone  F, (1996)AdministraciónDistrito  Federal.MéxicoPrentice Hall</t>
  </si>
  <si>
    <t>Stephen P. ,(1998)La administración en el mundo de hoyDistrito  Federal.MéxicoPrentice Hall</t>
  </si>
  <si>
    <t xml:space="preserve">Leslie W. ,
Lloyd L. Byars(1995)Administración Teoría y aplicacionesDistrito  Federal.MéxicoGrupo Editor S. A.
</t>
  </si>
  <si>
    <t xml:space="preserve">Stephen P.,
  Coulter M.(1996)Administration.Distrito  Federal.MéxicoPrentice Hall
</t>
  </si>
  <si>
    <t xml:space="preserve">Casares A.,
 Siliceo A.(1993)Planeación de Vida y CarreraDistrito FederalMéxicoLimusa
</t>
  </si>
  <si>
    <t>Hoodgets R.(1989)El supervisor eficienteDistrito  Federal.MéxicoMc. Graw Hill</t>
  </si>
  <si>
    <t>Mc.Cay J.(1996)Administración del TiempoDistrito  Federal.MéxicoManual Moderno</t>
  </si>
  <si>
    <t>(1999) Enciclopedia ilustrada cumbre Distrito  Federal. México</t>
  </si>
  <si>
    <t>(2002) Diccionario de la Real Academia Española España</t>
  </si>
  <si>
    <t>El alumno administrará la imagen corporativa en redes sociales, haciendo uso de herramientas de social media para contribuir a la competitividad de las organizaciones</t>
  </si>
  <si>
    <t>Imagen corporativa en redes sociales</t>
  </si>
  <si>
    <t>El alumno propondrá la imagen corporativa en redes sociales para posicionar los productos en los mercados</t>
  </si>
  <si>
    <t>Manual de identidad corporativa</t>
  </si>
  <si>
    <t xml:space="preserve">Describir los elementos de la imagen e identidad corporativa
Describir los elementos del manual de la identidad corporativa:
- Marca
- Logotipo
- Colores corporativos
- Tipografía
- Papelería
- Plantillas para contenido digital
</t>
  </si>
  <si>
    <t>Formular manuales de identidad corporativa digital</t>
  </si>
  <si>
    <t xml:space="preserve">Organizado
Propositivo
Analítico
Sistemático
Creativo
Crítico
Trabajo en equipo
</t>
  </si>
  <si>
    <t>Redes sociales</t>
  </si>
  <si>
    <t xml:space="preserve">Describir  los tipos de redes sociales: 
- Generales
- Profesionales especializadas 
- De imagen
Describir la segmentación y el uso en las redes sociales
</t>
  </si>
  <si>
    <t>Realizar segmentaciones  de mercado en productos</t>
  </si>
  <si>
    <t>Herramientas social media</t>
  </si>
  <si>
    <t xml:space="preserve">Explicar los tipos y usos de la herramientas social media:
 - De gestión de contenido
 - De monitorización de redes sociales
- Para la curación de contenido
- De video marketing
- Para la narrativa transmedia
-  Para el contenido de marca
- Para el Storytelling
</t>
  </si>
  <si>
    <t xml:space="preserve">Seleccionar las herramientas social media de acuerdo al producto </t>
  </si>
  <si>
    <t xml:space="preserve">A partir de un caso empresarial, integra un portafolio de evidencias que incluya:
- Manual de identidad corporativa
- Propuesta de redes sociales 
- Herramientas social media
</t>
  </si>
  <si>
    <t xml:space="preserve">1. Comprender los elementos  de la imagen e identidad corporativa
2. Identificar los elementos del manual de identidad corporativa
3. Identificar los tipos de redes sociales
4. Analizar la segmentación de mercado y uso en las redes sociales
5. Identificar  las herramientas social media
</t>
  </si>
  <si>
    <t xml:space="preserve">Estudio de casos
Lista de Cotejo
</t>
  </si>
  <si>
    <t xml:space="preserve">Análisis de casos
Equipos colaborativos
Aprendizaje auxiliado por las tecnologías
</t>
  </si>
  <si>
    <t xml:space="preserve">Impresos (ejercicios, casos)                      Cañón                                               Computadora                                            Pintarrón
Internet
</t>
  </si>
  <si>
    <t>Administración y Comunicación</t>
  </si>
  <si>
    <t>El alumno propondrá perfiles del communitiy manager y contenidos en ads para mejorar la comunicación de las organizaciones</t>
  </si>
  <si>
    <t>Administración de contenidos Web</t>
  </si>
  <si>
    <t xml:space="preserve">Explicar las características de la administración del contenido web
Explicar el rol del Community Manager en redes sociales
Identificar habilidades de comunicación del Community Manager
Describir el manejo de la analítica en redes sociales
</t>
  </si>
  <si>
    <t>Proponer perfiles del community manager</t>
  </si>
  <si>
    <t>Marketing móvil</t>
  </si>
  <si>
    <t xml:space="preserve">Definir el concepto de marketing móvil
Explicar las características de los contenidos del marketing móvil
Explicar el tratamiento de información de las herramientas en dispositivos móviles:
- Búsquedas
- Anuncios
- Aplicaciones: web, nativas e hibridas
- Geolocalización
- Tecnologías móviles
- Cupones
Mensajes de texto: SMS y MMS
</t>
  </si>
  <si>
    <t>Desarrollar contenidos de marketing en aplicaciones móviles</t>
  </si>
  <si>
    <t>Administración de las social  ADS</t>
  </si>
  <si>
    <t xml:space="preserve">Definir el concepto de ADS 
Identificar los tipos de ADS y sus características:
- Feed ads
- Splash
- Banner
- Interstitial
- Video 
- Slider
Describir el uso de cada ADS  según la plataforma
</t>
  </si>
  <si>
    <t xml:space="preserve">Proponer ADS </t>
  </si>
  <si>
    <t xml:space="preserve">A partir del prototipo de un producto, elabora un proyecto que incluya:
- Perfil Community Manager 
- Herramientas en dispositivos móviles
- Propuesta de la utilización de ADS según la plataforma requerida
</t>
  </si>
  <si>
    <t xml:space="preserve">1. Identificar las características de la administración del contenido web
2. Comprender el rol del Community Manager en redes sociales y sus habilidades
3. Analizar el manejo de la analítica en redes sociales
4. Comprender  las características de los contenidos del marketing móvil y el tratamiento de información de las herramientas en dispositivos móviles
5. Comprender las características, tipos y uso de la Administración de las social  (ADS)
</t>
  </si>
  <si>
    <t xml:space="preserve">Aprendizaje basado en proyectos
Aprendizaje auxiliado por las tecnologías
Equipos colaborativos
</t>
  </si>
  <si>
    <t xml:space="preserve">Impresos (casos)                      
Cañón                                               Computadora                                            Pintarrón
Internet
Apps
Videos
</t>
  </si>
  <si>
    <t xml:space="preserve">Laudon Kenneth, Guercio Traver Carol2014E-commerce 2013Distrito FederalMéxicoPearson
ISBN: 9786073222938
</t>
  </si>
  <si>
    <t xml:space="preserve">Alonso Coto, Manuel2012El plan de Marketing DigitalDistrito FederalMéxicoPearson
ISBN: 9788490353226
</t>
  </si>
  <si>
    <t xml:space="preserve">Reynolds, George &amp; Stair, Ralph M.2018Principios de Sistemas de InformaciónCiudad de MéxicoMéxicoCengage
ISBN: 9786075264127
</t>
  </si>
  <si>
    <t xml:space="preserve">Fonseca, Alexander2014Marketing Digital en Redes SocialesSmashwords Edition
ISBN: 9781310489587
</t>
  </si>
  <si>
    <t xml:space="preserve">Kotler, Philip2016Fundamentos de MarketingCiudad de MéxicoMéxicoPearson
ISBN: 9786073238458
</t>
  </si>
  <si>
    <t>PLANEACIÓN Y SEGUIMIENTO DE PROYECTOS</t>
  </si>
  <si>
    <t>Desarrollar y evaluar unidades estratégicas de negocios en mercados nacionales e internacionales, haciendo uso de modelos  apegados a la legislación vigente y considerando las tendencias del entorno globalizado para contribuir a la consolidación y rentabilidad de las organizaciones</t>
  </si>
  <si>
    <t>El alumno gestionará proyectos de mejora continua, haciendo uso de estrategias de desarrollo, herramientas administrativas y software especializado para optimizar los recursos de la organización.</t>
  </si>
  <si>
    <t>El alumno administrará proyectos para minimizar riesgos y optimizar tiempos y costos.</t>
  </si>
  <si>
    <t xml:space="preserve">Concepto y fases de la gestión de proyectos                                                                                                         </t>
  </si>
  <si>
    <t xml:space="preserve">Describir el concepto y fases de la gestión de proyectos:                             
- Planificación
- Programación                        
- Seguimiento y control de la ejecución                                  -Análisis y evaluación de los resultados
</t>
  </si>
  <si>
    <t xml:space="preserve">Analítico
Organizado
Objetivo
</t>
  </si>
  <si>
    <t>Planificación y Programación</t>
  </si>
  <si>
    <t xml:space="preserve">Describir los componentes de la planificación de proyectos:
- Definición de objetivos, metas e indicadores
- Actividades
- Recursos
- Presupuestos
- Tiempos
Describir el proceso de programación de proyectos:
- Ruta crítica
- PERT
- Análisis de modo de efecto y falla (AMEF)
Describir el funcionamiento del software de administración de proyectos aplicado a la planificación y programación
</t>
  </si>
  <si>
    <t xml:space="preserve">Planear proyectos
Programar actividades de proyectos
</t>
  </si>
  <si>
    <t xml:space="preserve">Analítico
Organizado
Objetivo
Capacidad de planeación
Capacidad para la toma de decisiones
</t>
  </si>
  <si>
    <t xml:space="preserve">Seguimiento y control de la ejecución                                  </t>
  </si>
  <si>
    <t xml:space="preserve">Describir el seguimiento y control de ejecución en el desarrollo de proyectos:
- Gráfica Gantt
- PERT
- Ruta crítica
- Balanced Scorecard
- Presupuestos
- Análisis de modo de efecto y falla (AMEF)
Describir el funcionamiento del software de administración de proyectos aplicado al seguimiento y control de la ejecución
</t>
  </si>
  <si>
    <t>Controlar la ejecución de proyecto</t>
  </si>
  <si>
    <t>Análisis y evaluación de los resultados</t>
  </si>
  <si>
    <t xml:space="preserve">Reconocer el procedimiento de formulación e interpretación de indicadores
Explicar el uso de indicadores en el análisis y evaluación de resultados de proyectos
Describir el funcionamiento del software de administración de proyectos aplicado al análisis y evaluación de los resultados
</t>
  </si>
  <si>
    <t xml:space="preserve">Interpretar indicadores de los proyectos
Evaluar resultados de los proyectos 
</t>
  </si>
  <si>
    <t xml:space="preserve">A partir de un caso de gestión de proyectos, elaborar un reporte que contenga:
- Planificación del proyecto:  
Definición de objetivos, metas e indicadores actividades, recursos, presupuestos y tiempos
- Herramientas de programación y seguimiento utilizadas y su justificación
- Propuesta de indicadores de medición
- Evaluación del proyecto
- Informes generados en el software especializado
</t>
  </si>
  <si>
    <t xml:space="preserve">1. Comprender el concepto y fases de la gestión de proyectos.   
2. Identificar los componentes de la planificación de proyectos, herramientas de programación y su proceso de formulación, así como el uso de software especializado
3. Identificar las herramientas de seguimiento y control de la ejecución, así como el uso de software especializado     
4. Comprender el uso de indicadores en el análisis y evaluación de resultados de proyectos, así como el uso de software especializado
5. Administrar proyectos
</t>
  </si>
  <si>
    <t xml:space="preserve">Análisis de casos
Realización de trabajos de investigación
Aprendizaje auxiliado por las tecnologías de la información y comunicación
</t>
  </si>
  <si>
    <t xml:space="preserve">Pintaron
Equipo de cómputo
Equipo de proyección
Impresos: Lecturas de artículos relacionados a gestión de proyectos         
Software para administración de proyectos 
Internet
</t>
  </si>
  <si>
    <t>Proyectos de mejora continua</t>
  </si>
  <si>
    <t>El alumno elaborará proyectos de mejora continua para eficientar los procesos de la organización.</t>
  </si>
  <si>
    <t>Estructura de proyectos de mejora continua</t>
  </si>
  <si>
    <t xml:space="preserve">Reconocer el concepto e importancia de la mejora continua
Distinguir la estructura de proyectos de mejora continua:
- Área de oportunidad 
- Determinación de causa raíz
- Propuestas y plan de acción
- Seguimiento
</t>
  </si>
  <si>
    <t xml:space="preserve">Organizado
Analítico 
Objetivo
Responsable                          
</t>
  </si>
  <si>
    <t xml:space="preserve">Auditorías Internas    </t>
  </si>
  <si>
    <t xml:space="preserve">Explicar el concepto de auditoria interna y su importancia en las organizaciones.
Describir los tipos de auditorías y su implementación:
- financiera
- de mercadotecnia
- de recursos humanos
- de calidad
</t>
  </si>
  <si>
    <t>Metodología de análisis: causa-raíz</t>
  </si>
  <si>
    <t xml:space="preserve">Describir el concepto y metodología del análisis: causa-raíz de mejora continua
</t>
  </si>
  <si>
    <t>Detectar causas de áreas de oportunidad de mejora continua</t>
  </si>
  <si>
    <t>Estrategias de Desarrollo</t>
  </si>
  <si>
    <t xml:space="preserve">Reconocer las estrategias de mejora continua
Describir las estrategias de desarrollo y su proceso de formulación:
- Estrategias genéricas de Porter
- Océano Azul
</t>
  </si>
  <si>
    <t>Proponer estrategias de desarrollo de mejora continua</t>
  </si>
  <si>
    <t xml:space="preserve">A partir de un caso comercial de un proyecto, elaborar un reporte de mejora continua que incluya:
-  Tipo de auditoría empleada y su justificación
- Determinación de causa - raíz
- Áreas de oportunidad detectadas 
- Propuesta de estrategias de desarrollo aplicadas
- Conclusiones y recomendaciones
</t>
  </si>
  <si>
    <t xml:space="preserve">1. Identificar la estructura de un proyecto de mejora continua
2. Comprender el concepto de auditoria interna y su importancia en las organizaciones.
3. Identificar los tipos de auditorías y sus herramientas
4. Analizar la metodología causa-raíz y estrategias de desarrollo así como su proceso de formulación
</t>
  </si>
  <si>
    <t xml:space="preserve">Pintaron
Equipo de cómputo
Equipo de proyección
Impresos
Equipo audiovisual   
</t>
  </si>
  <si>
    <t xml:space="preserve">Elabora un informe de la operación de unidades de negocios que contenga:
- Plan de trabajo
- Asignación de funciones
- Elaboración de procedimientos
- Propuesta de control de recursos
- Diseño de instrumentos para verificación
- Plan de contingencias: aprovisionamiento, mercadológico así como de producción y/u operación
</t>
  </si>
  <si>
    <t>Lerma González Héctor Daniel2016Gráficas y tablas estadísticas con Excel 2013Distrito FederalMéxicoEcoe Ediciones  ISBN:  9789587712810</t>
  </si>
  <si>
    <t>Torres  Hernández, Zacarías, Torres Martínez, Helí2014Planeación y ControlDistrito FederalDistrito FederalPatria Cultural                  ISBN:            9786074388732</t>
  </si>
  <si>
    <t xml:space="preserve">Robbins, Stephen P y Coulter, Mary2014AdministraciónDistrito FederalMéxicoPearson        ISBN:   9786073227674  </t>
  </si>
  <si>
    <t xml:space="preserve">Barry RenderV2014Principios de administración de operacionesDistrito FederalMéxicoAddison-Wesley  ISBN:   9786073223362  </t>
  </si>
  <si>
    <t xml:space="preserve">Joe Knight / Roger Thomas / Brad Angus2012Gestión de proyectos Rentables: Una guía confiable para mantenerlos proyectos dentro de lo planeado y presupuestadoDistrito FederalMéxicoUniversidad La Salle                 ISBN:      9789584540706           </t>
  </si>
  <si>
    <t>COMUNICACIÓN EJECUTIVA</t>
  </si>
  <si>
    <t>Desarrollar y evaluar unidades estratégicas de negocios en mercados nacionales e internacionales, haciendo uso de modelos  apegados a la legislación vigente y considerando las tendencias del entorno globalizado para contribuir a la consolidación y rentabilidad de las organizaciones.</t>
  </si>
  <si>
    <t>El alumno creará mensajes publicitarios y proyectos de comunicación ejecutiva, mediante el uso de técnicas, estructura de documentos y presentaciones para transmitir información de manera efectiva.</t>
  </si>
  <si>
    <t>Redacción profesional</t>
  </si>
  <si>
    <t>Gestión de Proyectos</t>
  </si>
  <si>
    <t>El alumno formulará textos técnicos y empresariales para comunicar mensajes de manera efectiva</t>
  </si>
  <si>
    <t>Redacción técnica</t>
  </si>
  <si>
    <t xml:space="preserve">Explicar el concepto e importancia de la redacción técnica en los negocios
Describir la estructura de los documentos técnicos y sus características:
- Fichas  técnicas
- Informes
- Anteproyectos
</t>
  </si>
  <si>
    <t>Formular documentos técnicos aplicables en los negocios</t>
  </si>
  <si>
    <t xml:space="preserve">Ético                    
Analítico   
Creativo
Objetivo
Honesto
Habilidades para comunicarse correctamente
</t>
  </si>
  <si>
    <t>Redacción administrativa</t>
  </si>
  <si>
    <t xml:space="preserve">Diferenciar la  estructura y uso de escritos empresariales así como sus características:
- Reporte de resultados
- Reporte de ventas
- Propuestas económicas
- Carta de recomendación
- Carta de presentación
- Quejas y sugerencias 
</t>
  </si>
  <si>
    <t xml:space="preserve">Formular escritos empresariales </t>
  </si>
  <si>
    <t xml:space="preserve">A partir de un caso de estudio, elaborar un portafolio de evidencias que contenga:
- Documento técnico
- Escrito empresarial
</t>
  </si>
  <si>
    <t xml:space="preserve">1. Identificar la estructura de los documentos técnicos y sus características
2. Identificar la estructura y uso de escritos empresariales así como sus características
3. Comprender la importancia de la redacción técnica en documentos empresariales
</t>
  </si>
  <si>
    <t xml:space="preserve">Ejercicios prácticos
Análisis de casos
Trabajos de investigación
</t>
  </si>
  <si>
    <t xml:space="preserve">Equipo de cómputo
Internet
Audiovisuales
Impresos
Pintarrón
</t>
  </si>
  <si>
    <t>Redacción publicitaria y presentaciones ejecutivas</t>
  </si>
  <si>
    <t>El alumno diseñará textos publicitarios y presentaciones ejecutivas, para transmitir mensajes de manera eficiente y eficaz a una audiencia determinada.</t>
  </si>
  <si>
    <t>Redacción publicitaria</t>
  </si>
  <si>
    <t xml:space="preserve">Describir los tipos de textos publicitarios y sus características:
- Narrativos
- Argumentativos
Identificar los elementos de la redacción de textos según la retórica publicitaria:
- Metáfora
- Hipérbola
- Neologismos
- Exhortaciones
- Sinestesia
- Rimas
- Fonemas
- Sarcasmo
Explicar la estructura y uso de piezas publicitarias:
- Cartel
- Infográfico
- Boletín de prensa
- Mail marketing
</t>
  </si>
  <si>
    <t xml:space="preserve">Formular textos publicitarios de acuerdo a sus elementos
Diseñar mensajes publicitarios
</t>
  </si>
  <si>
    <t xml:space="preserve">Ético                    
Analítico   
Creativo
Objetivo
Honesto
Habilidades para comunicarse correctamente
Innovador
</t>
  </si>
  <si>
    <t>Presentaciones ejecutivas</t>
  </si>
  <si>
    <t xml:space="preserve">Explicar la estructura de presentaciones ejecutivas:
-Planeación
-Contenido
- Proceso preparatorio
- Apoyos visuales: tipografía, fotografías, diagramas, gráficos, figuras, tablas, cuadros y efectos
Distinguir las técnicas de presentaciones ejecutivas de acuerdo a la audiencia determinada y sus características:
- Técnica de presentación
- Técnica de persuasión
- Técnica de improvisación
- Técnica de estimulación
- Técnica de modulación de voz
Reconocer el uso del software de presentaciones ejecutivas
</t>
  </si>
  <si>
    <t xml:space="preserve">Seleccionar técnicas de presentaciones ejecutivas de acuerdo a la información y tipo de audiencia
Diseñar presentaciones ejecutivas, de acuerdo a la audiencia y propósito de la presentación 
</t>
  </si>
  <si>
    <t xml:space="preserve">A partir de una propuesta de negocios, elaborar y demostrar una presentación ejecutiva que contenga:
-  Tipo de texto
- Mensaje publicitario
- Retórica seleccionada y su justificación
- Estructura de la presentación
- Técnica utilizada y su justificación de acuerdo a la audiencia y tipo de información
</t>
  </si>
  <si>
    <t xml:space="preserve">1. Identificar los tipos de textos publicitarios y sus características
2. Identificar los elementos de la redacción según la retórica publicitaria
3. Comprender la estructura y uso de piezas publicitarias
4. Comprender la estructura de presentaciones ejecutivas y las técnicas empleadas
5. Reconocer el uso del software para presentaciones ejecutivas
</t>
  </si>
  <si>
    <t xml:space="preserve">Presentación ejecutiva
Rúbrica
</t>
  </si>
  <si>
    <t xml:space="preserve">Aprendizaje auxiliado por las tecnologías de la información
Ejercicios prácticos
Análisis de casos
</t>
  </si>
  <si>
    <t xml:space="preserve">Internet
Equipo de cómputo
Equipo audiovisuales
Pintarrón
Impresos
Software para diseño de presentaciones ejecutivas
</t>
  </si>
  <si>
    <t>Desarrollar el capital humano de las unidades estratégicas de negocios  haciendo uso de técnicas y procesos de integración, desarrollo  y motivación del personal,  considerando la normatividad aplicable, para el cumplimiento de los objetivos organizacionales</t>
  </si>
  <si>
    <t xml:space="preserve">Entrega un plan de gestión estratégico de capital humano que contenga:        
- Políticas  y reglamento de recursos humanos
- Programa de inducción
- Estrategias de: 
Integración del recurso humano
Formación y desarrollo de personal 
Incentivos y compensaciones
 - Análisis de empresas externas para administración de personal
- Tipo de contratación y su justificación
</t>
  </si>
  <si>
    <t xml:space="preserve">Evaluar unidades de negocios a partir de la determinación de indicadores de desempeño y herramientas de control
para  generar estrategias de mejora continua
</t>
  </si>
  <si>
    <t>Fernández, Dolores y Fernández Elena2017 Comunicación Empresarial y Atención al cliente Madrid España Ediciones Paraninfo          ISBN: 978-84-2833-906-3</t>
  </si>
  <si>
    <t>Anderson, Chris2016 Charlas TED La guía oficial de TED para hablar en público Ciudad de México México PAIDÓS: ISBN 978-607-747-260-5</t>
  </si>
  <si>
    <t>Rojas, Demostenes2014 Redacción Comercial Estructurada Sexta Edición México México McGraw HillI ISBN: 9786071511935</t>
  </si>
  <si>
    <t>Khan-Panni, Phillip2014 Guía básica para hacer presentaciones de negocios México México Trillas ISBN: 6071719135</t>
  </si>
  <si>
    <t>Arens, William,   Weigold, Michael  y  Arens, Christian2008 Publicidad China Mc Graw Hill ISBN: 978-970-10-6668-3</t>
  </si>
  <si>
    <t xml:space="preserve">Schiffman Leon2011 Comportamiento del consumidor Ciudad de México México Pearson Education
ISBN: 9789684444867
</t>
  </si>
  <si>
    <t xml:space="preserve">Treviño Rubén2010 Publicidad: comunicación integral en marketing Ciudad de México México Mc Graw Hill
ISBN:9789701066331
</t>
  </si>
  <si>
    <t>El alumno gestionará la cadena de suministros, a través del análisis de directrices, indicadores de desempeño y procesos de toma de decisiones, para hacer eficiente la operación de la empresa</t>
  </si>
  <si>
    <t>Diseño de la cadena de suministros</t>
  </si>
  <si>
    <t xml:space="preserve">Explicar el concepto de cadena de valor y logística
Describir las fases de la cadena de valor: 
- Elección de valor 
- Proporcionar el valor  
- Comunicar el valor     
Identificar la cadena de valor como actividad en la gestión empresarial
</t>
  </si>
  <si>
    <t>Diseñar la cadena de valor en productos</t>
  </si>
  <si>
    <t xml:space="preserve">Responsable                                                 Disciplinado
Organizado
Analítico
</t>
  </si>
  <si>
    <t>Cadena de suministros</t>
  </si>
  <si>
    <t xml:space="preserve">Explicar el concepto y objetivo de la cadena de suministros
Explicar la importancia de la cadena de suministros en los negocios
Identificar las fases de decisión en la cadena de suministros:
- Estrategia  
- Diseño
- Planeación
- Operación
Diferenciar entre la cadena de valor y la de suministros
</t>
  </si>
  <si>
    <t xml:space="preserve">Responsable
Organizado
Responsable
Analítico
</t>
  </si>
  <si>
    <t>Directrices e indicadores de la cadena de suministros</t>
  </si>
  <si>
    <t xml:space="preserve">Explicar el marco de estructuración de directrices de la cadena de suministros:
- Instalaciones
- Inventario
- Transporte
- Información
- Abastecimiento
- Precios
Describir los tipos de indicadores de desempeño en la cadena de suministros y su proceso de medición en las directrices
</t>
  </si>
  <si>
    <t xml:space="preserve">Determinar directrices de la cadena de suministros
Proponer indicadores de desempeño de la cadena de suministros
</t>
  </si>
  <si>
    <t xml:space="preserve">Responsable
Organizado
Responsable
Objetivo
Analítico
</t>
  </si>
  <si>
    <t>Decisiones en el diseño de la cadena de suministros</t>
  </si>
  <si>
    <t xml:space="preserve">Explicar la clasificación de las decisiones de diseño de la cadena de suministros:
- Papel de las instalaciones
- Ubicación de las instalaciones
- Asignación de la capacidad
- Asignación del mercado y la oferta
Explicar los factores que influyen en las decisiones del diseño de la cadena de suministros:
- Estratégicos
- Tecnológicos
- Macroeconómicos
- Políticos
- De infraestructura
- Competitivos
</t>
  </si>
  <si>
    <t>Determinar los factores que influyen en las decisiones del diseño de la cadena de suministros</t>
  </si>
  <si>
    <t xml:space="preserve">Responsable
Organizado
Responsable
Analítico
Capacidad para toma de decisiones
</t>
  </si>
  <si>
    <t>Fases del diseño de la cadena de suministro</t>
  </si>
  <si>
    <t xml:space="preserve">Describir las fases del diseño de la cadena de suministros y su proceso:
- Definición de estrategia
- Definición de configuración
geográfica de las instalaciones
- Selección de grupo de sitios 
- Ubicación y asignación de capacidad de las instalaciones
</t>
  </si>
  <si>
    <t>Diseñar la cadena de suministros de empresas</t>
  </si>
  <si>
    <t xml:space="preserve">Responsable
Organizado
Responsable
Analítico
Capacidad para toma de decisiones
Objetivo
</t>
  </si>
  <si>
    <t xml:space="preserve">A partir del prototipo de un producto, elaborar un reporte de cadena de suministro que contenga:
- Cadena de valor 
- Directrices
- Indicadores de desempeño en la cadena de suministros y su proceso de medición en las directrices
- Factores
- Diseño: descripción de estrategia, definición de configuración
geográfica de las instalaciones, selección de grupo de sitios , ubicación y asignación de capacidad de las instalaciones
</t>
  </si>
  <si>
    <t xml:space="preserve">1.  Comprender los conceptos de logística y cadena de valor así como sus fases
2. Comprender el concepto y objetivo de la cadena de suministros, su importancia y fases
3. Analizar el marco de estructuración de las directrices de la cadena de suministros y los indicadores de desempeño en la cadena de suministros así como su proceso de medición 
4.  Identificar la clasificación de las decisiones de diseño de la cadena de suministros y los factores
5. Identificar las fases del diseño de la cadena de suministros y su proceso
</t>
  </si>
  <si>
    <t xml:space="preserve">Aprendizaje basado en proyectos
Equipos colaborativos
Trabajos de investigación
</t>
  </si>
  <si>
    <t xml:space="preserve">Pintarrón
Impresos
Equipo de proyección
Equipo de cómputo
Internet
Audiovisuales
</t>
  </si>
  <si>
    <t>Operación de la cadena de suministros</t>
  </si>
  <si>
    <t>El alumno desarrollará la cadena de suministros para optimizar recursos y satisfacer las necesidades de los clientes.</t>
  </si>
  <si>
    <t>Compras y abastecimiento</t>
  </si>
  <si>
    <t>Describir el proceso de compras y abastecimiento</t>
  </si>
  <si>
    <t>Gestionar compras de productos y servicios</t>
  </si>
  <si>
    <t xml:space="preserve">Proactivo
Propositivo                      
Capacidad para la toma de decisiones       
Objetivo
Trabajo en equipo  
Analítico
</t>
  </si>
  <si>
    <t xml:space="preserve">Manejo de inventarios </t>
  </si>
  <si>
    <t xml:space="preserve">Explicar los tipos de almacenes:      
- Materia prima                  
- Producto en proceso                    
- Producto terminado                              - Consumibles                                                           
Explicar los tipos de inventarios y sus características:                     
- Perpetuo                                            
- Intermitente                                      
- Inicial
- Final
- Físico
- En tránsito
- En consignación
- Cíclico
- De seguridad
Describir el método ABC de clasificación de mercancía
Explicar el proceso de determinación del nivel óptimo de disponibilidad de productos
</t>
  </si>
  <si>
    <t xml:space="preserve">Jerarquizar mercancías de acuerdo al método ABC
Determinar niveles óptimos de inventarios
</t>
  </si>
  <si>
    <t xml:space="preserve">Proactivo
Propositivo                      
Capacidad para la toma de decisiones       
Objetivo
Trabajo en equipo  
Creativo
Analítico
Ético
</t>
  </si>
  <si>
    <t>Logística del transporte</t>
  </si>
  <si>
    <t xml:space="preserve">Describir los medios de transporte y sus características.                                 
-Aéreo                                    
-Terrestre                          
- Ferroviario                                       
-Marítimo                                    
-Fluvial
- Ducto
- Lacustre
Describir los elementos de cotización del costo de transporte:
- Mercancía cubicada en el sistema métrico decimal e ingles
- Peso teórico
- Peso real
- Incoterms
Explicar el marco normativo vigente aplicable a los medios de transporte
</t>
  </si>
  <si>
    <t xml:space="preserve">Seleccionar transportes acorde a las características del producto y necesidades de la organización.
Evaluar costos de transporte.
</t>
  </si>
  <si>
    <t xml:space="preserve">Propositivo                   
Responsable
Creativo
Capacidad para la toma de decisiones       
Trabajo en equipo  
</t>
  </si>
  <si>
    <t>Distribución</t>
  </si>
  <si>
    <t xml:space="preserve">Describir los tipos de canales de distribución, su objetivo y características
Describir los métodos de fijación de precios en la distribución de productos 
</t>
  </si>
  <si>
    <t xml:space="preserve">Proponer canales de distribución de acuerdo al producto
Determinar precios de la distribución de productos
</t>
  </si>
  <si>
    <t xml:space="preserve">Analítico
Organizado
Responsable
Ético
Objetivo
Capacidad de toma de decisiones
Capacidad para trabajar bajo presión
</t>
  </si>
  <si>
    <t xml:space="preserve">Describir los criterios de satisfacción del cliente:
- Confiabilidad 
- Capacidad de respuesta
- Acceso
- De comunicación
- Credibilidad
- Seguridad
- Cortesía
- Capacidad
- Aspectos tangibles
- Conocimiento del cliente
Explicar los modelos de satisfacción del cliente: 
-Kano
-Técnica de la rejilla de Kelly
-Método por procedimientos y por actitudes
</t>
  </si>
  <si>
    <t xml:space="preserve">Evaluar la  satisfacción de los clientes 
Realizar propuestas de mejora en la satisfacción del cliente
</t>
  </si>
  <si>
    <t xml:space="preserve">A partir del prototipo de un producto, elaborar un proyecto que contenga:
- Proceso de compras y abastecimiento
- Tipo de almacén e inventario
- Medio de transporte empleado y su justificación
- Costo del transporte
- Marco normativo aplicable
- Canal de distribución
- Método de fijación de precios en la distribución del producto
- Criterios de evaluación de la satisfacción del cliente
</t>
  </si>
  <si>
    <t xml:space="preserve">1. Analizar el proceso de compras y abastecimiento
2. Identificar los tipos de almacenes, tipos de inventarios y sus características así como el proceso de determinación del nivel óptimo de disponibilidad de productos
3. Identificar los  medios de transporte y sus características,  elementos de cotización del costo de transporte y el marco normativo vigente aplicable
4. Comprender los métodos de fijación de precios en la distribución de producto
5. Identificar los criterios y modelos de satisfacción del cliente
</t>
  </si>
  <si>
    <t xml:space="preserve">Proyecto
Rúbrica
</t>
  </si>
  <si>
    <t xml:space="preserve">Formular estudios técnicos mediante herramientas administrativas  que permitan la determinación de factores tecnológicos especializados así como humanos 
para calcular los costos de operación
</t>
  </si>
  <si>
    <t xml:space="preserve">Elabora un informe del estudio técnico que contenga:
-Proceso de producción                                  
-Descripción de: maquinaria y equipo de producción, mobiliario y equipo                        
-Instalaciones y distribución de planta         
-Localización geográfica                                  
-Aprovisionamiento de insumos                      
-Servicios auxiliares de la infraestructura      
-Dimensión de la producción                            
-Integración del costo unitario de producción
-Análisis del impacto ambiental
- Determinación del requerimiento del personal operativo
- Determinación de la capacidad instalada
-Regulación legal
</t>
  </si>
  <si>
    <t xml:space="preserve">Chávez, 
Jorge2015 Supply chain management Ciudad de México México RIL Editores
ISBN: 9789562849098
</t>
  </si>
  <si>
    <t xml:space="preserve">Bouchery,
Yann2016 Susteinable supply chains Los Ángeles California Springer ISBN 3319297899
</t>
  </si>
  <si>
    <t xml:space="preserve">Chopra, Sunil2013 Administración de la cadena de suministro: estrategia, planeación y operación Distrito Federal México Pearson Educación
ISBN: 9786073221337
</t>
  </si>
  <si>
    <t xml:space="preserve">Coyle, 
John2013 Administración de la cadena de suministro: una perspectiva logística Distrito Federal México Cenage Learning
ISBN: 9786074818918
</t>
  </si>
  <si>
    <t xml:space="preserve">Grant. 
David2017 Susteinable logistics and supply chain study Nueva York Estados Unidos KoganPage
ISBN: 8760749478278
</t>
  </si>
  <si>
    <t xml:space="preserve">Sabria, 
Federico2014 La cadena de suministro Distrito Federal México ALFAOMEGA GRUPO EDITOR
ISBN: 9786077073468
</t>
  </si>
  <si>
    <t xml:space="preserve">Monczka,
Robert 2015 Purchasing and supply chain management Nueva York Estados Unidos Southwestern Editorial
ISBN: 978128586968
</t>
  </si>
  <si>
    <t xml:space="preserve">Anxo,
Plaza2015 Transporte marítimo en la cadena de suministro Madrid España Torculo Ediciones
ISBN: 9788484085744
</t>
  </si>
  <si>
    <t xml:space="preserve">Sangri,
Alberto2014 Administración de compras Distrito Federal México Grupo Editorial Patria
ISBN: 9786074388152
</t>
  </si>
  <si>
    <t>PLAN DE NEGOCIOS</t>
  </si>
  <si>
    <t>El alumno diseñará planes de negocios, haciendo uso de la metodología de formulación y evaluación de proyectos, para determinar su factibilidad en mercados nacionales e internacionales.</t>
  </si>
  <si>
    <t>Fundamentos del Plan de negocios</t>
  </si>
  <si>
    <t>El alumno formulará la descripción del negocio y análisis de la industria para fundamentar el plan de negocios.</t>
  </si>
  <si>
    <t>Modelos de negocios</t>
  </si>
  <si>
    <t xml:space="preserve">Describir el concepto y características de los tipos de modelos de negocios nacionales e internacionales:                                                                                          -Fabricante                                   
-Distribuidor                                       
-Tienda minorista                         
-Franquicia
-En línea
Describir la estructura de los modelos de negocios
</t>
  </si>
  <si>
    <t>Proponer modelos de negocio de empresas nacionales e internacionales.</t>
  </si>
  <si>
    <t xml:space="preserve">Creativo                                       Emprendedor                        Visionario                           Organizado                                  Responsable                         Proactivo                                  Trabajo en equipo                    Analítico                                           </t>
  </si>
  <si>
    <t>Estructura del Plan de negocios</t>
  </si>
  <si>
    <t xml:space="preserve">Describir la estructura del plan de negocios:                                                
-Resumen ejecutivo                                
-Descripción del  negocio     
-Análisis de la industria: entorno y sector                                 
-Estudio de mercado                       
-Estudio técnico                                
-Estudio financiero                               
-Evaluación económica
</t>
  </si>
  <si>
    <t xml:space="preserve">Creativo                                       Emprendedor                        Visionario                           Organizado                                  Responsable                         Proactivo                                  Trabajo en equipo                    Analítico                                  </t>
  </si>
  <si>
    <t>Descripción del negocio</t>
  </si>
  <si>
    <t xml:space="preserve">Describir los aspectos que integran la definición de negocio y sus características:      
- Descripción del negocio: 
- Definición del producto: elementos extrínsecos e intrínsecos del producto
- Ventajas competitivas          
- Descripción del mercado objetivo.
- Filosofía corporativa
</t>
  </si>
  <si>
    <t>Determinar la definición del negocio.</t>
  </si>
  <si>
    <t>Análisis de la industria</t>
  </si>
  <si>
    <t xml:space="preserve">Describir los elementos del análisis del entorno de la industria y sus características:
- Económico
- Político
- Social
- Cultural
- Tecnológico
-  Ambiental
- Legal
Explicar los indicadores de comportamiento del sector de la industria y sus características:
- Tasa de crecimiento
- Índices de consumo
- Tendencias de consumo
- Amplitud de mercado
- Líderes de industria
- Personal ocupado
</t>
  </si>
  <si>
    <t>Realizar análisis de la industria</t>
  </si>
  <si>
    <t xml:space="preserve">Creativo                                       Emprendedor                        Visionario                           Organizado                                  Responsable                         Proactivo                                  Trabajo en equipo                    Analítico    </t>
  </si>
  <si>
    <t xml:space="preserve">A partir del diseño de un producto, elaborar un proyecto que incluya:
- El modelo de negocio aplicable a la empresa.
- Descripción del negocio: ventajas, filosofía y mercado
- Descripción del producto
- Análisis del entorno: económico, político, social, cultural, tecnológico, ambiental y legal
- Análisis de la industria: indicadores e interpretación
</t>
  </si>
  <si>
    <t xml:space="preserve">1. Comprender el concepto y tipos de modelos de negocios nacionales e internacionales.
2. Identificar la estructura del plan de negocios
                                                      3. Comprender los aspectos que integran la definición de negocio y sus características así como la descripción del producto       
4. Identificar los elementos del análisis del entorno y sus características
5. Analizar los indicadores de comportamiento del sector y sus características
</t>
  </si>
  <si>
    <t xml:space="preserve">Pintarrón
Audiovisuales
Cañón
Computadora 
Internet
Impresos
</t>
  </si>
  <si>
    <t>Estudio de mercado</t>
  </si>
  <si>
    <t>El alumno formulará estudios de mercado, para diseñar estrategias de comercialización de productos.</t>
  </si>
  <si>
    <t xml:space="preserve">Reconocer la estructura de la matriz de competencia en el mercado 
Describir los factores determinantes de la oferta.
Reconocer el proceso de caracterización de la oferta
Describir los métodos de pronósticos de la oferta:
- Promedio móvil simple.
- Suavización exponencial.
- Regresión lineal.
</t>
  </si>
  <si>
    <t xml:space="preserve">Realizar el análisis de competencia en el mercado
Determinar la oferta potencial de productos.
</t>
  </si>
  <si>
    <t xml:space="preserve">Analítico
Organizado
Responsable
Uso de razonamiento
Asertivo
Observador
Investigador
Creativo
</t>
  </si>
  <si>
    <t>Análisis de la  demanda</t>
  </si>
  <si>
    <t xml:space="preserve">Describir los factores determinantes de la demanda.
Reconocer el proceso de caracterización de la demanda
Describir los métodos de pronósticos de la demanda:
- Promedio móvil simple.
- Suavización exponencial.
- Regresión lineal.
</t>
  </si>
  <si>
    <t>Determinar la demanda potencial de productos.</t>
  </si>
  <si>
    <t>Estrategias de comercialización del producto y servicio</t>
  </si>
  <si>
    <t xml:space="preserve">Describir la mezcla de mercadotecnia y sus estrategias:
- Producto
- Precio
- Plaza
- Promoción
Describir las estrategias de comercialización del producto: 
- Estrategias con base al ciclo de vida del producto.
- Estrategias de línea y mezcla de productos.
- Estrategia de desarrollo de marca.
- Estrategias de posicionamiento del producto.
</t>
  </si>
  <si>
    <t xml:space="preserve">Desarrollar la mezcla de mercadotecnia.
Formular estrategias de comercialización de productos y servicios.
</t>
  </si>
  <si>
    <t xml:space="preserve">A partir de la descripción del negocio, elaborar un estudio de mercado que incluya:
- Análisis de la competencia
- Análisis de la oferta y demanda: factores, métodos y estimación
- Estrategias de la mezcla de mercadotecnia
- Estrategias de comercialización
</t>
  </si>
  <si>
    <t xml:space="preserve">1. Analizar los factores determinantes de la oferta y demanda
2. Comprender los métodos de pronósticos de la oferta y la demanda
3. Identificar la mezcla de mercadotecnia y sus estrategias.
4. Identificar las estrategias de comercialización del producto
</t>
  </si>
  <si>
    <t xml:space="preserve">Aprendizaje basado en proyectos
Análisis de casos
Trabajos de investigación
</t>
  </si>
  <si>
    <t xml:space="preserve">Pintarrón
Audiovisuales
Cañón
 Computadora 
Internet
Impresos
</t>
  </si>
  <si>
    <t>Estudio técnico y organizacional</t>
  </si>
  <si>
    <t>El alumno propondrá la ingeniería del proyecto, estructura organizacional y marco legal para el funcionamiento óptimo de la empresa.</t>
  </si>
  <si>
    <t xml:space="preserve">Describir los recursos que conforma la ingeniería del proyecto y su proceso: matriz de insumos y materiales requeridos con sus características.   
Reconocer el proceso de selección de proveedores
Reconocer el proceso de producción
Reconocer los métodos de localización 
Describir el método de distribución de planta
Describir el procedimiento de formulación de la matriz de equipo y maquinaria con sus especificaciones. 
</t>
  </si>
  <si>
    <t xml:space="preserve">Determinar los insumos y materiales de la producción del bien y prestación del servicio. 
Seleccionar proveedores del proceso de producción.   
Diseñar diagramas de procesos de producción.     
Determinar el tamaño y localización geográfica de la empresa.                                     
Diseñar el layout de la planta y su logística de operación.
Determinar el equipo y maquinaria del proceso de producción. 
</t>
  </si>
  <si>
    <t xml:space="preserve">Proactivo
Propositivo                   Analítico   
Responsable
Objetivo
Trabajo en equipo  
Organizado
</t>
  </si>
  <si>
    <t>Estructura organizacional y marco legal</t>
  </si>
  <si>
    <t xml:space="preserve">Reconocer  los tipos de organigramas, características y proceso de elaboración de estructuras organizacionales
Reconocer los elementos del perfil de puesto
Describir los requisitos legales que obliga la Federación, Estado y Municipio en la apertura y funcionamiento de la empresa:                                                   - Acta constitutiva                       
- Registro federal de contribuyentes                                                   - Registro ante el IMSS e INFONAVIT                         
- Permisos municipales, estatales y federales                                   - Cumplimiento de normas nacionales e internacionales aplicables                                          - Registro de nombre de producto, marca y patentes ante el Instituto Mexicano de la Propiedad Industrial
</t>
  </si>
  <si>
    <t xml:space="preserve">Diseñar estructuras organizacionales
Determinar perfiles de puestos.
Establecer los requerimientos legales de la apertura y funcionamiento de la empresa.      
</t>
  </si>
  <si>
    <t xml:space="preserve">A partir de los resultados de un estudio de mercado, elaborar el estudio técnico y organizacional de una empresa, que incluya:
- La ingeniería del proyecto: insumos y materiales requeridos, proveedores, proceso de producción, tamaño y localización óptima de la planta, equipo y maquinaria, distribución de la planta.
- Estructura organizacional: organigrama.
- Perfil de puestos.
- Requerimientos legales                           
</t>
  </si>
  <si>
    <t xml:space="preserve">1. Identificar los recursos que conforma la ingeniería del proyecto y su proceso
2. Reconocer el proceso de selección de proveedores, el proceso de producción, localización y distribución de planta
3. Comprender el procedimiento de formulación de la matriz de equipo y maquinaria con sus especificaciones.                             
4. Identificar  los requisitos legales que obliga la Federación, Estado y Municipio para la apertura y funcionamiento de una empresa
</t>
  </si>
  <si>
    <t>Estudio financiero y su evaluación</t>
  </si>
  <si>
    <t>El alumno evaluará la situación financiera del plan de negocios para determinar su factibilidad.</t>
  </si>
  <si>
    <t>Información financiera del proyecto</t>
  </si>
  <si>
    <t xml:space="preserve">Reconocer el procedimiento de determinación de costos
Reconocer el procedimiento de elaboración de presupuesto de capital 
Explicar el procedimiento de elaboración de costo de capital ponderado
Reconocer el procedimiento de elaboración de estados financieros proforma
</t>
  </si>
  <si>
    <t xml:space="preserve">Determinar costos
Formular presupuestos de capital
Determinar costos de capital ponderado
Generar estados financieros proforma
</t>
  </si>
  <si>
    <t xml:space="preserve">Honesto                          Disciplinado                  Ordenado                        Trabajo en equipo               Analítico                         Uso de razonamiento                    Crítico   
Paciente                                          
</t>
  </si>
  <si>
    <t xml:space="preserve">Reconocer el método de análisis e interpretación vertical de razones financieras
Reconocer las variables cuantitativas del presupuesto de capital:
- TREMA
- VAN
- TIR
- Periodo de recuperación
Explicar el proceso de interpretación de variables cuantitativas del presupuesto de capital
Reconocer las técnicas de riesgos en proyectos
</t>
  </si>
  <si>
    <t xml:space="preserve">Realizar la interpretación de la situación financiera de los proyectos
Evaluar variables cuantitativas del presupuesto de capital
Evaluar riesgos de proyectos
Determinar la factibilidad de proyectos
</t>
  </si>
  <si>
    <t xml:space="preserve">A partir de la descripción del negocio y de los estudios de mercado así como técnico-organizacional, elaborar un proyecto financiero que contenga:
- Determinación de costos
- Presupuesto de capital
- Costos de capital ponderado
- Estados financieros proforma y su evaluación
- Evaluación de variables cuantitativas del presupuesto de capital
- Evaluación de riesgo
- Factibilidad de proyecto
</t>
  </si>
  <si>
    <t xml:space="preserve">1. Reconocer el procedimiento de determinación de costos, elaboración de presupuesto de capital y estados financieros proforma
2. Comprender el procedimiento de elaboración de costo de capital ponderado
3. Reconocer el método de análisis e interpretación vertical de razones financieras y las variables cuantitativas del presupuesto de capital
4. Analizar el proceso de interpretación de variables cuantitativas del presupuesto de capital
5. Reconocer las técnicas de riesgos en proyectos
</t>
  </si>
  <si>
    <t xml:space="preserve">Aprendizaje basado en proyectos
Equipos colaborativos
Trabajos de investigación.
</t>
  </si>
  <si>
    <t xml:space="preserve">Equipo audiovisual                                         Equipo de proyección                                         Internet                                  
Impresos
Pintarrón
</t>
  </si>
  <si>
    <t>Elaborar estudios de mercado aplicando metodologías que definan la factibilidad del plan, con base en las condiciones de la oferta y la demanda para determinar estrategias de mercadotecnia.</t>
  </si>
  <si>
    <t xml:space="preserve">Entrega un estudio de mercado que contenga:         
- Análisis de recursos propios y disponibles
- Análisis de expectativas y actitudes del público objetivo
- Análisis del sector y del mercado de referencia
- Índice de saturación del mercado 
- Análisis socioeconómico del mercado 
- Expectativas del mercado y ciclo de vida del producto
- Análisis estratégico de la competencia
- Investigación de mercados del producto
- Determinación del mercado meta
- Prototipo del producto
</t>
  </si>
  <si>
    <t>Elaborar estudios financieros desarrollando estados pro-forma, considerando indicadores financieros y costos de financiamiento para determinar la factibilidad del plan de negocios.</t>
  </si>
  <si>
    <t xml:space="preserve">Baca Urbina, Gabriel2016 Evaluación de proyectos Distrito Federal México MCGRAW-HILL
ISBN: 9786071513748
</t>
  </si>
  <si>
    <t xml:space="preserve">Domínguez, Germán, Domínguez, Juan y Domínguez, Betsabe2014 Guía práctica para un plan de negocios y obtención de fondos del Gobierno Federal Ciudad de México México Instituto Mexicano de Contadores Públicos
ISBN: 978-607-8384-25-9
</t>
  </si>
  <si>
    <t>Pedraza, Oscar2014 Modelo del plan de negocios para la micro y pequeña empresa Distrito Federal México Grupo Editorial Patria                     ISBN e-book: 978-607-438-850-3</t>
  </si>
  <si>
    <t xml:space="preserve">Zorita, Enrique2015 Plan de Negocios Madrid España ESIC 
ISBN 9788415986720
</t>
  </si>
  <si>
    <t xml:space="preserve">Moyano, Luis Enrique2016 Plan de Negocios Madrid España S.A. MARCOMBO
ISBN 9788426724236
</t>
  </si>
  <si>
    <t xml:space="preserve">Stanton, J2012 Fundamentos de Marketing Distrito Federal México McGraw-Hill
Interamericana      ISBN-B: 978-970-10-6201
</t>
  </si>
  <si>
    <t>El alumno demostrará la competencia de Evaluar unidades estratégicas de negocios en mercados nacionales e internacionales, haciendo uso de modelos apegados a la legislación vigente y considerando las tendencias del entorno globalizado para contribuir a la consolidación y rentabilidad de las organizaciones.</t>
  </si>
  <si>
    <t>Desarrollo de productos</t>
  </si>
  <si>
    <t>El alumno integrará prototipos de productos para desarrollar oportunidades de negocios.</t>
  </si>
  <si>
    <t>Diseño del producto</t>
  </si>
  <si>
    <t xml:space="preserve">A partir de una idea de negocios, integrar un proyecto que contenga:
- Tendencias de mercado
- Perfiles del consumidor
- Técnicas de desarrollo de nuevos productos empleadas
- Prototipo de productos
- Flujo del proceso de producción
. Distribución en planta
- Localización de planta
- Costo unitario de producción
</t>
  </si>
  <si>
    <t xml:space="preserve">1. Reconocer las herramientas del análisis de tendencias del mercado y el perfil del consumidor en función de factores internos y externos
2. Reconocer las técnicas de desarrollo de nuevos productos y  los elementos del sistema de envase y embalaje
3. Reconocer las herramientas de diseño de flujo de los procesos de producción, el  procedimiento de distribución en planta y localización de planta así como el procedimiento de cálculo del costo unitario de productos
</t>
  </si>
  <si>
    <t xml:space="preserve">Equipo de cómputo
Audiovisuales
Internet
Pintarrón
Software especializado de diseño
Impresos
</t>
  </si>
  <si>
    <t>Plan de Negocios</t>
  </si>
  <si>
    <t>El alumno integrará planes de negocios para determinar su factibilidad en mercados nacionales e internacionales.</t>
  </si>
  <si>
    <t xml:space="preserve">Reconocer los aspectos que integran la definición del negocio
Reconocer los indicadores del comportamiento del sector
Reconocer los métodos de pronósticos de la oferta y demanda
Reconocer las estrategias de comercialización del productos y de comunicación integral de mercadotecnia
</t>
  </si>
  <si>
    <t xml:space="preserve">Presentar la definición del negocio
Presentar análisis de la industria
Presentar pronósticos de oferta y demanda de productos
Documentar estrategias de comercialización y de comunicación integral de mercadotecnia
</t>
  </si>
  <si>
    <t xml:space="preserve">Creativo
Objetivo
Responsable
Propositivo
Ético
Analítico
Capacidad de toma de decisiones
</t>
  </si>
  <si>
    <t>Estudio organizacional y técnico</t>
  </si>
  <si>
    <t xml:space="preserve">Reconocer los procedimientos de integración de estados financieros proforma
Reconocer las variables cuantitativas del presupuesto de capital
</t>
  </si>
  <si>
    <t xml:space="preserve">A partir del prototipo de un producto, elaborar un plan de negocios que contenga:
- Definición del negocio
- Interpretación de indicadores del comportamiento del sector
- Métodos de pronósticos de oferta y demanda
-  Estrategias de comercialización del productos y de comunicación integral de mercadotecnia
- Estructura organizacional
- Perfiles de puestos
- Cadena de valor y de suministros
- Requisitos leales en el funcionamiento de la empresa
- Estados financieros proforma
- Factibilidad del plan de negocios
</t>
  </si>
  <si>
    <t xml:space="preserve">Equipo de cómputo
Audiovisuales
Internet
Pintarrón
Impresos
</t>
  </si>
  <si>
    <t xml:space="preserve">Presenta plan de negocio que contenga:
- Portada
- Resumen ejecutivo
- Índice
- Introducción
- Definición del negocio: descripción del negocio, ventajas competitivas, mercado objetivo y filosofía organizacional  
- Organización del negocio:  marco legal, estructura organizacional y descripción de puestos
- Estudio de mercado
- Estudio técnico
- Estudio financiero
- Propuesta de estrategias de mercadotecnia
- Cronograma de actividades
</t>
  </si>
  <si>
    <t>Desarrollar el capital humano de las unidades estratégicas de negocios haciendo uso de técnicas y procesos de integración, desarrollo y motivación del personal, considerando la normatividad aplicable, para el cumplimiento de los objetivos organizacionales</t>
  </si>
  <si>
    <t>El alumno formulará estrategias de negociar a través de identificar el contexto, los actores  y el tipo de negociación, explorando los diferentes estilos de comunicación para adaptar el que más convenga al objetivo inicial.</t>
  </si>
  <si>
    <t>El alumno desarrollará el plan estratégico de negociación para crear el escenario favorable a la negociación</t>
  </si>
  <si>
    <t xml:space="preserve">Definir factores internos y externos de la negociación (tiempo, poderes, información, cultura, educación, estándares, experiencia, competencia).
Identificar los estilos de negociación.
</t>
  </si>
  <si>
    <t xml:space="preserve">Determinar cómo afectan los factores internos y externos a la negociación.
Seleccionar el estilo de negociación que convenga de acuerdo al análisis de factores (Matriz).
</t>
  </si>
  <si>
    <t xml:space="preserve">Proactivo
Respeto
Responsabilidad
Iniciativa
Puntualidad
Crítico
Espíritu de superación personal
Analítico
</t>
  </si>
  <si>
    <t xml:space="preserve">Distinguir aspectos que influyen en la negociación:
-Personales: Características de la personalidad (carisma, audacia, comunicación, manejo de la inteligencia emocional)
- Comunicación: Estilos (relacionador, persuasivo, analítico y directivo) y patrones (Verbal, corporal/sonora: expresión facial, postura corporal, tono muscular, ritmo respiratorio, tono de voz y gesticulación)
</t>
  </si>
  <si>
    <t>Determinar la táctica personal que defina el estilo de comunicación a utilizar considerando sus rasgos personales.</t>
  </si>
  <si>
    <t xml:space="preserve">Describir las etapas del proceso de negociación (pre-negociación, gruesa, fina y post-negociación).
Identificar las 15 estrategias de la negociación (agente de autoridad limitada, dinero en juego, práctica establecida, la migaja, el perrito, actuar y aceptar consecuencias, la salida oportuna, chico bueno- chico malo, alta y baja autoridad, participación activa, entender, sentir , encontrarse, el aspaviento, restricciones de presupuesto, negociador reacio, la decisión).
</t>
  </si>
  <si>
    <t>Elaborar un plan estratégico de negociación.</t>
  </si>
  <si>
    <t xml:space="preserve">Realizará un plan estratégico de Negociación que contemple:
Pre-negociación:
Objetivos
Tiempos
Responsables (Papel del líder y del equipo)
Estilo de comunicación 
Matriz de Factores 
Estilo de Negociación
Resultado Programado
Estrategia de Negociación
Táctica personal 
Gruesa y Fina
Términos Legales y comerciales
Tiempo
Comparar estándares 
Alternativas (Mínimo dos planes)
Acuerdo Preliminar 
Post-Negociación 
Cierre de acuerdos
Resultados obtenidos
Comparación entre lo planeado y lo obtenido 
Áreas de oportunidad
</t>
  </si>
  <si>
    <t xml:space="preserve">1. Identificar factores internos y externos, estrategias, el proceso de negociación, las 6 p´s de la negociación robusta y los elementos que afectan a la negociación
2. Identificar los estilos de negociación
3. Relacionar conceptos con su experiencia
4. Comprender la estructura del plan estratégico de la negociación
</t>
  </si>
  <si>
    <t xml:space="preserve">Impresos de casos
Internet
Equipo audiovisual
</t>
  </si>
  <si>
    <t>Análisis de problemas y toma de decisión efectiva</t>
  </si>
  <si>
    <t>El alumno aplicará los modelos de toma de decisión para garantizar el cumplimiento de los objetivos de la organización.</t>
  </si>
  <si>
    <t xml:space="preserve">Explicar el concepto "toma de decisiones" 
Identificar las 5 fases del proceso de toma de decisiones (Reconocimiento del problema, interpretación del problema, atención del problema, cursos de acción y consecuencias).
</t>
  </si>
  <si>
    <t>Distinguir las etapas del proceso de toma de decisiones.</t>
  </si>
  <si>
    <t xml:space="preserve">Identificar el modelo de toma de decisiones de acuerdo a la naturaleza del problema.
Tomar la decisión a partir del modelo seleccionado
</t>
  </si>
  <si>
    <t xml:space="preserve">A partir de un caso elaborará un plan estratégico de toma de decisiones que incluya:
Matriz del análisis del problema: 
- Identificación
- Análisis de causas
- Soluciones potenciales
- Consecuencias de acciones
Alternativas de decisión:
- Selección del modelo
- Selección de la solución
- Implementación
- Evaluación
</t>
  </si>
  <si>
    <t xml:space="preserve">1. Comprender el concepto de toma de decisiones
2. Identificar las fases y modelos de "toma de decisiones"
3. Relacionar conceptos a un caso práctico
4. Analizar alternativas de solución
5. Comprender la estructura del plan estratégico de toma de decisión
</t>
  </si>
  <si>
    <t>Evaluar el contexto de la negociación identificar su naturaleza, elementos, características y conflictos, para determinar el impacto que genera en la organización.</t>
  </si>
  <si>
    <t>Elabora un análisis del contexto que se llevará a la negociación que contiene:
• fortalezas de la negociación
• oportunidades colaterales que generaría la negociación para actores
• debilidades de los actores para concretar la negociación
• amenazas que puedan incidir en la negociación
• tiempo de la negociación
• costo-valor-beneficio de la negociación
• impactos sobre la o las organizaciones</t>
  </si>
  <si>
    <t>Determinar alternativas de acción a través de un plan estratégico de negociación para la toma de decisiones.</t>
  </si>
  <si>
    <t xml:space="preserve">Elabora un plan estratégico de negociación que contiene:
• objetivos
• actores
• alcances
• estilos y roles de negociación por actor
• definición de los tiempos 
• costo-valor-beneficio
• diseño del ambiente en que se llevara a cabo la negociación
• diseño de la comunicación no verbal
• diseño de propuestas alternativas para la negociación
</t>
  </si>
  <si>
    <t>Seleccionar cursos de acción a través de herramientas de toma de decisiones, para garantizar el cumplimiento de los objetivos de la organización.</t>
  </si>
  <si>
    <t xml:space="preserve">Elabora un reporte de la selección de alternativas que contiene:
• Metodología a través de la cual se seleccionaron las alternativas
• Descripción de las alternativas seleccionadas
• Justificación de las alternativas en términos de beneficios y efectos colaterales
</t>
  </si>
  <si>
    <t>Leslie W. Rue y Lloyd L. Byars(1995) Administración Teoría y aplicaciones D.F. México Grupo Editor S. A</t>
  </si>
  <si>
    <t>INTEGRADORA (10ª)</t>
  </si>
  <si>
    <t>INGLÉS IV</t>
  </si>
  <si>
    <t>El alumno intercambiará información de sí mismo y de otras personas, para establecer contactos sociales básicos de su entorno inmediato.</t>
  </si>
  <si>
    <t>Introducción</t>
  </si>
  <si>
    <t>Confianza</t>
  </si>
  <si>
    <t>Información Personal</t>
  </si>
  <si>
    <t>Ubicaciones.</t>
  </si>
  <si>
    <t xml:space="preserve">. 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</si>
  <si>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</si>
  <si>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</si>
  <si>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presente continuo</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</si>
  <si>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</si>
  <si>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MATERIA 01</t>
  </si>
  <si>
    <t>MATERIA 02</t>
  </si>
  <si>
    <t>MATERIA 03</t>
  </si>
  <si>
    <t>MATERIA 04</t>
  </si>
  <si>
    <t>MATERIA 05</t>
  </si>
  <si>
    <t>MATERIA 06</t>
  </si>
  <si>
    <t>MATERIA 07</t>
  </si>
  <si>
    <t>MATERIA 08</t>
  </si>
  <si>
    <t>MATERIA 09</t>
  </si>
  <si>
    <t>MATERIA 10</t>
  </si>
  <si>
    <t>MATERIA 11</t>
  </si>
  <si>
    <t>MATERIA 12</t>
  </si>
  <si>
    <t>MATERIA 13</t>
  </si>
  <si>
    <t>MATERIA 14</t>
  </si>
  <si>
    <t>MATERIA 15</t>
  </si>
  <si>
    <t>MATERIA 16</t>
  </si>
  <si>
    <t>MATERIA 17</t>
  </si>
  <si>
    <t>MATERIA 18</t>
  </si>
  <si>
    <t>MATERIA 19</t>
  </si>
  <si>
    <t>MATERIA 20</t>
  </si>
  <si>
    <t>MATERIA 21</t>
  </si>
  <si>
    <t>MATERIA 22</t>
  </si>
  <si>
    <t>MATERIA 23</t>
  </si>
  <si>
    <t>MATERIA 32</t>
  </si>
  <si>
    <t>MATERIA 33</t>
  </si>
  <si>
    <t>MATERIA 34</t>
  </si>
  <si>
    <t>MATERIA 35</t>
  </si>
  <si>
    <t>MATERIA 36</t>
  </si>
  <si>
    <t>MATERIA 37</t>
  </si>
  <si>
    <t>MATERIA 38</t>
  </si>
  <si>
    <t>MATERIA 39</t>
  </si>
  <si>
    <t>MATERIA 41</t>
  </si>
  <si>
    <t>MATERIA 42</t>
  </si>
  <si>
    <t>MATERIA 43</t>
  </si>
  <si>
    <t>MATERIA 45</t>
  </si>
  <si>
    <t>MATERIA 46</t>
  </si>
  <si>
    <t>MATERIA 47</t>
  </si>
  <si>
    <t>MATERIA 48</t>
  </si>
  <si>
    <t>MATERIA 49</t>
  </si>
  <si>
    <t>MATERIA 50</t>
  </si>
  <si>
    <t>MATERIA 58</t>
  </si>
  <si>
    <t>El alumno intercambiará información sobre experiencias vividas y su frecuencia a partir  del uso del Presente Perfecto y Pasado Simple; así como de la comparación de lugares, personas, objetos y situaciones para relacionarse con su entorno social y laboral inmediato</t>
  </si>
  <si>
    <t>Comparativos, superlativos</t>
  </si>
  <si>
    <t xml:space="preserve">El alumno expresará las diferencias que existen entre objetos, personas, lugares y situaciones para  justificar sus decisiones e ideas en la interacción de su entorno inmediato. </t>
  </si>
  <si>
    <t>Comparativos de igualdad y superioridad</t>
  </si>
  <si>
    <t xml:space="preserve">Identificar los adjetivos de una, dos o más sílabas.
Identificar la estructura gramatical  de los adjetivos cuando se comparan en una situación de igualdad.
Identificar la estructura gramatical de los adjetivos de una sílaba cuando se comparan en una situación de superioridad.
Identificar la estructura gramatical de los adjetivos de dos o más sílabas cuando se comparan en una situación de superioridad.
Identificar las excepciones de los adjetivos.
</t>
  </si>
  <si>
    <t>Comparar  objetos, personas, lugares y situaciones de acuerdo a sus cualidades.</t>
  </si>
  <si>
    <t xml:space="preserve">Manejo del tiempo
Tolerancia activa 
Disposición al cambio
Conciencia ambiental
</t>
  </si>
  <si>
    <t>Superlativos</t>
  </si>
  <si>
    <t xml:space="preserve">Identificar la estructura gramatical de los adjetivos en el grado superlativo y su uso.
Identificar los adjetivos irregulares. 
</t>
  </si>
  <si>
    <t>Describir la cualidad máxima de un objeto, persona, lugar y situación con respecto a un universo de su misma clase.</t>
  </si>
  <si>
    <t xml:space="preserve">A partir de prácticas donde se solicite y proporcione información comparando personas, lugares y objetos relacionados con su área de estudio, integrará una carpeta de evidencias obtenidas con base en las siguientes tareas:
"Listening".-
responder a un ejercicio práctico sobre la información contenida en un audio.
"Speaking".-
En presencia del profesor, participar en un juego de roles donde solicite y brinde información y utilice al menos 20 adjetivos.
"Reading".-
contestar un ejercicio escrito a partir de la información contenida en un texto.
"Writing".-
Redactar un párrafo de al menos 80 palabras donde presente las ventajas y desventajas de un producto o servicio a partir de una  comparación.
</t>
  </si>
  <si>
    <t xml:space="preserve"> 1. Identificar los adjetivos de una, dos o más sílabas 
 cuando se comparan en una situación de igualdad.
2. Identificar  los adjetivos de una, dos o más sílabas cuando se comparan en una situación de superioridad.
3. Identificar la estructura gramatical de los adjetivos en el grado superlativo y su uso.
4. Identificar los adjetivos irregulares y sus excepciones.
</t>
  </si>
  <si>
    <t>Presente perfecto</t>
  </si>
  <si>
    <t>El alumno expresará experiencias vividas, su frecuencia y la repercusión que han tenido éstas en su presente para relacionarse con su entorno social y laboral.</t>
  </si>
  <si>
    <t>Experiencias</t>
  </si>
  <si>
    <t>Identificar ideas, preguntas e indicaciones sencillas,  breves y que le son familiares, a partir de un discurso claro y lento con pausas largas, para hablar de si mismo o de su entorno  personal y laboral inmediato.</t>
  </si>
  <si>
    <t>A partir de un texto o mensajes  simple y claro, sobre aspectos cotidianos:1. Comprende la idea general del texto2. Localiza nombres, palabras y frases elementales,3. Realiza acciones siguiendo instrucciones elementales y breves, en textos sencillos que incluyan ilustraciones como letreros, señales o instructivos.</t>
  </si>
  <si>
    <t>Miles Craven(2013)Breakthrough Plus 2BangkokThailandMacmillan</t>
  </si>
  <si>
    <t>Ken Wilson(2011)Smart Choice 2ChinaChinaOxford</t>
  </si>
  <si>
    <t>Joan Saslow y Allen Asher(2011)Top Notch  3New YorkU.S.Pearson Longman</t>
  </si>
  <si>
    <t>Peter Loveday, Melissa Koops, Sally Trowbridge, Lisa Varandani(2012)Take Away English 2ChinaMc Graw Hill</t>
  </si>
  <si>
    <t>Mickey Rogers, Joanne Taylore-Knowles, Steve Taylore-Knowles(2010)Open Mind Macmillan</t>
  </si>
  <si>
    <t>Philip Kerr(2012)Straightforward ElementaryBangkokThailandMacmillan</t>
  </si>
  <si>
    <t>INGLÉS IX</t>
  </si>
  <si>
    <t>No Aplica</t>
  </si>
  <si>
    <t>No aplicar</t>
  </si>
  <si>
    <t>INGLÉS I</t>
  </si>
  <si>
    <t xml:space="preserve">El alumno proporcionará y solicitará información tanto personal como de gustos y de actividades cotidianas utilizando un repertorio básico de expresiones para contribuir a su desempeño en su ámbito social y laboral más cercano con base en afinidades personales.
El alumno proporcionará y solicitará información tanto personal como de gustos y de actividades cotidianas utilizando un repertorio básico de expresiones para contribuir a su desempeño en su ámbito social y laboral más cercano con base en afinidades personales.
El alumno proporcionará y solicitará información tanto personal como de gustos y de actividades cotidianas utilizando un repertorio básico de expresiones para contribuir a su desempeño en su ámbito social y laboral más cercano con base en afinidades personales.
</t>
  </si>
  <si>
    <t xml:space="preserve">Presentación </t>
  </si>
  <si>
    <t xml:space="preserve">Identificar las expresiones básicas de saludo y despedida en un contexto formal e informal.
Identificar la fonética básica del inglés.
Identificar la pronunciación de las letras que componen el alfabeto.
Identificar la pronunciación y la escritura de los números del 0 al 100. 
Identificar las instrucciones y expresiones del salón de clase. 
Identificar las principales fórmulas de cortesía: "excuse me", "thank you", "please", "you are welcome".
Identificar los días de la semana y los meses del año.
Identificar reglas básicas de puntuación y ortografía.
</t>
  </si>
  <si>
    <t xml:space="preserve">Saludar y despedirse.
Deletrear palabras.
Escribir palabras que le sean deletreadas.
Escribir fechas.
</t>
  </si>
  <si>
    <t xml:space="preserve">Identificar la estructura y el uso del verbo "ser/estar" en el presente en sus formas afirmativa, negativa e interrogativa.
Identificar los pronombres personales.
Identificar las contracciones del verbo ser/estar.
Explicar el uso del pronombre personal "It".
Identificar las expresiones comunes para indicar sus datos de identificación: cómo se llama, donde vive, edad, nacionalidad, estado civil, el idioma que habla, profesión, que estudia o en donde trabaja, número de teléfono y dirección electrónica.
Identificar los artículos indefinidos "a" y "an". 
Identificar el singular, plural y plurales irregulares de los sustantivos.
Identificar los adjetivos calificativos de descripción física y los intensificadores "very" y "so".
Identificar los adjetivos y pronombres posesivos.
Explicar el uso y reglas del genitivo "s" y el uso de "whose".
Identificar la estructura del verbo ser/estar con las formas interrogativas: "Who", "What", "Where", "How old".
Relacionar la respuestas cortas afirmativas y negativas con el verbo ser/estar.
Discriminar información a partir de un audio y de una lectura.
</t>
  </si>
  <si>
    <t xml:space="preserve">Realizar su presentación personal, de su familia y la de otras personas.
Pedir y proporcionar información sobre otras personas.
Pedir y proporcionar información sobre la posesión y pertenencia.
Describir las características físicas de personas. </t>
  </si>
  <si>
    <t xml:space="preserve">A partir de prácticas de presentación personal y de terceros, que incluyan: nombre, dirección, edad, teléfono, dirección electrónica, nacionalidad, estado civil, idioma que habla, profesión, dónde y qué estudia, así como descripción física y utilizando las expresiones de cortesía de saludo y despedida correspondientes, integrará una carpeta de evidencias 
obtenidas en base a las siguientes tareas:
"Listening".- 
Escucha un audio y responder a un cuestionario escrito sobre la información contenida en el mismo
"Speaking".-
En presencia del profesor, entrevista a un compañero en donde intercambie información personal y utilizando la información obtenida, presenta a su interlocutor con una tercera persona
"Reading".- 
Responde un cuestionario escrito sobre la información contenida en un texto
"Writing".- 
Escribe un correo electrónico que incluya:  
- Un párrafo de 40 a 60 palabras en el que realice su presentación personal 
- Un párrafo de 40 a 60 palabras en el que realice la presentación de por lo menos dos miembros de su familia de diferente género
</t>
  </si>
  <si>
    <t xml:space="preserve">1. Comprender las nociones básicas de la fonética
2. Identificar las expresiones comunes para saludar y despedirse
3. Comprender el uso y el empleo del verbo ser-estar,  en afirmativo, negativo e interrogativo
4. Identificar el uso del pronombre personal "It"
5. Identificar los elementos que componen la presentación personal y de otras personas
</t>
  </si>
  <si>
    <t xml:space="preserve">Lista de cotejo
Ejercicios prácticos
</t>
  </si>
  <si>
    <t xml:space="preserve">|Equipos colaborativos 
Prácticas dirigidas
Técnicas de lectura: inferir y buscar información específica
</t>
  </si>
  <si>
    <t xml:space="preserve">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t>
  </si>
  <si>
    <t xml:space="preserve">El alumno intercambiará información verbal y escrita sobre actividades cotidianas en orden cronológico, sus gustos e indicar la ubicación de lugares y objetos para integrarse a su entorno inmediato con base en afinidades personales.
</t>
  </si>
  <si>
    <t>Mis actividades cotidianas.</t>
  </si>
  <si>
    <t xml:space="preserve">Identificar la pronunciación y escritura de los números del 100 al infinito. 
Relacionar las expresiones para decir la hora, el momento del día y la fecha con las preposiciones "at", "in", "on".
Identificar la estructura, uso y contracciones del presente simple en forma afirmativa, interrogativa y negativa. 
Identificar las contracciones "don't" y "doesn't".
Explicar la conjugación del presente simple en las terceras personas del singular. 
Identificar la aplicación de las expresiones de tiempo del presente simple y los adverbios de frecuencia:
"always", "usually", "sometimes" y "never".
Relacionar las palabras interrogativas: Quién, Qué, Cuál, Dónde, Cómo, Por qué, Cuándo, Con qué frecuencia, A qué hora, con la estructura del presente simple. 
Identificar los conectores cronológicos: "first", "then", "next", "after that" y finally".
Identificar los verbos para expresar gustos: verbos + ing "like",  "love", "hate" Identificar los "object pronouns".Identificar las conjunciones: y, o, pero.
Identificar la pronunciación y escritura de los números ordinales.
</t>
  </si>
  <si>
    <t xml:space="preserve">Proporcionar y solicitar información de actividades que se realizan, en qué momento y con qué frecuencia se lleva a cabo.
Pedir y dar la hora y la fecha. 
Intercambiar información de la secuencia de actividades cotidianas.
Expresar y preguntar gustos.
Realizar acciones a partir de secuencias cronológicas definidas.
</t>
  </si>
  <si>
    <t xml:space="preserve">Explicar la estructura y el uso de "There is" y "there are" en sus formas afirmativa, negativa e interrogativa.
Relacionar las preposiciones de lugar "in", "on", "under", "behind", "next to", "between", "at", "in front of" y "across" en la ciudad, en la casa y  el trabajo.
Identificar el uso del imperativo para dar direcciones.
</t>
  </si>
  <si>
    <t xml:space="preserve">Ubicar lugares y objetos en un espacio determinado.
Proporcionar y solicitar información de cómo llegar a un lugar.
Seguir instrucciones para llegar a algún lugar
</t>
  </si>
  <si>
    <t xml:space="preserve">A partir de prácticas relacionadas con actividades cotidianas y la ubicación de objetos y lugares, presentará una carpeta de evidencias obtenidas en base a las siguientes tareas:
"Listening".- 
Responde a un cuestionario escrito sobre la información contenida en un audio
"Speaking".- 
En presencia del profesor, dialoga con un compañero sobre sus actividades cotidianas y la ubicación de objetos y lugares; utilizando la información obtenida de su compañero expresar dichas actividades a una tercera persona
"Reading".- 
Responde un cuestionario escrito con la información contenida en un texto
"Writing".- 
Escribe un párrafo de mínimo 40 palabras utilizando los conectores cronológicos donde describa sus actividades cotidianas de un día determinado. 
Escribe un párrafo de mínimo 40 palabras, donde describa las actividades realizadas por una persona con la que viva y la frecuencia con la que éstas sean realizadas. 
Escribe un párrafo de mínimo 40 palabras mencionando sus gustos relacionados con sus actividades deportivas, culturales, académicas y de entretenimiento.
</t>
  </si>
  <si>
    <t xml:space="preserve">1. Identificar la estructura y el uso del presente simple en sus formas afirmativa, interrogativa y negativa
 2. Comprender las expresiones de tiempo, adverbios de frecuencia, palabras interrogativas, conectores y conjunciones utilizadas en el presente simple
3. Identificar las expresiones para decir gustos y preferencias
4. Identificar la pronunciación y escritura de los números ordinales 
5. Identificar la estructura "There is" y "There are" y sus preposiciones de lugar
</t>
  </si>
  <si>
    <t xml:space="preserve">Listas de cotejo
Ejercicios prácticos
</t>
  </si>
  <si>
    <t xml:space="preserve">Equipos colaborativos 
Prácticas dirigidas
Técnicas de lectura: inferir y buscar información específica
</t>
  </si>
  <si>
    <t xml:space="preserve">Fotografías
Tarjetas didácticas
Material auténtico impreso, de audio y de video
Discos Compactos, USB
Equipo Multimedia
Pantalla de TV
Computadora
Impresora
Cañón
Bocinas
Internet
Grabadoras y reproductores MP3
Videograbadora
Lista de vocabulario: Deportes
Actividades culturales académicas y de entretenimiento
Colores
Lugares públicos, espacios de la casa y del trabajo, muebles
Expresiones de tiempo del presente simple
</t>
  </si>
  <si>
    <t xml:space="preserve">Identificar ideas, preguntas e indicaciones sencillas, breves y que le son familiares, a partir de un discurso claro y lento con pausas largas, para hablar de sí mismo o de su entorno personal y laboral inmediato.
</t>
  </si>
  <si>
    <t xml:space="preserve">Durante una conversación, donde el interlocutor se expresa de forma lenta, clara, y pausada sobre aspectos cotidianos: 
-Identifica palabras de uso común y similares a la lengua materna
-Deduce el sentido general de la información
-Lleva a cabo acciones con base en instrucciones elementales
- Reacciona adecuadamente de manera no verbal e indica que sigue el hilo de la conversación
números, precios y horas
</t>
  </si>
  <si>
    <t xml:space="preserve">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</si>
  <si>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</si>
  <si>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</si>
  <si>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 xml:space="preserve">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
</t>
  </si>
  <si>
    <t xml:space="preserve">Mickey Rogers y John Waterman
(2008)
Attitude Starter
Bangkok
Thailand
Macmillan
</t>
  </si>
  <si>
    <t xml:space="preserve">Sue Kay y Vaughan Jones
(2012)
New American Inside Out Beginner
Bangkok
Thailand
Macmillan
</t>
  </si>
  <si>
    <t xml:space="preserve">Joan Saslow y Allen Asher
(2011)
Top Notch Fundamentals
New York
U.S.
Pearson Longman
</t>
  </si>
  <si>
    <t xml:space="preserve">Peter Loveday, Melissa Koops, Sally Trowbridge, Lisa Varandani
(2012)
Take Away English 1
s.l.
China
Mc Graw Hill
</t>
  </si>
  <si>
    <t xml:space="preserve">Mickey Rogers, Joanne Taylore-Knowles, Steve Taylore-Knowles
(2010)
Open Mind 1
s.l.
Thailand
Macmillan
</t>
  </si>
  <si>
    <t xml:space="preserve">Philip Kerr
(2012)
Straightforward Beginner
s.l.
Thailand
Macmilla
</t>
  </si>
  <si>
    <t>INGLÉS II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</si>
  <si>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</si>
  <si>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actividades en progreso, actividades pasadas, la
existencia, cantidad y precios con base en las
estructuras del presente progresivo, el pasado simple
y las expresiones de cantidad y existencia, así como
vocabulario relacionado con su área de estudio para
satisfacer sus necesidades inmediatas.</t>
  </si>
  <si>
    <t>Actividades en
progreso</t>
  </si>
  <si>
    <t>Identificar la forma del
presente participio de los
verbos &amp;quot;verbo + ing&amp;quot;.
Identificar la estructura y
uso del presente continuo
en sus formas afirmativa,
interrogativa y negativa.
Identificar las expresiones
de tiempo del presente
continuo &amp;quot;now&amp;quot;, &amp;quot;right now&amp;quot;,
&amp;quot;in this moment&amp;quot;.</t>
  </si>
  <si>
    <t>Verificar y proporcionar
información sobre acciones
que se están llevando a
cabo, o no, en un momento
preciso.
Verificar y dar información
sobre acciones en
progreso.</t>
  </si>
  <si>
    <t>Colaboración
Responsabilidad</t>
  </si>
  <si>
    <t>Presente
simple Vs
Presente
continuo</t>
  </si>
  <si>
    <t>Identificar la estructura de la
forma interrogativa del
Presente Continuo con las
palabras interrogativas:
Quién, Qué, Cuál, Dónde,
Cómo, Por qué, Cuándo, A
qué hora.
Reconocer la estructura y
uso del presente simple.
Distinguir el uso del
presente simple y el
continuo en actividades
cotidianas y actividades que
se están llevando a cabo.</t>
  </si>
  <si>
    <t>Solicitar información de
actividades que están
sucediendo en este
momento o que están en
progreso.</t>
  </si>
  <si>
    <t>A partir de prácticas donde se
describan las actividades que se
realizan en un momento
preciso, que se encuentran en
progreso o que forman parte de
una rutina, integrará una
carpeta de evidencias obtenidas
en base a las siguientes tareas:
&amp;quot;Listening&amp;quot;.-
Responde a un ejercicio escrito
sobre la información contenida
en un audio
&amp;quot;Speaking&amp;quot;.-
En presencia del profesor,
participa en un juego de roles
donde solicite y brinde
información
&amp;quot;Reading&amp;quot;.-
Responde un cuestionario
escrito sobre la información
contenida en un texto
&amp;quot;Writing&amp;quot;.-
Escribe una tarjeta postal que
incluya 6 oraciones: 3 en
presente continuo y 3 en
presente simple describiendo
las actividades que realiza y
utilizando las expresiones de
cortesía de saludo y despedida</t>
  </si>
  <si>
    <t>1. Identificar la estructura y uso
del presente continuo en sus
formas afirmativa, negativa e
interrogativa
2. Identificar la forma del presente
participio de los verbos &amp;quot;verbo +
ing&amp;quot;
3. Identificar las expresiones de
tiempo del presente continuo.
4. Reconocer la estructura y uso
del presente simple
5. Diferenciar el uso del presente
simple y el presente continuo</t>
  </si>
  <si>
    <t>Lista de cotejo
Ejercicios prácticos</t>
  </si>
  <si>
    <t>Ejercicios prácticos
Análisis de casos
Trabajos de investigación</t>
  </si>
  <si>
    <t>Equipo de cómputo
Internet
Audiovisuales
Impresos
Pintarrón</t>
  </si>
  <si>
    <t>Redacción
publicitaria</t>
  </si>
  <si>
    <t>Describir los tipos de textos
publicitarios y sus
características:
- Narrativos
- Argumentativos
Identificar los elementos de
la redacción de textos
según la retórica
publicitaria:
- Metáfora
- Hipérbola
- Neologismos
- Exhortaciones
- Sinestesia
- Rimas
- Fonemas
- Sarcasmo
Explicar la estructura y uso
de piezas publicitarias:
- Cartel
- Infográfico
- Boletín de prensa
- Mail marketing</t>
  </si>
  <si>
    <t>Formular textos
publicitarios de acuerdo a
sus elementos
Diseñar mensajes
publicitarios</t>
  </si>
  <si>
    <t>Ético
Analítico
Creativo
Objetivo
Honesto
Habilidades para
comunicarse
correctamente
Innovador</t>
  </si>
  <si>
    <t>Presentaciones
ejecutivas</t>
  </si>
  <si>
    <t>Explicar la estructura de
presentaciones ejecutivas:
-Planeación
-Contenido
- Proceso preparatorio
- Apoyos visuales:
tipografía, fotografías,
diagramas, gráficos,
figuras, tablas, cuadros y
efectos
Distinguir las técnicas de
presentaciones ejecutivas
de acuerdo a la audiencia
determinada y sus
características:
- Técnica de presentación
- Técnica de persuasión
- Técnica de improvisación
- Técnica de estimulación
- Técnica de modulación de
voz
Reconocer el uso del
software de presentaciones
ejecutivas</t>
  </si>
  <si>
    <t>Seleccionar técnicas de
presentaciones ejecutivas
de acuerdo a la información
y tipo de audiencia
Diseñar presentaciones
ejecutivas, de acuerdo a la
audiencia y propósito de la
presentación</t>
  </si>
  <si>
    <t>A partir de una propuesta de
negocios, elaborar y
demostrar una presentación
ejecutiva que contenga:
- Tipo de texto
- Mensaje publicitario
- Retórica seleccionada y su
justificación
- Estructura de la
presentación
- Técnica utilizada y su
justificación de acuerdo a la
audiencia y tipo de
información</t>
  </si>
  <si>
    <t>1. Identificar los tipos de textos
publicitarios y sus
características
2. Identificar los elementos de
la redacción según la retórica
publicitaria
3. Comprender la estructura y
uso de piezas publicitarias
4. Comprender la estructura de
presentaciones ejecutivas y las
técnicas empleadas
5. Reconocer el uso del
software para presentaciones
ejecutivas</t>
  </si>
  <si>
    <t>Presentación ejecutiva
Rúbrica</t>
  </si>
  <si>
    <t>Aprendizaje auxiliado por las tecnologías de
la información
Ejercicios prácticos
Análisis de casos</t>
  </si>
  <si>
    <t>Internet
Equipo de cómputo
Equipo audiovisuales
Pintarrón
Impresos
Software para diseño de presentaciones
ejecutivas</t>
  </si>
  <si>
    <t>Elaborar estudios de mercado aplicando
metodologías que definan la factibilidad
del plan, con base en las condiciones de
la oferta y demanda para determinar
estrategias de mercadotecnia</t>
  </si>
  <si>
    <t>Entrega un estudio de mercado que contenga:
- Análisis de recursos propios y disponibles
- Análisis de expectativas y actitudes del público
objetivo
- Análisis del sector y del mercado de referencia
- Índice de saturación del mercado
- Análisis socioeconómico del mercado
- Expectativas del mercado y ciclo de vida del
producto
- Análisis estratégico de la competencia
- Investigación de mercados del producto
- Determinación del mercado meta
- Prototipo del producto</t>
  </si>
  <si>
    <t>Gestionar trámites legales de las
unidades de negocio con base al tipo de
empresa y mercado, así como el marco
normativo aplicable para su apertura y
operación</t>
  </si>
  <si>
    <t>Elabora un reporte de los trámites legales de las
unidades de negocio que contenga:
- Registro federal de contribuyentes
- Acta constitutiva y su justificación
- Registro de nombre comercial, marca y
producto ante el Instituto Mexicano de la
Propiedad Industrial
- Permisos aplicables al producto
- Registro ante el IMSS e INFONAVIT</t>
  </si>
  <si>
    <t>Desarrollar el capital humano de las
unidades estratégicas de negocios
haciendo uso de técnicas y procesos de
integración, desarrollo y motivación del
personal, considerando la normatividad
aplicable, para el cumplimiento de los
objetivos organizacionales</t>
  </si>
  <si>
    <t>Entrega un plan de gestión estratégico de capital
humano que contenga:
- Políticas y reglamento de recursos humanos
- Programa de inducción
- Estrategias de:
Integración del recurso humano
Formación y desarrollo de personal
Incentivos y compensaciones
- Análisis de empresas externas para
administración de personal
- Tipo de contratación y su justificación</t>
  </si>
  <si>
    <t>Coordinar la operación de las unidades de
negocios a partir de la determinación de
los procedimientos y estrategias de
control de recursos materiales y
financieros para el cumplimiento de los
objetivos.</t>
  </si>
  <si>
    <t>negocios a partir de la determinación de
los procedimientos y estrategias de
control de recursos materiales y
financieros para el cumplimiento de los
objetivos.
Elabora un informe de la operación de unidades
de negocios que contenga:
- Plan de trabajo
- Asignación de funciones
- Elaboración de procedimientos
- Propuesta de control de recursos
- Diseño de instrumentos para verificación
- Plan de contingencias: aprovisionamiento,
mercadológico así como de producción y/u
operación</t>
  </si>
  <si>
    <t>Evaluar unidades de negocios a partir de
la determinación de indicadores de
desempeño y herramientas de control
para generar estrategias de mejora
continua.</t>
  </si>
  <si>
    <t>Elabora un reporte de desempeño que contenga:
- Formulación de indicadores
- Diseño de herramientas de control y
seguimiento, así como su justificación
- Medición del desempeño
- Propuesta de estrategias de mejora continua
- Recomendaciones</t>
  </si>
  <si>
    <t>Fernández,
Dolores y
Fernández
Elena
2017
Comunicación
Empresarial y
Atención al cliente
Madrid España
Ediciones Paraninfo
ISBN: 978-84-2833-
906-3</t>
  </si>
  <si>
    <t>Anderson,
Chris 2016
Charlas TED La guía
oficial de TED para
hablar en público
Ciudad
de
México
México PAIDÓS: ISBN 978-
607-747-260-5</t>
  </si>
  <si>
    <t>Rojas,
Demostenes 2014
Redacción Comercial
Estructurada Sexta
Edición
México México McGraw HillI ISBN:
9786071511935</t>
  </si>
  <si>
    <t>Khan-Panni,
Phillip 2014
Guía básica para
hacer presentaciones
de negocios
México México Trillas ISBN:
6071719135</t>
  </si>
  <si>
    <t>Schiffman
Leon 2011 Comportamiento del
consumidor
Ciudad
de
México
México
´Pearson Education
ISBN:
9789684444867</t>
  </si>
  <si>
    <t>Treviño Rubén 2010
Publicidad:
comunicación integral
en marketing
Ciudad
de
México
México Mc Graw Hill
ISBN:9789701066331</t>
  </si>
  <si>
    <t>El alumno presentará prototipos de producto para satisfacer las necesidades del mercado meta.</t>
  </si>
  <si>
    <t>NA</t>
  </si>
  <si>
    <t>Ley de la Propiedad Industrial Vigente Ley de la Propiedad Industrial Ciudad de México México</t>
  </si>
  <si>
    <t>Kotler Philip,
Lane Keller
Kevin</t>
  </si>
  <si>
    <t>Kotler Philip,
Lane Keller
Kevin
(2012) Dirección de
Marketing
Ciudad
de
México
México
Addison-Wesley
ISBN:
9786073212458
Mencia, Rivera
Camino, Jaime</t>
  </si>
  <si>
    <t>Garcillán,
Mencia, Rivera
Camino, Jaime
(2016) Dirección de
Marketing
Ciudad
de
México
México
Alfaomega
Grupo Editor
ISBN:
9786076226667</t>
  </si>
  <si>
    <t>Lerma Kirchner,
Alejandro (2017) Desarrollo de
Productos
Ciudad
de
México
México
Cengage
Learning ISBN:
9786075262987</t>
  </si>
  <si>
    <t>Haines, Steven (2015) Product Manager
Ciudad
de
México
México
Profit Editorial
ISBN:
9788416115914</t>
  </si>
  <si>
    <t>Santesmases
Mestre, Miguel (2012)
Marketing
conceptos y
estrategias
Ciudad
de
México
México
Pirámide
ISBN:
9788436826135</t>
  </si>
  <si>
    <t>Ley de la
Propiedad
Industrial
Vigente
Ley de la
Propiedad
Industrial
Ciudad
de
México
México</t>
  </si>
  <si>
    <t>Reglamento de
la Ley General
de Salud en
materia de
control sanitario
de actividades,
establecimientos,
productos y
servicios
Vigente
Reglamento de
la Ley General
de Salud en
materia de
control sanitario
de actividades,
establecimientos,
productos y
servicios
Ciudad
de
México
México</t>
  </si>
  <si>
    <t>Secretaría de
Salud Vigente
Normas Oficiales
Mexicanas de
Etiquetado y
Envasado de la
Comisión
Federal para la
Protección
contra Riesgos
Sanitarios
Ciudad
de
México
México COFEPRIS</t>
  </si>
  <si>
    <t xml:space="preserve">SIN CONTENIDO </t>
  </si>
  <si>
    <t>Elabora un anteproyecto de mejora, que incluya:
- Antecedentes del proyecto
- Proceso productivo
- Mercado meta
- Segmentación del mercado
- Producto
- Estimación del consumo aparente
- Impactos previstos del proyecto
- Aspecto financiero
- Conclusiones</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</si>
  <si>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</si>
  <si>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acontecimientos pasados, así como de planes y
proyectos a futuro mediante el uso de los verbos
modales, el pasado continuo y las formas del futuro;
para la satisfacción de sus necesidades inmediatas, la
comprensión de normas y reglamentos establecidos,
toma de decisiones y compromiso con su entorno
personal, social y profesional inmediato.</t>
  </si>
  <si>
    <t>Describiendo
situaciones en
pasado</t>
  </si>
  <si>
    <t>Identificar la estructura y el
uso del pasado continuo
en sus formas afirmativa,
negativa e interrogativa.</t>
  </si>
  <si>
    <t>Pedir y dar información
sobre acciones que
estuvieron en progreso en el
pasado.</t>
  </si>
  <si>
    <t>Colaboración
Responsabilidad
Asertividad</t>
  </si>
  <si>
    <t>Acciones
simultáneas en
el pasado</t>
  </si>
  <si>
    <t>Solicitar y proporcionar
información sobre acciones
continuas y simultáneas en
el pasado utilizando los
conectores &amp;quot;when&amp;quot; y &amp;quot;while&amp;quot;.
Relatar acciones que
estaban siendo realizadas
en el pasado y fueron
interrumpidas por otra
acción.</t>
  </si>
  <si>
    <t>A partir de prácticas donde se
solicite y proporcione información
sobre actividades relacionadas con
su área de estudio que se llevaron a
cabo simultáneamente en el
pasado, integrará una carpeta de
evidencias obtenidas en base a las
siguientes tareas:
&amp;quot;Listening&amp;quot;.-
Responde a un ejercicio práctico
sobre la información contenida en
un audio
&amp;quot;Speaking&amp;quot;.-
En presencia del profesor, participa
en un juego de roles donde solicite y
brinde información y utilice al menos
20 verbos
&amp;quot;Reading&amp;quot;.-
Contesta un ejercicio escrito sobre
la información contenida en un texto
&amp;quot;Writing&amp;quot;.-
Redacta un párrafo de al menos 60
palabras</t>
  </si>
  <si>
    <t>1. Explicar la estructura y el uso
del pasado continuo en sus
formas afirmativa, negativa e
interrogativa
2. Reconocer las palabras
interrogativas
3. Comprender el uso de los
conectores &amp;quot;while&amp;quot; y &amp;quot;when&amp;quot;
4. Diferenciar la estructura y el
uso del pasado simple y del
pasado continuo</t>
  </si>
  <si>
    <t>Listas de cotejo
Ejercicios prácticos</t>
  </si>
  <si>
    <t>Equipos colaborativos
Aprendizaje auxiliado por las tecnologías de
la información
Juego de roles
Técnicas de comprensión de lectura, audio y
escritura</t>
  </si>
  <si>
    <t>Material auténtico impreso, de audio y de
video
Discos Compactos, USB
Equipo Multimedia
Pantalla de TV
Computadora
Impresora
Cañón
Listas de verbos regulares e irregulares
Vocabulario de términos relacionados con su
área de estudio</t>
  </si>
  <si>
    <t>Habilidad,
posibilidad y
permiso</t>
  </si>
  <si>
    <t>Identificar la función de los
verbos modales:
- &amp;quot;can/be able to&amp;quot; y &amp;quot;could&amp;quot;
- &amp;quot;may&amp;quot;
en sus formas afirmativa,
negativa e interrogativa.</t>
  </si>
  <si>
    <t>Pedir y dar información
sobre habilidades.
Preguntar y responder
sobre la posibilidad de que
una acción se lleve a cabo.
Solicitar el permiso para
realizar acciones.</t>
  </si>
  <si>
    <t>Colaboración
Responsabilidad
Asertividad
Colaboración
Responsabilidad
Asertividad</t>
  </si>
  <si>
    <t>Sugerencias,
necesidades y
obligaciones</t>
  </si>
  <si>
    <t>Explicar la función de los
verbos modales:
- &amp;quot;should&amp;quot;
- &amp;quot;need to&amp;quot;
- &amp;quot;ough to&amp;quot;
- &amp;quot;must&amp;quot;
- &amp;quot;have to&amp;quot;
en sus formas afirmativa,
negativa e interrogativa.</t>
  </si>
  <si>
    <t>Pedir y dar sugerencias y
recomendaciones.
Expresar y solicitar la
necesidad y el grado de
obligatoriedad de una
acción.</t>
  </si>
  <si>
    <t>Invitar, aceptar,
rechazar</t>
  </si>
  <si>
    <t>Explicar la función del
verbo modal &amp;quot;would like&amp;quot;.
Reconocer los verbos
modales &amp;quot;can&amp;quot; y &amp;quot;have to&amp;quot;.
Identificar las expresiones
para aceptar y declinar
una invitación.</t>
  </si>
  <si>
    <t>Formular invitaciones.
Aceptar y rechazar
invitaciones.</t>
  </si>
  <si>
    <t>A partir de prácticas donde se
solicite y proporcione información
relacionada con su área de estudio
sobre habilidades, posibilidades,
permisos, sugerencias,
necesidades y obligaciones así
como realizar, aceptar y rechazar
invitaciones, integrará una carpeta
de evidencias obtenidas en base a
las siguientes tareas:
&amp;quot;Listening&amp;quot;.-
Responde a un ejercicio práctico
sobre la información contenida en
un audio
&amp;quot;Speaking&amp;quot;.-
En presencia del profesor,
participa en un juego de roles
donde solicite y brinde información
&amp;quot;Reading&amp;quot;.-
Contesta un ejercicio escrito sobre
la información contenida en un
texto
&amp;quot;Writing&amp;quot;.-
Redacta un párrafo de al menos
60 palabras donde enliste las
reglas de un lugar relacionado con
su área de estudios</t>
  </si>
  <si>
    <t>1. Comprender la función de los
verbos modales &amp;quot;can&amp;quot;, &amp;quot;could&amp;quot;
y&amp;quot;may&amp;quot; en sus formas afirmativa,
negativa e interrogativa
2. Comprender la función de los
verbos modales: &amp;quot;should&amp;quot;, &amp;quot;need
to&amp;quot;, &amp;quot;must&amp;quot; y &amp;quot;have to&amp;quot; en sus
formas afirmativa, negativa e
interrogativa
3. Explicar la función del verbo
modal &amp;quot;would like&amp;quot;
4. Reconocer los verbos modales
&amp;quot;can&amp;quot; y &amp;quot;have to&amp;quot;
5. Identificar las expresiones para
aceptar y declinar una invitación</t>
  </si>
  <si>
    <t>Equipos colaborativos
Aprendizaje mediado por nuevas tecnologías
Juego de roles</t>
  </si>
  <si>
    <t>Material auténtico impreso, de audio y de
video
Discos Compactos, USB
Equipo Multimedia
Pantalla de TV
Computadora
Impresora
Cañón
Lista de
Vocabulario de términos relacionados con la
salud y con su área de estudio
Partes del cuerpo</t>
  </si>
  <si>
    <t>Planes a corto
plazo</t>
  </si>
  <si>
    <t>Reconocer la estructura
del presente continuo.
Identificar el uso del
presente continuo como
estructura del tiempo
futuro.
Identificar las expresiones
del tiempo futuro.</t>
  </si>
  <si>
    <t>Expresar y pedir
información sobre planes a
un futuro inmediato.</t>
  </si>
  <si>
    <t>Identificar el uso y
estructura del &amp;quot;going to&amp;quot; en
su forma afirmativa,
negativa e interrogativa.
Relacionar el uso de las
palabras interrogativas con
la estructura del &amp;quot;going to&amp;quot;</t>
  </si>
  <si>
    <t>Pedir y dar información
sobre acciones y proyectos
futuros.</t>
  </si>
  <si>
    <t>Identificar el uso y
estructura de &amp;quot;will&amp;quot; en su
forma afirmativa, negativa
e interrogativa.
Identificar las expresiones
para hablar del clima.</t>
  </si>
  <si>
    <t>Solicitar y brindar
información sobre
intenciones.
Expresar predicciones.
Comentar el pronóstico del
tiempo.
Formular preguntas sobre
las condiciones
meteorológicas.</t>
  </si>
  <si>
    <t>A partir de prácticas donde se
solicite y proporcione información
relacionada con su área de estudio
sobre planes a futuro inmediato,
corto y largo plazo, así como
predicciones, intenciones y
pronósticos del tiempo y
condiciones meterológicas,
integrará una carpeta de evidencias
obtenidas en base a las siguientes
tareas:
&amp;quot;Listening&amp;quot;.-
Responde a un ejercicio práctico
sobre la información contenida en
un audio
&amp;quot;Speaking&amp;quot;.-
En presencia del profesor, participa
en un juego de roles donde solicite y
brinde información
&amp;quot;Reading&amp;quot;.-
Contesta un ejercicio escrito sobre
la información contenida en un texto
&amp;quot;Writing&amp;quot;.-
Redacta un párrafo de al menos 70
palabras donde hable sobre sus
planes a futuro</t>
  </si>
  <si>
    <t>1. Explicar el uso del presente
continuo como expresión de
futuro
2. Identificar las expresiones de
tiempo del futuro
3. Comprender el uso y
estructura del &amp;quot;going to&amp;quot; en su
forma afirmativa, negativa e
interrogativa
4. Identificar el uso y estructura
del will en su forma
afirnamativa, negativa e
interrogativa
5. Identificar las expresiones
para hablar del clima</t>
  </si>
  <si>
    <t>Equipos colaborativos
Aprendizaje mediado por nuevas tecnologías
Juego de roles
Técnicas de comprensión de lectura, audio y
escritura</t>
  </si>
  <si>
    <t>Material auténtico impreso, de audio y de
video
Discos Compactos, USB
Equipo Multimedia
Pantalla de TV
Computadora
Impresora
Cañón
Listas de
Vocabulario del clima, la ropa y términos
relacionados con su área de estudio</t>
  </si>
  <si>
    <t xml:space="preserve">Aula </t>
  </si>
  <si>
    <t>Identificar ideas, preguntas e indicaciones
sencillas, breves y que le son familiares, a
partir de un discurso claro y lento con
pausas largas, para hablar de sí mismo o
de su entorno personal y laboral
inmediato.</t>
  </si>
  <si>
    <t>Durante una conversación, donde el interlocutor
se expresa de forma lenta, clara, y pausada
sobre aspectos cotidianos:
-Identifica palabras de uso común y similares a la
lengua materna
-Deduce el sentido general de la información
- Lleva a cabo acciones con base en
instrucciones elementales
- Reacciona adecuadamente de manera no
verbal e indica que sigue el hilo de la
conversación números, precios y horas</t>
  </si>
  <si>
    <t>A partir de un texto o mensajes simple y claro,
sobre aspectos cotidianos:
- Comprende la idea general del texto
- Localiza nombres, palabras y frases
elementales
-Realiza acciones siguiendo instrucciones
elementales y breves, en textos sencillos que
incluyan ilustraciones como letreros, señales o
instructivos</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</si>
  <si>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</si>
  <si>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</si>
  <si>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</si>
  <si>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Escribe frases simples y aisladas sobre sí mismo,
su vida, su profesión y otras personas.
Requisita formularios simples con información
personal, números y fechas.</t>
  </si>
  <si>
    <t>Miles Craven (2013) Breakthrough Plus 1 Bangkok Thailand Macmillan</t>
  </si>
  <si>
    <t>Ken Wilson (2011) Smart Choice 1 China China Oxford</t>
  </si>
  <si>
    <t>Joan Saslow y
Allen Asher (2011) Top Notch 2 New York U.S. Pearson
Longman</t>
  </si>
  <si>
    <t>Peter Loveday,
Melissa Koops,
Sally Trowbridge,
Lisa Varandani
(2012) Take Away English 2 s.l. China Mc Graw Hill</t>
  </si>
  <si>
    <t>Mickey Rogers,
Joanne Taylore-
Knowles, Steve
Taylore-Knowles
(2010) Open Mind 2 Bangkok Thailand Macmillan</t>
  </si>
  <si>
    <t>Philip Kerr (2012) Straightforward
Elementary Bangkok Thailand Macmillan</t>
  </si>
  <si>
    <t>Formular estrategias de producto a partir
del diagnóstico de las necesidades del
mercado nacional e internacional y los
recursos de la organización, para el logro
de los objetivos de mercadotecnia.</t>
  </si>
  <si>
    <t>Elabora una estrategia de producto que contenga
la descripción del:
- Producto real
- Producto esencial
- Producto aumentado
- Línea de producto
- Ciclo de vida del producto
- Elementos del producto:
- marca,
- empaque,
- envase,
- embalaje y
- etiqueta</t>
  </si>
  <si>
    <t>Proponer estrategias de fijación de precio
mediante un análisis de costos, de
competencia, de políticas
organizacionales y de rentabilidad, para
contribuir a la competitividad del producto
en el mercado nacional e internacional.</t>
  </si>
  <si>
    <t>Formula una estrategia de fijación de precios que
incluya:
- Técnica de análisis utilizada y su justificación:
- de costos,
- de precios de la competencia,
- de precios con base a la percepción del
consumidor,
-de oportunidad
- Análisis de rentabilidad del producto
- Propuesta de precio
- Justificación</t>
  </si>
  <si>
    <t>Desarrollar estrategias de plaza mediante
la planeación de la logística de
distribución y análisis del comportamiento
del consumidor, para garantizar la
presencia del producto en el mercado en
tiempo y forma.</t>
  </si>
  <si>
    <t>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t>
  </si>
  <si>
    <t>Estructurar estrategias de comunicación
integral de mercadotecnia mediante la
integración de la mezcla promocional,
para posicionar el producto en el mercado
objetivo.</t>
  </si>
  <si>
    <t>Presenta estrategias de comunicación integral
que incluya:
- Venta personal
- Publicidad
- Promoción de ventas
- Relaciones públicas
- Comercio electrónico
- S-Commerce
- Marketing digital
- Mercadotecnia de punto de venta
- Mercadotecnia directa</t>
  </si>
  <si>
    <t>Valorar el entorno de la organización
mediante herramientas matriciales y
técnicas de investigación para definir
estrategias viables.</t>
  </si>
  <si>
    <t>Elabora un análisis situacional de una
organización que incluya:
- Introducción
- Justificación de las Herramientas matriciales y
técnicas de investigación empleadas
- Descripción de los factores Macro ambientales:
económico, tecnológico, político, legal, ambiental,
social y cultural
- Descripción de los factores Micro ambientales:
clientes, proveedores, públicos, empleados,
productos, recursos de la empresa, competencia,
filosofía organizacional
- Determinación del atractivo del mercado y
ventajas competitivas de la empresa
- Oportunidades del mercado detectadas</t>
  </si>
  <si>
    <t>Elaborar planes estratégicos de
mercadotecnia a partir del análisis del
entorno y de la organización, para el
cumplimiento de los objetivos
comerciales.</t>
  </si>
  <si>
    <t>Formula un plan estratégico de mercadotecnia
que incluya:
- Objetivos
- Estrategias de mercadotecnia
- Presupuesto de mercadotecnia
- Cronograma de actividades
- Estimación de los resultados de ventas
- Mecanismos de control
- Conclusiones y recomendaciones</t>
  </si>
  <si>
    <t>Analizar situaciones humanas para
comprender su significado.</t>
  </si>
  <si>
    <t>Argumenta racionalmente el significado de
situaciones reales.</t>
  </si>
  <si>
    <t>Evaluar su sistema de valores para
identificar carencias y fortalezas y
oportunidades de crecimiento personal.</t>
  </si>
  <si>
    <t>LICENCIATURA EN INNOVACIÓN DE NEGOCIOS Y MERCADOTECNIA</t>
  </si>
  <si>
    <t>Equipos colaborativos
Entrevista
Lluvia de ideas</t>
  </si>
  <si>
    <t>Material auténtico impreso, de audio y de
video
Discos Compactos
USB
Equipo Multimedia
Pantalla de TV
Computadora
Impresora
Cañón
lista de verbos en participio pasado
Vocabulario de términos relacionados con su
área de estudio
Equipo multimedia</t>
  </si>
  <si>
    <t>Identificar las reglas para la formación del pasado participio en verbos regulares y su pronunciación.
Identificar el pasado participio de verbos irregulares y su pronunciación.
Identificar la estructura gramatical del presente perfecto en sus formas afirmativa, negativa e
interrogativa.
Identificar las expresiones de tiempo del presente perfecto “since”, “for” a partir de: “how long?”.</t>
  </si>
  <si>
    <t>Discriminar la forma del pasado de los verbos en participio con respecto a su pronunciación.
Expresar actividades que iniciaron en el pasado y que aún continúan en el presente.
Expresar una acción que se realizó en el pasado reciente.
Expresar el momento en que inicia una acción y el periodo de duración de la misma utilizando “how
long?” “for” y “since”</t>
  </si>
  <si>
    <t>Manejo del tiempo Tolerancia activa Disposición al cambio
Conciencia ambiental</t>
  </si>
  <si>
    <t>Have you ever…?</t>
  </si>
  <si>
    <t xml:space="preserve">Identificar el uso de los adverbios de frecuencia “already”, “just”, “ever”,
“always”, “yet”, “never”, “once”, twice” a partir de: “have you ever…?”
</t>
  </si>
  <si>
    <t>Indicar cuando una acción ha sido o no realizada.
Expresar la frecuencia con la que una acción ha sido realizada.</t>
  </si>
  <si>
    <t xml:space="preserve">Manejo del tiempo Tolerancia activa Disposición al cambio
Conciencia ambiental
</t>
  </si>
  <si>
    <t xml:space="preserve">Presente
Perfecto vs
Pasado Simple
</t>
  </si>
  <si>
    <t>Reconocer la estructura y el uso del pasado simple.
Explicar el uso del pasado simple en relación al presente perfecto.
Explicar la función de “used to” en sus formas afirmativa, negativa e
interrogativa</t>
  </si>
  <si>
    <t>Expresar acciones que terminaron en el pasado con respecto a:
- Acciones que continúan en el presente
- Acciones que forman parte de una experiencia
- Acciones que concluyeron en un pasado reciente
Expresar y pedir
información sobre acciones que solían llevarse a cabo.</t>
  </si>
  <si>
    <t>A partir de experiencias, y la frecuencia de éstas durante su formación de TSU, en visitas, y conferencias, prácticas, proyectos, congresos, entre otros, integra una carpeta de evidencias obtenidas con base en siguientes tareas:
"Listening".-
Responde a un ejercicio práctico sobre la información contenida en un audio
"Speaking".-
En presencia del profesor, participa en un juego de roles donde relate una experiencia
"Reading".-
Contesta un ejercicio escrito a partir de la información contenida en un texto
"Writing".-
Redacta un párrafo de al menos 80 palabras donde presente el reporte de una experiencia relacionada a su formación profesional</t>
  </si>
  <si>
    <t>1. Identificar las reglas para la formación del pasado participio en verbos regulares e
irregulares y su pronunciación
2. Identificar la estructura gramatical del presente perfecto en sus formas afirmativa, negativa e interrogativa
3. Identificar las expresiones de tiempo del presente perfecto
"since", "for" a partir de: "how long?"
4. Identificar el uso de los adverbios de frecuencia
"already", "just", "ever", "yet", "never", "once", twice" a partir de: "have you ever...?"
5. Explicar la diferencia de uso del pasado simple y el presente perfecto</t>
  </si>
  <si>
    <t>Equipos colaborativos Entrevista
Lluvia de ideas</t>
  </si>
  <si>
    <t>Material auténtico impreso, de audio y de video
Discos Compactos USB
Equipo Multimedia Pantalla de TV
Computadora Impresora
Cañón
lista de verbos en participio pasado Vocabulario de términos relacionados con su área de estudio
Equipo multimedia</t>
  </si>
  <si>
    <t>Proponer estrategias de fijación de
precios mediante un análisis de costos, de
competencia, de políticas
organizacionales y de rentabilidad, para
contribuir a la competitividad del producto
en el mercado nacional e internacional.</t>
  </si>
  <si>
    <t>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t>
  </si>
  <si>
    <t>Elabora una estrategia de producto que contenga la descripción del:
- Producto real
- Producto esencial
- Producto aumentado
- Línea de producto
- Ciclo de vida del producto
- Elementos del producto:
    - marca, 
    - empaque,
    -  envase, 
    - embalaje y
   -  etiqueta</t>
  </si>
  <si>
    <t>Formula una estrategia de fijación de precios que incluya:
- Técnica de análisis utilizada y su justificación:
-  de costos,  
- de precios de la competencia, 
- de precios con base a la percepción del consumidor, 
-de oportunidad
- Análisis de rentabilidad del producto
- Propuesta de precio
- Justificación</t>
  </si>
  <si>
    <t>Elabora una estrategia de plaza que incluya:
- Objetivos de venta
- Análisis del Comportamiento del consumidor durante la compra
- Diseño y elección del canal de distribución 
- Selección de la modalidad de transporte nacional e internacional
- Determinación de instrumentos de seguimiento y control en el canal de distribución</t>
  </si>
  <si>
    <t>Presenta estrategias de comunicación integral que incluya:
- Venta personal
- Publicidad
- Promoción de ventas
- Relaciones públicas
- Comercio electrónico
- S-Commerce 
- Marketing digital
- Mercadotecnia de punto de venta 
- Mercadotecnia directa</t>
  </si>
  <si>
    <t>Elabora un análisis situacional de una organización que incluya:
- Introducción
- Justificación de las Herramientas matriciales y técnicas de investigación empleadas
- Descripción de los factores Macro ambientales: económico, tecnológico, político, legal, ambiental, social y cultural
- Descripción de los factores Micro ambientales: clientes, proveedores, públicos, empleados, productos, recursos de la empresa, competencia, filosofía organizacional
- Determinación del atractivo del mercado y ventajas competitivas de la empresa
- Oportunidades del mercado detectadas</t>
  </si>
  <si>
    <t>Formula un plan estratégico de mercadotecnia que incluya:
- Objetivos
- Estrategias de mercadotecnia
- Presupuesto de mercadotecnia
- Cronograma de actividades
- Estimación de los resultados de ventas
- Mecanismos de control
- Conclusiones y recomendaciones</t>
  </si>
  <si>
    <t>Miles Craven(2013) Breakthrough Plus 2 Bangkok Thailand Macmillan</t>
  </si>
  <si>
    <t>Aprendizaje basado en proyectos
Equipos colaborativos
Realización de trabajos de investigación</t>
  </si>
  <si>
    <t>Computadora
Proyector
Materiales impresos
Internet
Herramientas de mercadotecnia digital
Lienzo de Modelo de Negocios
Hoja de cálculo</t>
  </si>
  <si>
    <t>ESTADÍSTICA APLICADA A LOS NEGOCIOS</t>
  </si>
  <si>
    <t>Describir el concepto de
inducción y los elementos
que integran el programa:
- Bienvenida
- Historia de la empresa
- Políticas
- Productos o servicios
- Organización y funciones
de la empresa
- Política de personal
- Reglamento interior de
trabajo
- Servicios y prestaciones
para los trabajadores
- Políticas de higiene y
seguridad
- Deberes y normas
- Planes de capacitación</t>
  </si>
  <si>
    <t>Elaborar programas de
inducción del capital
humano</t>
  </si>
  <si>
    <t>Ético
Responsable
Capaz de tomar
decisiones
Propositivo
Trabajo en equipo
Creativo</t>
  </si>
  <si>
    <t>OPTATIVA II (ADMINISTRACIÓN Y COMUNICACIÓN EN REDES SOCIALES)</t>
  </si>
  <si>
    <t>CADENA DE SUMINISTROS</t>
  </si>
  <si>
    <t>El alumno diseñará cadena de suministros para planear su
operación.</t>
  </si>
  <si>
    <t>Cadena de valor</t>
  </si>
  <si>
    <t>El alumno solicitará y proporcionará información sobre acciones que se están llevando a cabo en el momento y que se encuentran en proceso para describir situaciones que están ocurriendo en su entorno inmediato.</t>
  </si>
  <si>
    <t>El alumno intercambiará información sobre eventos ocurridos simultáneamente en el pasado para interactuar en su entorno inmediato.</t>
  </si>
  <si>
    <t>El alumno utilizará los verbos modales para mostrar un comportamiento pertinente de acuerdo a las reglas de su entorno.</t>
  </si>
  <si>
    <t>El alumno expresará información sobre sus proyectos y planes futuros para organizar sus actividades y establecer metas y objetivos.</t>
  </si>
  <si>
    <t>Comunicar sentimientos, pensamientos, conocimientos, experiencias, ideas, reflexiones, opiniones, en los ámbitos público, personal, educativo y ocupacional, productiva y receptivamente en el idioma inglés de acuerdo al nivel B1, usuario independiente, del Marco de Referencia Europeo para contribuir en el desempeño de sus funciones en su entorno laboral, social y personal.</t>
  </si>
  <si>
    <t>Septimo</t>
  </si>
  <si>
    <t>El alumno confirmará la información recibida a través de la descripción de procesos y de los acontecimientos que han estado ocurriendo para integrarse a su entorno profesional.</t>
  </si>
  <si>
    <t>Tag Questions</t>
  </si>
  <si>
    <t xml:space="preserve">El alumno verificará información, para mantener una conversación continua con su interlocutor. </t>
  </si>
  <si>
    <t>Tiempos Verbales</t>
  </si>
  <si>
    <t>Relacionar las estructuras gramaticales presente, presente continuo, presente perfecto, pasado simple, pasado continuo, futuro "will y going to" con sus auxiliares correspondientes en sus formas afirmativa, negativa e interrogativa.</t>
  </si>
  <si>
    <t>Argumentación asertiva
Armonía
Constancia
Compromiso</t>
  </si>
  <si>
    <t>Confirmando información</t>
  </si>
  <si>
    <t>Identificar la estructura de la forma interrogativa negativa de las estructuras gramaticales presente, presente continuo, presente perfecto, pasado simple, pasado continuo, futuro "will y going to".
Identificar la estructura y el uso de las "tag questions".</t>
  </si>
  <si>
    <t>Solicitar, confirmar y corroborar información.</t>
  </si>
  <si>
    <t>A partir de un caso en donde solicite, confirme y/o corrobore una información, integra una carpeta de evidencias obtenidas con base a las siguientes tareas:
"Listenin/g".-
Responde a un ejercicio práctico sobre la información contenida en un audio
"Speaking".-
En presencia del profesor, participa en un juego de roles, donde verificará la información dada o recibida
"Reading".-
Verifica oralmente, la información contenida en un texto</t>
  </si>
  <si>
    <t>1. Relacionar las estructuras gramaticales de los tiempos verbales con sus auxiliares correspondientes en sus formas afirmativa, negativa e interrogativa
2. Identificar la estructura de la forma interrogativa negativa de las estructuras gramaticales de los tiempos verbales
3. Identificar la estructura y el uso de las "tag questions"</t>
  </si>
  <si>
    <t>Lista de cotejo
Juego de roles</t>
  </si>
  <si>
    <t xml:space="preserve">Equipos colaborativos 
Aprendizaje auxiliado por las tecnologías de la información
Simulación
</t>
  </si>
  <si>
    <t xml:space="preserve">Documentos Auténticos
Multimedia
Internet
Material auténtico impreso, de audio y de video
Discos Compactos, USB
Equipo Multimedia
Pantalla de TV
Computadora
Impresora
Cañón
Listas de verbos regulares e irregulares
</t>
  </si>
  <si>
    <t>Passive Voices</t>
  </si>
  <si>
    <t>El alumno intercambiará información sobre acciones, hechos y procesos donde el énfasis está en lo que sucede o sucedió y no quien lo realiza para relacionarse con su entorno laboral.</t>
  </si>
  <si>
    <t>Voz pasiva presente</t>
  </si>
  <si>
    <t xml:space="preserve">Reconocer los verbos en pasado participio.
Reconocer los conectores cronológicos "first", "then", "finally", "after that".
Identificar la estructura gramatical y el uso de la voz pasiva en tiempo presente.
Explicar la diferencia que existe entre la voz activa y la voz pasiva.
</t>
  </si>
  <si>
    <t>Expresar las ideas generales de textos que incluyan voz pasiva en presente.
Relatar los pasos para llevar a cabo un proceso.</t>
  </si>
  <si>
    <t>Argumentación asertiva
Armonía
Constancia 
Compromiso</t>
  </si>
  <si>
    <t>Voz pasiva pasado</t>
  </si>
  <si>
    <t>Identificar la estructura gramatical y uso de la voz pasiva en tiempo pasado simple.</t>
  </si>
  <si>
    <t xml:space="preserve">Interpretar artículos de prensa.
Relatar los pasos que se siguieron para realizar un proceso.
</t>
  </si>
  <si>
    <t>A partir de un caso basado en la realización de un proceso inherente a su área de formación, integra una carpeta de evidencias que contenga las siguientes tareas:
"Listening".-
Responde a un ejercicio práctico sobre la información contenida en un audio
"Speaking".-
En presencia del profesor, expone los pasos para la realización del proceso
"Reading".-
Responde a un ejercicio práctico sobre la información contenida en el texto
"Writing".-
Redacta un escrito de al menos 120 palabras donde relate el proceso contrastando como se llevaba a cabo en el pasado y cómo se realiza en la actualidad</t>
  </si>
  <si>
    <t>1. Reconocer los verbos en pasado participio
2. Reconocer los conectores cronológicos "first", "then", "finally", "after that"
3. Identificar la estructura gramatical y el uso de la voz pasiva en tiempo presente
4. Identificar la estructura gramatical y uso de la voz pasiva en tiempo pasado simple
5. Comprender la diferencia que existe entre la voz activa y la voz pasiva</t>
  </si>
  <si>
    <t>Equipos colaborativos 
Aprendizaje auxiliado por las tecnologías de la información</t>
  </si>
  <si>
    <t>Documentos auténticos
Multimedia
Internet
Material auténtico impreso, de audio y de video
Discos Compactos, USB
Equipo Multimedia
Pantalla de TV
Computadora
Impresora
Cañón
Listas de verbos regulares e irregulares</t>
  </si>
  <si>
    <t>How long have you been…?</t>
  </si>
  <si>
    <t xml:space="preserve">El alumno describirá hechos iniciados en el pasado que han estado ocurriendo y que aún continúan en el presente o concluyeron recientemente haciendo énfasis en la duración de los mismos para intercambiar información relativa a su entorno profesional. </t>
  </si>
  <si>
    <t>Presente perfecto continuo</t>
  </si>
  <si>
    <t>Reconocer la estructura gramatical del tiempo Presente Perfecto.
Reconocer la forma del pasado participio de los verbos regulares e irregulares.
Identificar la estructura gramatical y uso del presente perfecto continuo en sus formas afirmativa, negativa e interrogativa.
Reconocer las preposiciones de tiempo: "since, "for" a partir de la pregunta "How long".</t>
  </si>
  <si>
    <t>Solicitar y proporcionar información sobre acciones que han estado en progreso, enfatizando su periodo de duración.
Expresar acciones que se concluyeron recientemente y que sus resultados son evidentes.</t>
  </si>
  <si>
    <t>Presente perfecto continuo vs Presente perfecto y Presente continuo</t>
  </si>
  <si>
    <t>Diferenciar el uso del presente perfecto continuo vs el presente continuo.
Diferenciar el uso del presente perfecto continuo vs el presente perfecto.</t>
  </si>
  <si>
    <t>A partir de un caso donde se solicite y proporcione información sobre actividades que se han estado realizando, relacionadas con su área de estudio, integra una carpeta de evidencias obtenidas en base a las siguientes tareas:
"Listening".-
Responde a un ejercicio práctico sobre la información contenida en un audio
"Speaking".-
En presencia del profesor, participa en un juego de roles donde presente las actividades que ha estado realizando recientemente
"Reading".-
Contesta un ejercicio escrito sobre la información contenida en un texto
"Writing".-
Redacta un escrito de al menos 120 palabras, donde se le solicite información sobre una tarea o proyecto específico</t>
  </si>
  <si>
    <t>1. Identificar la estructura gramatical y uso del presente perfecto continuo en sus formas afirmativa, negativa e interrogativa.
2. Reconocer las preposiciones de tiempo: "since, "for" a partir de la pregunta "How long".
3. Diferenciar el uso del presente perfecto continuo vs el presente continuo.
4. Diferenciar el uso del presente perfecto continuo vs el presente perfecto.
5. Expresar acciones que se concluyeron recientemente y que sus resultados son evidentes.</t>
  </si>
  <si>
    <t>Equipos colaborativos
Aprendizaje auxiliado por las tecnologías de la información
Juego de roles</t>
  </si>
  <si>
    <t>Material auténtico impreso, de audio y de video
Discos Compactos, USB
Equipo Multimedia
Pantalla de TV
Computadora
Impresora
Cañón
Listas de verbos regulares e irregulares en su forma de pasado participio
Vocabulario de términos relacionados con su área de estudio</t>
  </si>
  <si>
    <t>Interpretar las ideas principales de información escrita, verbal en lengua estándar y su contexto en forma detallada, en situaciones de trabajo, de estudio, esparcimiento, para seleccionar la respuesta adecuada.</t>
  </si>
  <si>
    <t>A partir de una información previamente proporcionada ya sea en forma oral o escrita:
- Reacciona de manera no verbal ante el mensaje recibido
- Intercambia y expone ideas proporcionadas en la información previa asumiendo roles con pronunciación, entonación, fluidez, estructura y lenguaje apropiado
- Elabora escritos simples con estructura gramatical y acorde a una situación de comunicación</t>
  </si>
  <si>
    <t>Expresar sentimientos, pensamientos, conocimientos, experiencias, ideas, reflexiones, opiniones, empleando oraciones, vocabulario y estructuras gramaticales, argumentando de forma comprensible, aunque sean evidentes sus pausas, para realizar una planificación gramatical y léxica con razonable corrección, con poca influencia de su lengua materna, para dar respuesta al interlocutor.</t>
  </si>
  <si>
    <t xml:space="preserve">Participa de manera espontánea, en conversaciones sobre temas conocidos o de interés personal utilizando vocabulario suficiente para poderse comunicar con seguridad y precisión gramatical razonable, manteniendo una conversación, aunque haya pausas para planear el léxico y la estructura gramatical y solicitando ocasionalmente la repetición de palabras o frases.
Responde a mensajes de forma escrita (e-mails, cartas personales) describiendo experiencias y sensaciones, de manera coherente y cohesiva.
</t>
  </si>
  <si>
    <t>Organizar información relativa a un tema pertinente y relevante al tipo de trabajo que se desea elaborar, identificando tipos, partes y técnicas del discurso utilizados en la elaboración de una composición para comunicar efectivamente lo que se desea.</t>
  </si>
  <si>
    <t xml:space="preserve">Elabora textos de manera estructurada y lógica sobre eventos y experiencias con base en especificaciones previamente establecidas, estructurado de manera simple, y con estructura gramatical.
Esboza oralmente, con base en información previa, describiendo las etapas para abordar una situación de forma lógica y estructurada, con precisión gramatical.
</t>
  </si>
  <si>
    <t>Redactar documentos en forma coherente y cohesiva a partir de información previa, para transmitir la información verbal o escrita, de acuerdo al objetivo deseado.</t>
  </si>
  <si>
    <t xml:space="preserve">Elabora y expone reportes e informes de manera estructurada y lógica sobre eventos y experiencias laborales, respondiendo a estándares profesionales y con estructura gramatical. </t>
  </si>
  <si>
    <t>Betty S. Azar, Stacy A. Hagen -2009 English Grammar s.l. U.S. Pearson Education</t>
  </si>
  <si>
    <t>Raymond Murphy, William R. Malzer -2005 Grammar in Use Hong Kong China Cambridge</t>
  </si>
  <si>
    <t>Peter Loveday, Melissa Koops, Sally Trowbridge, Lisa Varandani -2012 Take Away English 4 s.l. China Mc Graw Hill</t>
  </si>
  <si>
    <t>Mickey Rogers, Joanne Taylore-Knowles, Steve Taylore-Knowles -2010 Open Mind 3 Bangkok Thailand Macmillan</t>
  </si>
  <si>
    <t>Philip Kerr -2012 Straightforward Pre Intermediate Bangkok Thailand Macmillan</t>
  </si>
  <si>
    <t>Ken Wilson -2011 Smart Choice 3 s.l. China Oxford</t>
  </si>
  <si>
    <t>Miles Craven -2013 Breakthrough Plus 4 Bangkok Thailand Macmillan</t>
  </si>
  <si>
    <t>Joan Saslow y Allen Asher -2011 Top Notch 3 New York U.S. Pearson Longman</t>
  </si>
  <si>
    <t>Betty S. Azar -2006 Fundamental for English Grammar s.l. U:S Pearson Longman</t>
  </si>
  <si>
    <t>Jack C. Richards -2009 Interchange 3 New York U.S. Cambridge</t>
  </si>
  <si>
    <t>El alumno intercambiará información de forma diplomática sobre actividades que planea llevar a cabo en un tiempo determinado en el futuro, así como de hábitos y actividades que concluyeron en el pasado para desarrollarse dentro de su entorno laboral.</t>
  </si>
  <si>
    <t>Situaciones diplomáticas</t>
  </si>
  <si>
    <t>El alumno solicitará y proporcionará información de manera formal sobre actividades que se estarán realizando en un momento determinado en el futuro para interactuar en su entorno profesional.</t>
  </si>
  <si>
    <t>Indirect questions</t>
  </si>
  <si>
    <t xml:space="preserve">Explicar la función y estructura de las preguntas indirectas.
Reconocer las formas de preguntas indirectas más utilizadas "Can you tell me…?", "Do you know…?", "I wonder if…?", "Don't you know…?", "Could you tell me…? </t>
  </si>
  <si>
    <t>Solicitar de forma cortés, información o ayuda.</t>
  </si>
  <si>
    <t xml:space="preserve">Solución de problemas
Creatividad
Trabajo bajo presión
Conciliación
Responsabilidad social
</t>
  </si>
  <si>
    <t>Futuro continuo</t>
  </si>
  <si>
    <t xml:space="preserve">Reconocer la estructura y uso del futuro.
Reconocer la estructura y uso del presente continuo.
Identificar la estructura y función del futuro continuo en sus formas afirmativa, interrogativa y negativa.
</t>
  </si>
  <si>
    <t>Solicitar y brindar información sobre ideas y actividades que se estarán realizando en un momento determinado en el futuro.</t>
  </si>
  <si>
    <t xml:space="preserve">A partir de prácticas donde se solicite y proporcione información de forma cortés y sobre actividades en un tiempo específico en el futuro relacionadas con su área de estudio integra una carpeta de evidencias obtenidas en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con un mínimo de 200 palabras
</t>
  </si>
  <si>
    <t xml:space="preserve">1. Comprender la función y estructura de las preguntas indirectas
2. Reconocer las expresiones de preguntas indirectas más utilizadas
3. Reconocer la estructura y uso del futuro
4. Comprender la estructura y uso del presente continuo
5. Identificar la estructura y función del futuro continuo en sus formas afirmativa, interrogativa y negativa
</t>
  </si>
  <si>
    <t>Lista de cotejo
Ejercicios prácticos
Simulación</t>
  </si>
  <si>
    <t>Equipos colaborativos 
Aprendizaje auxiliado por las tecnologías de la información
Juego de roles 
Técnicas de comprensión de lectura, audio y escritura</t>
  </si>
  <si>
    <t>Material auténtico impreso, de audio y de video
Discos Compactos, USB
Equipo Multimedia
Pantalla de TV
Computadora
Impresora
Cañón
Lista de pronombres indefinidos (every, some, any, no con las terminaciones: -where, one, body, thing)
Vocabulario de términos relacionados con su área de estudio</t>
  </si>
  <si>
    <t>Discutiendo sobre el pasado</t>
  </si>
  <si>
    <t>El alumno intercambiará información sobre situaciones repetitivas que realizó y de actividades que concluyeron en el pasado, previas a otra, para relacionarse con su entorno profesional.</t>
  </si>
  <si>
    <t>Pasado perfecto</t>
  </si>
  <si>
    <t xml:space="preserve">Reconocer la forma en pasado participio de los verbos.
Identificar la estructura y el uso del pasado perfecto en sus formas afirmativa, negativa e interrogativa. 
Identificar las expresiones de tiempo utilizadas en el pasado perfecto: “after, before, as soon as, by the time”.
Distinguir entre las funciones del pasado simple y el pasado perfecto.
</t>
  </si>
  <si>
    <t>Expresar dos ideas o acontecimientos que sucedieron y concluyeron en el pasado una antes de la otra.</t>
  </si>
  <si>
    <t>Would para pasado</t>
  </si>
  <si>
    <t>Reconocer la estructura gramatical del auxiliar “would”.
Identificar el uso del auxiliar “would” para expresión de hábitos del pasado.
Discriminar entre el uso del " used to" vs. "would"</t>
  </si>
  <si>
    <t>Solicitar y brindar información sobre actividades repetidas regularmente en el pasado</t>
  </si>
  <si>
    <t xml:space="preserve">A partir de la elaboración de un proyecto de trabajo sobre actividades que ya concluyeron y hábitos pasados, relacionadas con su área de estudio integra una carpeta de evidencias obtenida en base a las siguientes tareas:
"Listening".-
Responde a un ejercicio práctico sobre la información contenida en un audio
"Speaking".-
En presencia del profesor, participa en un juego de roles
"Reading".-
Contesta un ejercicio escrito sobre la información contenida en un texto
"Writing".-
Elabora un reporte de al menos 200 palabras
</t>
  </si>
  <si>
    <t xml:space="preserve">1. Reconocer la forma pasados participios de los verbos regulares e irregulares
2. Explicar la estructura gramatical del pasado perfecto y las expresiones de tiempo utilizadas
3. Diferenciar las funciones del pasado simple y el pasado perfecto
4. Comprender la estructura gramatical de “lwould”  y su uso para la expresión de hábitos en el pasado
5. Discriminar entre el uso del " used to" vs. "would"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</si>
  <si>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</si>
  <si>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 de verbos en pasado participio
Vocabulario de términos relacionados con su área de estudio
</t>
  </si>
  <si>
    <t xml:space="preserve">A partir de una información previamente proporcionada ya sea en forma oral o escrita:
- Reacciona de manera no verbal ante el mensaje recibido
- Intercambia y expone ideas proporcionadas en la información previa asumiendo roles con pronunciación, entonación, fluidez, estructura y lenguaje apropiado
- Elabora escritos simples con estructura gramatical y acorde a una situación de comunicación
</t>
  </si>
  <si>
    <t>Elabora textos de manera estructurada y lógica sobre eventos y experiencias con base en especificaciones previamente establecidas, estructurado de manera simple, y con estructura gramatical.
Esboza oralmente, con base en información previa, describiendo las etapas para abordar una situación de forma lógica y estructurada, con precisión gramatical.</t>
  </si>
  <si>
    <t>Elabora y expone reportes e informes de manera estructurada y lógica sobre eventos y experiencias laborales, respondiendo a estándares profesionales y con estructura gramatical.</t>
  </si>
  <si>
    <t>Joan Saslow y Allen Asher -2011 Top Notch  3 New York U.S. Pearson Longman</t>
  </si>
  <si>
    <t>Jack C. Richards  -2009 Interchange 3 New York U.S. Cambridge</t>
  </si>
  <si>
    <t>El alumno intercambiará información a través de la redacción e interpretación de descripciones de lugares, personas, ideas y procesos, así como de correspondencias formales e informales para fortalecer su desempeño en su entorno laboral.</t>
  </si>
  <si>
    <t>I. La descripción</t>
  </si>
  <si>
    <t>El alumno describirá personas, lugares y procesos empleando las partes gramaticales que le permiten brindar precisión, secuencia, contraste y coherencia a su relato para facilitar el desempeño en su vida laboral.</t>
  </si>
  <si>
    <t>Descripción de una idea, persona o lugar</t>
  </si>
  <si>
    <t xml:space="preserve">Identificar los momentos de la composición: presentación o introducción, desarrollo y conclusión.
Identificar los adjetivos calificativos que describen la apariencia física, forma de vestir y personalidad.
Identificar las preposiciones de lugar: "below", "above", "to the right", "to the left", "underneath", "around", "on top of", "on the bottom of".
Identificar la función de los intensificadores "enough" y "too".
Identificar los conectores: "with", "as well as", "nevertheless", "altough", "however", "besides", "so", "so that".
Identificar las "relative clauses" que incluyen los pronombres relativos "which", "where”, "who" y "that".
</t>
  </si>
  <si>
    <t xml:space="preserve">Describir personas, lugares e ideas de forma detallada.
Interpretar descripciones de personas, lugares e ideas.
</t>
  </si>
  <si>
    <t>Correspondencia formal</t>
  </si>
  <si>
    <t xml:space="preserve">Reconocer los conectores.
Identificar la estructura y elementos de las cartas formales.
Identificar las formas y expresiones de cortesía al saludar y despedirse en una carta formal.
Reconocer los signos de puntuación.
</t>
  </si>
  <si>
    <t xml:space="preserve">Redactar escritos formales.
Interpretar escritos formales.
</t>
  </si>
  <si>
    <t xml:space="preserve">A partir de prácticas donde se solicite y proporcione información sobre la descripción de un lugar, persona y proceso relacionadas con su área de estudio integra una carpeta de evidencias obtenidas con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de al menos 200 palabras
</t>
  </si>
  <si>
    <t xml:space="preserve">1. Identificar los momentos de la composición
2. Identificar los adjetivos calificativos que describen la apariencia física, forma de vestir y personalidad y las preposiciones de lugar
3. Comprender la función de los intensificadores "enough" y "too"
4. Identificar los conectores y las "relative clauses"
</t>
  </si>
  <si>
    <t xml:space="preserve">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</si>
  <si>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Vocabulario de términos relacionados con su área de estudio
</t>
  </si>
  <si>
    <t>Correspondencia</t>
  </si>
  <si>
    <t>El alumno intercambiará información a través de correspondencias formales e informales para relacionarse en su entorno profesional.</t>
  </si>
  <si>
    <t>Correspondencia Informal</t>
  </si>
  <si>
    <t xml:space="preserve">Identificar los tipos de escritos informales y sus características: correos, mensajes y recados.
Reconocer los conectores
Identificar las partes de una carta informal: saludo, texto y cierre o despedida.
Identificar frases idiomáticas relacionadas con la correspondencia informal.
</t>
  </si>
  <si>
    <t xml:space="preserve">Redactar escritos informales.
Interpretar escritos informales.
</t>
  </si>
  <si>
    <t>Solución de problemas
Creatividad
Trabajo bajo presión
Conciliación
Responsabilidad social</t>
  </si>
  <si>
    <t>Reconocer los conectores.
Identificar la estructura y elementos de las cartas formales.
Identificar las formas y expresiones de cortesía al saludar y despedirse en una carta formal.
Reconocer los signos de puntuación.</t>
  </si>
  <si>
    <t>Redactar escritos formales.
Interpretar escritos formales.</t>
  </si>
  <si>
    <t xml:space="preserve">A partir de la elaboración de un proyecto donde se requiera redactar e interpretar escritos formales e informales relacionados con su área profesional integra una carpeta de evidencias obtenida con base a las siguientes tareas:
"Listening".-
Responde a un ejercicio práctico sobre la información contenida en un audio
"Speaking".-
En presencia del profesor, participa en un diálogo
"Reading".-
Contesta un ejercicio escrito sobre la información contenida en un texto
"Writing".-
Elabora escritos de al menos 100 palabras para correspondencia informal y de 200 para correspondencia formal
</t>
  </si>
  <si>
    <t xml:space="preserve">1. Identificar los tipos de escritos informales y sus características
2. Comprender frases idiomáticas relacionadas con la correspondencia informal
3. Identificar la estructura y elementos de las cartas formales
4. Explicar las formas y expresiones de cortesía al saludar y despedirse en una carta formal
5. Reconocer el uso y función los signos de puntuación
</t>
  </si>
  <si>
    <t>Lista de cotejo
Proyecto</t>
  </si>
  <si>
    <t xml:space="preserve">Material auténtico impreso, de audio y de video
Discos Compactos, USB
Equipo Multimedia
Pantalla de TV
Computadora
Impresora
Cañón
Lista de conectores, frases idiomáticas y "phrasal verbs"
Vocabulario de términos relacionados con su área de estudio
</t>
  </si>
  <si>
    <t>Participa de manera espontánea, en conversaciones sobre temas conocidos o de interés personal utilizando vocabulario suficiente para poderse comunicar con seguridad y precisión gramatical razonable, manteniendo una conversación, aunque haya pausas para planear el léxico y la estructura gramatical y solicitando ocasionalmente la repetición de palabras o frases.
Responde a mensajes de forma escrita (e-mails, cartas personales) describiendo experiencias y sensaciones, de manera coherente y cohesiva.</t>
  </si>
  <si>
    <t>Organizar información relativa a un tema pertinente y relevante al tipo de trabajo que se desea elaborar, identificando tipos, partes y técnicas del discurso utilizados en la elaboración de una composición para comunicar efectivamente lo que se desea</t>
  </si>
  <si>
    <t>Dorothy E Zemach, Lisa A Rumisek -2009 Academic Writing Bangkok Thailand Macmillan</t>
  </si>
  <si>
    <t>Ken Wilson -2011 Smart Choice 3 New York U.S. Oxford</t>
  </si>
  <si>
    <t>Comunicar sentimientos, pensamientos, conocimientos, experiencias, ideas, reflexiones, opiniones, en los ámbitos público, personal, educativo y ocupacional, productiva y receptivamente en el idioma inglés de acuerdo al nivel B1, usuario independiente, del Marco de Referencia Europeo para contribuir en el desempeño de sus funciones en su entorno laboral, social y personal</t>
  </si>
  <si>
    <t>El alumno intercambiará información a través del reporte de mensajes previamente recibidos y de la expresión de opiniones y juicios de valor para coadyuvar a su desarrollo en el ámbito profesional.</t>
  </si>
  <si>
    <t>I. El discurso</t>
  </si>
  <si>
    <t>El alumno intercambiará información sobre mensajes recibidos o enunciados para reportar hechos, sucesos y acciones relativos a su ámbito profesional.</t>
  </si>
  <si>
    <t>Discurso indirecto</t>
  </si>
  <si>
    <t xml:space="preserve">Identificar la función y las estructuras del discurso indirecto: "say", "tell","ask".
Reconocer el modo imperativo para reportar ideas textualmente.
Distinguir entre el discurso directo e indirecto.
Reconocer el uso y función de los signos de puntuación.
</t>
  </si>
  <si>
    <t>Reportar información previamente expuesta por él mismo u otro interlocutor ya sea textualmente o indirectamente.</t>
  </si>
  <si>
    <t>Expresar un punto de vista propio sobre acontecimientos, ideas y situaciones</t>
  </si>
  <si>
    <t>Nominalización</t>
  </si>
  <si>
    <t xml:space="preserve">Reconocer las funciones de los componentes gramaticales: verbos, sustantivos y adjetivos.
Reconocer las terminaciones "-ing" para la nominalización de verbos.
Distinguir el uso de la terminación "-ed" e "-ing" en adjetivos
</t>
  </si>
  <si>
    <t xml:space="preserve">Pensamiento analítico-sintético
Pensamiento critico-innovación
</t>
  </si>
  <si>
    <t xml:space="preserve">A partir de prácticas donde reporte mensajes previamente recibidos o expresados, relacionados con su área de estudio integra una carpeta de evidencias obtenidas con base a las siguientes tareas:
"Listening".-
Responde a un ejercicio práctico sobre la información contenida en un audio
"Speaking".-
Elabora un diálogo en presencia del profesor
"Reading".-
Contesta un ejercicio escrito sobre la información contenida en un texto
"Writing"
Redacta un escrito de al menos 200 palabras
</t>
  </si>
  <si>
    <t xml:space="preserve">1. Explicar la función y las estructuras del discurso indirecto:"say", "tell","ask"
2. Comprender el modo imperativo para reportar ideas textualmente
3. Distinguir entre el discurso directo e indirecto y reconocer los signos de puntuación
4. Reconocer las funciones de los componentes gramaticales: verbos, sustantivos y adjetivos y las terminaciones "-ing" para la nominalización de verbos
5. Comprender el uso de la terminación "-ed" e "-ing" en adjetivos
</t>
  </si>
  <si>
    <t xml:space="preserve">Material auténtico impreso, de audio y de video
Discos Compactos, USB
Equipo Multimedia
Pantalla de TV
Computadora
Impresora
Cañón
Vocabulario de términos relacionados con su área de estudio
Listas de adjetivos y de verbos
</t>
  </si>
  <si>
    <t>La argumentación</t>
  </si>
  <si>
    <t>El alumno intercambiará opiniones emitiendo juicios sobre los puntos de vista de diversos interlocutores para el enriquecimiento de los proyectos en los que se involucre.</t>
  </si>
  <si>
    <t>La opinión</t>
  </si>
  <si>
    <t>Reconocer las frases:"If I", "In my opinion","I believe", "I think", "As I see it", para introducir una idea u opinion.
Reconocer el uso y función los conectores.</t>
  </si>
  <si>
    <t>Expresar un punto de vista propio sobre acontecimientos, ideas y situaciones.</t>
  </si>
  <si>
    <t>Acuerdos y desacuerdos</t>
  </si>
  <si>
    <t>Identificar el uso y estructura de los conjunciones; "so","too",either","neither"</t>
  </si>
  <si>
    <t>Expresa su aceptación o rechazo de las opiniones que su interlocutor expone.</t>
  </si>
  <si>
    <t xml:space="preserve">A partir de la elaboración de un proyecto donde se requiera expresar la opinión y la aceptación o rechazo de las ideas expuestas por diversos autores, relacionados con su área profesional integra una carpeta de evidencias obtenida con base a las siguientes tareas:
"Listening".-
Responde a un ejercicio práctico sobre la información contenida en un audio
"Speaking".-
En presencia del profesor, participa en un diálogo
"Reading".-
Contesta un ejercicio escrito sobre la información contenida en un texto
"Writing".-
Elabora un resumen de al menos 250 palabras
</t>
  </si>
  <si>
    <t xml:space="preserve">1. Reconocer las frases: "If I", "In my opinion","I believe", "I think", "As I see it", para introducir una idea u opinion
2. Reconocer los conectores
3. Identificar el uso y estructura de los conjunciones; "so","too",either", "neither"
</t>
  </si>
  <si>
    <t>Material auténtico impreso, de audio y de video
Discos Compactos, USB
Equipo Multimedia
Pantalla de TV
Computadora
Impresora
Cañón
Lista de conectores, frases idiomáticas y "phrasal verbs"
Vocabulario de términos relacionados con su área de estudio</t>
  </si>
  <si>
    <t xml:space="preserve">A partir de una información previamente proporcionada ya sea en forma oral o escrita:
- Reacciona de manera no verbal ante el mensaje recibido
- Intercambia y expone ideas proporcionadas en la información previa asumiendo roles con pronunciación, entonación, fluidez, estructura y lenguaje apropiado
- Elabora escritos simples con estructura gramatical y acorde a una situación de comunicación
</t>
  </si>
  <si>
    <t>Dorothy E. Zemach, Lisa A Rumisek   -2009 Academic Writing Bangkok Thailand Macmillan</t>
  </si>
  <si>
    <t>Betty S. Azar, Stacy A. Hagen -2009 English Grammar New York U.S. Pearson Education</t>
  </si>
  <si>
    <t>Betty S. Azar -2006 Fundamental for English Grammar New York U:S Pearson Longman</t>
  </si>
  <si>
    <t>PLANEACIÓN ACADÉMICA REV. 7</t>
  </si>
  <si>
    <t>La documentación original con firmas se encuentra en el área de Planeación, Programación, Evaluación y Gestión de Calidad.</t>
  </si>
  <si>
    <t xml:space="preserve">Reconocer las herramientas del análisis de tendencias del mercado 
Reconocer el perfil del consumidor en función de factores internos y externos. 
Reconocer las técnicas de desarrollo de nuevos productos
Reconocer los elementos del sistema de envase y embalaje
</t>
  </si>
  <si>
    <t>Presentar  tendencias del mercado
Presentar  perfiles de los consumidores en contextos transculturales
Presentar prototipos de productos empleando técnicas
Presentar enviases y embalajes de productos</t>
  </si>
  <si>
    <t>Creativo
Objetivo
Responsable
Propositivo
Ético</t>
  </si>
  <si>
    <t>Reconocer las herramientas de diseño de flujo de los procesos de producción
Reconocer el procedimiento de distribución en planta y localización de planta
Reconocer el procedimiento de cálculo del costo unitario de productos</t>
  </si>
  <si>
    <t xml:space="preserve">Integrar flujo de procesos de producción
Documentar la distribución en planta y localización
Integrar costos unitarios de productos
</t>
  </si>
  <si>
    <t>Creativo
Objetivo
Responsable
Propositivo
Ético
Paciente
Analítico</t>
  </si>
  <si>
    <t xml:space="preserve">Reconocer los tipos de organigramas y elementos del perfil de puestos
Reconocer el proceso de cadena de valor y de suministros
Reconocer los requisitos legales en el funcionamiento de la empresa
</t>
  </si>
  <si>
    <t xml:space="preserve">Presentar estructuras organizacionales
Documentar perfiles de puestos
Integrar cadenas de valor y de suministros
Integrar requisitos legales en el funcionamiento de la empresa
</t>
  </si>
  <si>
    <t xml:space="preserve">Presentar estados financieros proforma
Documentar la factibilidad de proyectos
</t>
  </si>
  <si>
    <t>1. Reconocer los aspectos que integran la definición del negocio, indicadores del comportamiento del sector, métodos de pronósticos de la oferta y demanda
2. Reconocer las estrategias de comercialización del productos y de comunicación integral de mercadotecnia
3. Reconocer los tipos de organigramas,  elementos del perfil de puestos, proceso de cadena de valor y de suministros así como los requisitos legales en el funcionamiento de la empresa
4. Reconocer los procedimientos de integración de estados financieros proforma y las variables cuantitativas del presupuesto de capital
5. Integrar evidencias del plan de negocios</t>
  </si>
  <si>
    <t>Proyecto
Rúbrica</t>
  </si>
  <si>
    <t>Roullet, Bernard, 2015, Neuromarketing, Distrito Federal, México, Trillas, ISBN: 6071723248</t>
  </si>
  <si>
    <t>Kotler, Philip, 2016, Fundamentos de Marketing, Distrito Federal, México, Pearson Education, ISBN: 9786073238458</t>
  </si>
  <si>
    <t>Peng, Mike W., 2015, Estrategia Global, Distrito Federal, México, CENGAGE LEARNING, ISBN: 9786075198781</t>
  </si>
  <si>
    <t>Baca Urbina, Gabriel, 2016, Evaluación de proyectos, Distrito Federal, México, MCGRAW-HILL, ISBN: 9786071513748</t>
  </si>
  <si>
    <t>Domínguez, Germán, Domínguez, Juan y Domínguez, Betsabe, 2014, Guía práctica para un plan de negocios y obtención de fondos del Gobierno Federal, Ciudad de México, México, Instituto Mexicano de Contadores Públicos, ISBN: 978-607-8384-25-9</t>
  </si>
  <si>
    <t>Pedraza, Oscar, 2014, Modelo del plan de negocios para la micro y pequeña empresa, Distrito Federal, México, Grupo Editorial Patria, ISBN ebook: 978-607-438-850-3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</si>
</sst>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6"/>
      <color theme="1"/>
      <name val="Calibri"/>
      <family val="2"/>
      <scheme val="minor"/>
    </font>
    <font>
      <sz val="10"/>
      <color theme="1"/>
      <name val="Calibri"/>
      <family val="2"/>
      <scheme val="minor"/>
    </font>
    <font>
      <sz val="14"/>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theme="0" tint="-0.14999847407452621"/>
      <name val="Calibri"/>
      <family val="2"/>
      <scheme val="minor"/>
    </font>
    <font>
      <b/>
      <sz val="16"/>
      <color theme="1"/>
      <name val="Calibri"/>
      <family val="2"/>
      <scheme val="minor"/>
    </font>
    <font>
      <b/>
      <sz val="14"/>
      <color theme="1"/>
      <name val="Calibri"/>
      <family val="2"/>
      <scheme val="minor"/>
    </font>
    <font>
      <sz val="11"/>
      <color theme="0" tint="-0.14999847407452621"/>
      <name val="Calibri"/>
      <family val="2"/>
      <scheme val="minor"/>
    </font>
    <font>
      <b/>
      <sz val="9"/>
      <color indexed="81"/>
      <name val="Tahoma"/>
      <family val="2"/>
    </font>
    <font>
      <sz val="8"/>
      <color theme="1"/>
      <name val="Webdings"/>
      <family val="1"/>
      <charset val="2"/>
    </font>
    <font>
      <sz val="10"/>
      <color theme="0"/>
      <name val="Calibri"/>
      <family val="2"/>
      <scheme val="minor"/>
    </font>
    <font>
      <sz val="9"/>
      <color indexed="81"/>
      <name val="Tahoma"/>
      <family val="2"/>
    </font>
    <font>
      <sz val="11"/>
      <name val="Webdings"/>
      <family val="1"/>
      <charset val="2"/>
    </font>
    <font>
      <sz val="9"/>
      <color theme="0"/>
      <name val="Calibri"/>
      <family val="2"/>
    </font>
    <font>
      <sz val="9"/>
      <color theme="0"/>
      <name val="Calibri"/>
      <family val="2"/>
      <scheme val="minor"/>
    </font>
    <font>
      <sz val="9"/>
      <color theme="0"/>
      <name val="Arial"/>
      <family val="2"/>
    </font>
    <font>
      <sz val="10"/>
      <color theme="0"/>
      <name val="Calibri"/>
      <family val="2"/>
    </font>
    <font>
      <sz val="10"/>
      <color theme="0"/>
      <name val="Arial"/>
      <family val="2"/>
    </font>
    <font>
      <sz val="1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230">
    <xf numFmtId="0" fontId="0" fillId="0" borderId="0" xfId="0"/>
    <xf numFmtId="0" fontId="5" fillId="4" borderId="0" xfId="0" applyFont="1" applyFill="1" applyProtection="1">
      <protection hidden="1"/>
    </xf>
    <xf numFmtId="0" fontId="8" fillId="0" borderId="0" xfId="0" applyFont="1" applyFill="1" applyAlignment="1" applyProtection="1">
      <alignment vertical="center"/>
      <protection hidden="1"/>
    </xf>
    <xf numFmtId="0" fontId="5" fillId="0" borderId="0" xfId="0" applyFont="1" applyFill="1" applyProtection="1">
      <protection hidden="1"/>
    </xf>
    <xf numFmtId="0" fontId="4" fillId="0" borderId="0" xfId="0" applyFont="1" applyFill="1" applyProtection="1">
      <protection hidden="1"/>
    </xf>
    <xf numFmtId="0" fontId="8" fillId="0" borderId="4" xfId="0" applyFont="1" applyFill="1" applyBorder="1" applyAlignment="1" applyProtection="1">
      <alignment vertical="center"/>
      <protection hidden="1"/>
    </xf>
    <xf numFmtId="0" fontId="9" fillId="0" borderId="0" xfId="0" applyFont="1" applyAlignment="1" applyProtection="1">
      <protection hidden="1"/>
    </xf>
    <xf numFmtId="0" fontId="0" fillId="0" borderId="0" xfId="0" applyFill="1" applyProtection="1">
      <protection hidden="1"/>
    </xf>
    <xf numFmtId="0" fontId="1" fillId="5" borderId="2" xfId="0" applyFont="1" applyFill="1" applyBorder="1" applyAlignment="1" applyProtection="1">
      <alignment horizontal="center"/>
      <protection hidden="1"/>
    </xf>
    <xf numFmtId="0" fontId="7" fillId="0" borderId="7" xfId="0" applyFont="1" applyFill="1" applyBorder="1" applyAlignment="1" applyProtection="1">
      <alignment horizontal="center"/>
    </xf>
    <xf numFmtId="0" fontId="0" fillId="5" borderId="8" xfId="0" applyFill="1" applyBorder="1" applyAlignment="1" applyProtection="1">
      <protection hidden="1"/>
    </xf>
    <xf numFmtId="0" fontId="0" fillId="5" borderId="4" xfId="0" applyFill="1" applyBorder="1" applyAlignment="1" applyProtection="1">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13" fillId="2" borderId="3"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4" fillId="0" borderId="1" xfId="0" applyFont="1" applyFill="1" applyBorder="1" applyProtection="1">
      <protection hidden="1"/>
    </xf>
    <xf numFmtId="0" fontId="0" fillId="0" borderId="0" xfId="0" applyFill="1" applyAlignment="1" applyProtection="1">
      <alignment wrapText="1"/>
      <protection hidden="1"/>
    </xf>
    <xf numFmtId="0" fontId="4" fillId="0" borderId="0" xfId="0" applyFont="1" applyFill="1" applyAlignment="1" applyProtection="1">
      <alignment wrapText="1"/>
      <protection hidden="1"/>
    </xf>
    <xf numFmtId="0" fontId="0" fillId="0" borderId="0" xfId="0" applyProtection="1">
      <protection hidden="1"/>
    </xf>
    <xf numFmtId="0" fontId="18" fillId="0" borderId="0" xfId="0" applyFont="1" applyFill="1" applyProtection="1">
      <protection hidden="1"/>
    </xf>
    <xf numFmtId="0" fontId="12" fillId="4" borderId="0" xfId="0" applyFont="1" applyFill="1" applyBorder="1" applyAlignment="1" applyProtection="1">
      <alignment vertical="top"/>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wrapText="1"/>
      <protection hidden="1"/>
    </xf>
    <xf numFmtId="0" fontId="12" fillId="0" borderId="2" xfId="0" applyFont="1" applyFill="1" applyBorder="1" applyAlignment="1" applyProtection="1">
      <alignment vertical="center" wrapText="1"/>
      <protection locked="0"/>
    </xf>
    <xf numFmtId="0" fontId="0" fillId="0" borderId="0" xfId="0" applyFill="1" applyProtection="1">
      <protection locked="0"/>
    </xf>
    <xf numFmtId="0" fontId="0" fillId="0" borderId="0" xfId="0" applyBorder="1" applyAlignment="1" applyProtection="1">
      <protection locked="0"/>
    </xf>
    <xf numFmtId="0" fontId="14" fillId="2" borderId="5"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2" fillId="4" borderId="0" xfId="0" applyFont="1" applyFill="1" applyBorder="1" applyAlignment="1" applyProtection="1">
      <alignment vertical="top"/>
      <protection locked="0" hidden="1"/>
    </xf>
    <xf numFmtId="0" fontId="0" fillId="0" borderId="0" xfId="0" applyProtection="1">
      <protection locked="0"/>
    </xf>
    <xf numFmtId="0" fontId="6" fillId="0" borderId="0" xfId="0" applyFont="1" applyFill="1" applyProtection="1">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wrapText="1"/>
      <protection hidden="1"/>
    </xf>
    <xf numFmtId="0" fontId="24" fillId="4" borderId="0" xfId="0" applyFont="1" applyFill="1" applyBorder="1" applyAlignment="1" applyProtection="1">
      <alignment horizontal="center" vertical="center" wrapText="1"/>
      <protection hidden="1"/>
    </xf>
    <xf numFmtId="0" fontId="5" fillId="4" borderId="0" xfId="0" applyFont="1" applyFill="1" applyBorder="1" applyAlignment="1" applyProtection="1">
      <alignment wrapText="1"/>
      <protection hidden="1"/>
    </xf>
    <xf numFmtId="0" fontId="5" fillId="4" borderId="0" xfId="0" applyFont="1" applyFill="1" applyBorder="1" applyAlignment="1" applyProtection="1">
      <alignment horizontal="center" wrapText="1"/>
      <protection hidden="1"/>
    </xf>
    <xf numFmtId="0" fontId="5" fillId="4" borderId="0" xfId="0" applyFont="1" applyFill="1" applyBorder="1" applyAlignment="1" applyProtection="1">
      <alignment horizontal="right" wrapText="1"/>
      <protection hidden="1"/>
    </xf>
    <xf numFmtId="0" fontId="24"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4" fillId="0" borderId="0" xfId="0" quotePrefix="1"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1" fillId="0" borderId="0" xfId="0" applyFont="1" applyAlignment="1" applyProtection="1">
      <alignment horizontal="left" vertical="center" indent="2"/>
      <protection hidden="1"/>
    </xf>
    <xf numFmtId="0" fontId="0" fillId="0" borderId="0" xfId="0" applyFont="1" applyFill="1" applyProtection="1">
      <protection hidden="1"/>
    </xf>
    <xf numFmtId="0" fontId="6" fillId="4" borderId="0" xfId="0" applyFont="1" applyFill="1" applyBorder="1" applyProtection="1">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29" fillId="0" borderId="0" xfId="0" applyFont="1" applyAlignment="1" applyProtection="1">
      <alignment horizontal="left" vertical="center" indent="2"/>
      <protection hidden="1"/>
    </xf>
    <xf numFmtId="0" fontId="23" fillId="0" borderId="0" xfId="0" applyFont="1" applyFill="1" applyAlignment="1" applyProtection="1">
      <alignment horizontal="left" vertical="center"/>
      <protection hidden="1"/>
    </xf>
    <xf numFmtId="0" fontId="6" fillId="0" borderId="0" xfId="0" applyFont="1" applyFill="1" applyBorder="1" applyAlignment="1" applyProtection="1">
      <alignment horizontal="left"/>
      <protection hidden="1"/>
    </xf>
    <xf numFmtId="0" fontId="8" fillId="0" borderId="0" xfId="0" applyFont="1" applyFill="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0" fillId="5" borderId="8" xfId="0" applyFont="1" applyFill="1" applyBorder="1" applyAlignment="1" applyProtection="1">
      <alignment horizontal="right"/>
      <protection hidden="1"/>
    </xf>
    <xf numFmtId="0" fontId="0" fillId="5" borderId="4" xfId="0" applyFont="1" applyFill="1" applyBorder="1" applyAlignment="1" applyProtection="1">
      <alignment horizontal="right"/>
      <protection hidden="1"/>
    </xf>
    <xf numFmtId="0" fontId="10" fillId="6" borderId="8"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10" fillId="6" borderId="5" xfId="0" applyFont="1" applyFill="1" applyBorder="1" applyAlignment="1" applyProtection="1">
      <alignment horizontal="center"/>
      <protection locked="0"/>
    </xf>
    <xf numFmtId="0" fontId="10" fillId="6" borderId="6" xfId="0" applyFont="1" applyFill="1" applyBorder="1" applyAlignment="1" applyProtection="1">
      <alignment horizontal="center"/>
      <protection locked="0"/>
    </xf>
    <xf numFmtId="0" fontId="0" fillId="5" borderId="3" xfId="0" applyFont="1" applyFill="1" applyBorder="1" applyAlignment="1" applyProtection="1">
      <alignment horizontal="right"/>
      <protection hidden="1"/>
    </xf>
    <xf numFmtId="0" fontId="0" fillId="5" borderId="5" xfId="0" applyFont="1" applyFill="1" applyBorder="1" applyAlignment="1" applyProtection="1">
      <alignment horizontal="right"/>
      <protection hidden="1"/>
    </xf>
    <xf numFmtId="0" fontId="0" fillId="5" borderId="6" xfId="0" applyFont="1" applyFill="1" applyBorder="1" applyAlignment="1" applyProtection="1">
      <alignment horizontal="right"/>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0" fillId="0" borderId="3"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0" fillId="0" borderId="6" xfId="0" applyFont="1" applyBorder="1" applyAlignment="1" applyProtection="1">
      <alignment horizontal="left" vertical="top" wrapText="1"/>
      <protection hidden="1"/>
    </xf>
    <xf numFmtId="0" fontId="0" fillId="0" borderId="4" xfId="0" applyFont="1" applyFill="1" applyBorder="1" applyAlignment="1" applyProtection="1">
      <alignment horizontal="center" vertical="center"/>
      <protection hidden="1"/>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5" borderId="3" xfId="0" applyFill="1" applyBorder="1" applyAlignment="1" applyProtection="1">
      <alignment horizontal="right"/>
      <protection hidden="1"/>
    </xf>
    <xf numFmtId="0" fontId="0" fillId="5" borderId="5" xfId="0" applyFill="1" applyBorder="1" applyAlignment="1" applyProtection="1">
      <alignment horizontal="right"/>
      <protection hidden="1"/>
    </xf>
    <xf numFmtId="0" fontId="11" fillId="0" borderId="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11" xfId="0" applyFont="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0" borderId="3" xfId="0" applyBorder="1" applyAlignment="1" applyProtection="1">
      <alignment horizontal="left"/>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6" fillId="0" borderId="3"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0" borderId="6" xfId="0" applyFont="1" applyFill="1" applyBorder="1" applyAlignment="1" applyProtection="1">
      <alignment horizontal="left"/>
      <protection hidden="1"/>
    </xf>
    <xf numFmtId="0" fontId="13" fillId="0" borderId="3"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0" fillId="0" borderId="3" xfId="0"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14" fillId="0" borderId="3"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3" fillId="2" borderId="5"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4" fillId="2" borderId="3"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6" fillId="7" borderId="3" xfId="0" applyFont="1" applyFill="1" applyBorder="1" applyAlignment="1" applyProtection="1">
      <alignment horizontal="left" vertical="center"/>
      <protection hidden="1"/>
    </xf>
    <xf numFmtId="0" fontId="16" fillId="7" borderId="5"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center"/>
      <protection hidden="1"/>
    </xf>
    <xf numFmtId="0" fontId="13" fillId="0" borderId="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4" fillId="0"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1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4" fillId="2" borderId="6" xfId="0" applyFont="1" applyFill="1" applyBorder="1" applyAlignment="1" applyProtection="1">
      <alignment horizontal="center"/>
      <protection hidden="1"/>
    </xf>
    <xf numFmtId="0" fontId="11"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center" vertical="center"/>
      <protection hidden="1"/>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top" wrapText="1"/>
      <protection locked="0"/>
    </xf>
    <xf numFmtId="9" fontId="1" fillId="0" borderId="1" xfId="1" applyFont="1" applyBorder="1" applyAlignment="1" applyProtection="1">
      <alignment horizontal="center" vertical="top" wrapText="1"/>
      <protection locked="0"/>
    </xf>
    <xf numFmtId="0" fontId="1" fillId="3" borderId="3"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1" fillId="0" borderId="9" xfId="0" applyFont="1" applyBorder="1" applyAlignment="1" applyProtection="1">
      <alignment horizontal="left" vertical="top" wrapText="1"/>
      <protection hidden="1"/>
    </xf>
    <xf numFmtId="0" fontId="11" fillId="0" borderId="10" xfId="0" applyFont="1" applyBorder="1" applyAlignment="1" applyProtection="1">
      <alignment horizontal="left" vertical="top" wrapText="1"/>
      <protection hidden="1"/>
    </xf>
    <xf numFmtId="0" fontId="11" fillId="0" borderId="7" xfId="0" applyFont="1" applyBorder="1" applyAlignment="1" applyProtection="1">
      <alignment horizontal="left" vertical="top" wrapText="1"/>
      <protection hidden="1"/>
    </xf>
    <xf numFmtId="0" fontId="11" fillId="0" borderId="8"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7"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4"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9" fontId="17" fillId="8" borderId="5" xfId="1" applyFont="1" applyFill="1" applyBorder="1" applyAlignment="1" applyProtection="1">
      <alignment horizontal="center"/>
      <protection hidden="1"/>
    </xf>
    <xf numFmtId="9" fontId="17" fillId="8" borderId="6" xfId="1" applyFont="1" applyFill="1" applyBorder="1" applyAlignment="1" applyProtection="1">
      <alignment horizontal="center"/>
      <protection hidden="1"/>
    </xf>
    <xf numFmtId="0" fontId="1" fillId="8" borderId="1" xfId="0" applyFont="1" applyFill="1" applyBorder="1" applyAlignment="1" applyProtection="1">
      <alignment horizontal="center"/>
      <protection hidden="1"/>
    </xf>
    <xf numFmtId="0" fontId="1" fillId="8" borderId="3" xfId="0" applyFont="1" applyFill="1" applyBorder="1" applyAlignment="1" applyProtection="1">
      <alignment horizontal="center"/>
      <protection hidden="1"/>
    </xf>
    <xf numFmtId="0" fontId="1" fillId="8" borderId="5"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2" fillId="0" borderId="14"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9" fillId="0" borderId="1" xfId="0" applyFont="1" applyFill="1" applyBorder="1" applyAlignment="1" applyProtection="1">
      <alignment horizontal="center" vertical="top" wrapText="1"/>
      <protection locked="0"/>
    </xf>
    <xf numFmtId="0" fontId="0" fillId="0" borderId="4" xfId="0" applyBorder="1" applyAlignment="1" applyProtection="1">
      <alignment horizontal="center"/>
      <protection locked="0"/>
    </xf>
    <xf numFmtId="0" fontId="2" fillId="0" borderId="8"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0" borderId="1" xfId="0" applyFont="1" applyFill="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0" fillId="0" borderId="8" xfId="0"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10" fillId="0" borderId="5"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3" fillId="0" borderId="3" xfId="0" applyFont="1" applyFill="1" applyBorder="1" applyAlignment="1" applyProtection="1">
      <alignment horizontal="left" vertical="top" wrapText="1"/>
      <protection hidden="1"/>
    </xf>
    <xf numFmtId="0" fontId="13" fillId="0" borderId="5" xfId="0" applyFont="1" applyFill="1" applyBorder="1" applyAlignment="1" applyProtection="1">
      <alignment horizontal="left" vertical="top" wrapText="1"/>
      <protection hidden="1"/>
    </xf>
    <xf numFmtId="0" fontId="13" fillId="0" borderId="6" xfId="0" applyFont="1" applyFill="1" applyBorder="1" applyAlignment="1" applyProtection="1">
      <alignment horizontal="left" vertical="top" wrapText="1"/>
      <protection hidden="1"/>
    </xf>
    <xf numFmtId="0" fontId="0" fillId="0" borderId="3" xfId="0" applyFont="1" applyFill="1" applyBorder="1" applyAlignment="1" applyProtection="1">
      <alignment horizontal="left" vertical="top" wrapText="1"/>
      <protection locked="0"/>
    </xf>
    <xf numFmtId="0" fontId="11" fillId="4" borderId="9" xfId="0" applyFont="1" applyFill="1" applyBorder="1" applyAlignment="1" applyProtection="1">
      <alignment horizontal="center"/>
      <protection hidden="1"/>
    </xf>
    <xf numFmtId="0" fontId="11" fillId="4" borderId="10" xfId="0" applyFont="1" applyFill="1" applyBorder="1" applyAlignment="1" applyProtection="1">
      <alignment horizontal="center"/>
      <protection hidden="1"/>
    </xf>
    <xf numFmtId="0" fontId="11" fillId="4" borderId="7" xfId="0" applyFont="1" applyFill="1" applyBorder="1" applyAlignment="1" applyProtection="1">
      <alignment horizontal="center"/>
      <protection hidden="1"/>
    </xf>
    <xf numFmtId="0" fontId="13" fillId="0" borderId="3"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center"/>
      <protection hidden="1"/>
    </xf>
    <xf numFmtId="0" fontId="9" fillId="0" borderId="3"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9" fontId="1" fillId="0" borderId="3" xfId="1" applyFont="1" applyBorder="1" applyAlignment="1" applyProtection="1">
      <alignment horizontal="center" vertical="top" wrapText="1"/>
      <protection locked="0"/>
    </xf>
    <xf numFmtId="9" fontId="1" fillId="0" borderId="6" xfId="1" applyFont="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hidden="1"/>
    </xf>
    <xf numFmtId="0" fontId="17" fillId="0" borderId="5" xfId="0" applyFont="1" applyFill="1" applyBorder="1" applyAlignment="1" applyProtection="1">
      <alignment horizontal="center" vertical="top" wrapText="1"/>
      <protection hidden="1"/>
    </xf>
    <xf numFmtId="0" fontId="17" fillId="0" borderId="6" xfId="0" applyFont="1" applyFill="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6" xfId="0" applyNumberFormat="1" applyFont="1" applyBorder="1" applyAlignment="1" applyProtection="1">
      <alignment horizontal="center" vertical="top" wrapText="1"/>
      <protection hidden="1"/>
    </xf>
  </cellXfs>
  <cellStyles count="2">
    <cellStyle name="Normal" xfId="0" builtinId="0"/>
    <cellStyle name="Porcentaje" xfId="1" builtinId="5"/>
  </cellStyles>
  <dxfs count="1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263769</xdr:colOff>
      <xdr:row>2</xdr:row>
      <xdr:rowOff>99647</xdr:rowOff>
    </xdr:from>
    <xdr:ext cx="1120286" cy="219075"/>
    <xdr:sp macro="" textlink="">
      <xdr:nvSpPr>
        <xdr:cNvPr id="4" name="Shape 3"/>
        <xdr:cNvSpPr txBox="1"/>
      </xdr:nvSpPr>
      <xdr:spPr>
        <a:xfrm>
          <a:off x="7407519" y="553916"/>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262302</xdr:colOff>
      <xdr:row>0</xdr:row>
      <xdr:rowOff>73269</xdr:rowOff>
    </xdr:from>
    <xdr:to>
      <xdr:col>28</xdr:col>
      <xdr:colOff>189033</xdr:colOff>
      <xdr:row>2</xdr:row>
      <xdr:rowOff>120162</xdr:rowOff>
    </xdr:to>
    <xdr:pic>
      <xdr:nvPicPr>
        <xdr:cNvPr id="5" name="Imagen 4"/>
        <xdr:cNvPicPr>
          <a:picLocks noChangeAspect="1"/>
        </xdr:cNvPicPr>
      </xdr:nvPicPr>
      <xdr:blipFill>
        <a:blip xmlns:r="http://schemas.openxmlformats.org/officeDocument/2006/relationships" r:embed="rId2"/>
        <a:stretch>
          <a:fillRect/>
        </a:stretch>
      </xdr:blipFill>
      <xdr:spPr>
        <a:xfrm>
          <a:off x="7691802" y="73269"/>
          <a:ext cx="498231" cy="501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249115</xdr:colOff>
      <xdr:row>2</xdr:row>
      <xdr:rowOff>106974</xdr:rowOff>
    </xdr:from>
    <xdr:ext cx="1120286" cy="219075"/>
    <xdr:sp macro="" textlink="">
      <xdr:nvSpPr>
        <xdr:cNvPr id="4" name="Shape 3"/>
        <xdr:cNvSpPr txBox="1"/>
      </xdr:nvSpPr>
      <xdr:spPr>
        <a:xfrm>
          <a:off x="7392865" y="56124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247648</xdr:colOff>
      <xdr:row>0</xdr:row>
      <xdr:rowOff>80596</xdr:rowOff>
    </xdr:from>
    <xdr:to>
      <xdr:col>28</xdr:col>
      <xdr:colOff>174379</xdr:colOff>
      <xdr:row>2</xdr:row>
      <xdr:rowOff>127489</xdr:rowOff>
    </xdr:to>
    <xdr:pic>
      <xdr:nvPicPr>
        <xdr:cNvPr id="5" name="Imagen 4"/>
        <xdr:cNvPicPr>
          <a:picLocks noChangeAspect="1"/>
        </xdr:cNvPicPr>
      </xdr:nvPicPr>
      <xdr:blipFill>
        <a:blip xmlns:r="http://schemas.openxmlformats.org/officeDocument/2006/relationships" r:embed="rId2"/>
        <a:stretch>
          <a:fillRect/>
        </a:stretch>
      </xdr:blipFill>
      <xdr:spPr>
        <a:xfrm>
          <a:off x="7677148" y="80596"/>
          <a:ext cx="498231" cy="501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271096</xdr:colOff>
      <xdr:row>2</xdr:row>
      <xdr:rowOff>106974</xdr:rowOff>
    </xdr:from>
    <xdr:ext cx="1120286" cy="219075"/>
    <xdr:sp macro="" textlink="">
      <xdr:nvSpPr>
        <xdr:cNvPr id="4" name="Shape 3"/>
        <xdr:cNvSpPr txBox="1"/>
      </xdr:nvSpPr>
      <xdr:spPr>
        <a:xfrm>
          <a:off x="7414846" y="56124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269629</xdr:colOff>
      <xdr:row>0</xdr:row>
      <xdr:rowOff>80596</xdr:rowOff>
    </xdr:from>
    <xdr:to>
      <xdr:col>28</xdr:col>
      <xdr:colOff>196360</xdr:colOff>
      <xdr:row>2</xdr:row>
      <xdr:rowOff>127489</xdr:rowOff>
    </xdr:to>
    <xdr:pic>
      <xdr:nvPicPr>
        <xdr:cNvPr id="5" name="Imagen 4"/>
        <xdr:cNvPicPr>
          <a:picLocks noChangeAspect="1"/>
        </xdr:cNvPicPr>
      </xdr:nvPicPr>
      <xdr:blipFill>
        <a:blip xmlns:r="http://schemas.openxmlformats.org/officeDocument/2006/relationships" r:embed="rId2"/>
        <a:stretch>
          <a:fillRect/>
        </a:stretch>
      </xdr:blipFill>
      <xdr:spPr>
        <a:xfrm>
          <a:off x="7699129" y="80596"/>
          <a:ext cx="498231" cy="501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263769</xdr:colOff>
      <xdr:row>2</xdr:row>
      <xdr:rowOff>99647</xdr:rowOff>
    </xdr:from>
    <xdr:ext cx="1120286" cy="219075"/>
    <xdr:sp macro="" textlink="">
      <xdr:nvSpPr>
        <xdr:cNvPr id="5" name="Shape 3"/>
        <xdr:cNvSpPr txBox="1"/>
      </xdr:nvSpPr>
      <xdr:spPr>
        <a:xfrm>
          <a:off x="7407519" y="553916"/>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262302</xdr:colOff>
      <xdr:row>0</xdr:row>
      <xdr:rowOff>73269</xdr:rowOff>
    </xdr:from>
    <xdr:to>
      <xdr:col>28</xdr:col>
      <xdr:colOff>189033</xdr:colOff>
      <xdr:row>2</xdr:row>
      <xdr:rowOff>120162</xdr:rowOff>
    </xdr:to>
    <xdr:pic>
      <xdr:nvPicPr>
        <xdr:cNvPr id="7" name="Imagen 6"/>
        <xdr:cNvPicPr>
          <a:picLocks noChangeAspect="1"/>
        </xdr:cNvPicPr>
      </xdr:nvPicPr>
      <xdr:blipFill>
        <a:blip xmlns:r="http://schemas.openxmlformats.org/officeDocument/2006/relationships" r:embed="rId2"/>
        <a:stretch>
          <a:fillRect/>
        </a:stretch>
      </xdr:blipFill>
      <xdr:spPr>
        <a:xfrm>
          <a:off x="7691802" y="73269"/>
          <a:ext cx="498231" cy="501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256441</xdr:colOff>
      <xdr:row>2</xdr:row>
      <xdr:rowOff>106974</xdr:rowOff>
    </xdr:from>
    <xdr:ext cx="1120286" cy="219075"/>
    <xdr:sp macro="" textlink="">
      <xdr:nvSpPr>
        <xdr:cNvPr id="5" name="Shape 3"/>
        <xdr:cNvSpPr txBox="1"/>
      </xdr:nvSpPr>
      <xdr:spPr>
        <a:xfrm>
          <a:off x="7400191" y="56124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254974</xdr:colOff>
      <xdr:row>0</xdr:row>
      <xdr:rowOff>80596</xdr:rowOff>
    </xdr:from>
    <xdr:to>
      <xdr:col>28</xdr:col>
      <xdr:colOff>181705</xdr:colOff>
      <xdr:row>2</xdr:row>
      <xdr:rowOff>127489</xdr:rowOff>
    </xdr:to>
    <xdr:pic>
      <xdr:nvPicPr>
        <xdr:cNvPr id="7" name="Imagen 6"/>
        <xdr:cNvPicPr>
          <a:picLocks noChangeAspect="1"/>
        </xdr:cNvPicPr>
      </xdr:nvPicPr>
      <xdr:blipFill>
        <a:blip xmlns:r="http://schemas.openxmlformats.org/officeDocument/2006/relationships" r:embed="rId2"/>
        <a:stretch>
          <a:fillRect/>
        </a:stretch>
      </xdr:blipFill>
      <xdr:spPr>
        <a:xfrm>
          <a:off x="7684474" y="80596"/>
          <a:ext cx="498231" cy="501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241787</xdr:colOff>
      <xdr:row>2</xdr:row>
      <xdr:rowOff>106974</xdr:rowOff>
    </xdr:from>
    <xdr:ext cx="1120286" cy="219075"/>
    <xdr:sp macro="" textlink="">
      <xdr:nvSpPr>
        <xdr:cNvPr id="6" name="Shape 3"/>
        <xdr:cNvSpPr txBox="1"/>
      </xdr:nvSpPr>
      <xdr:spPr>
        <a:xfrm>
          <a:off x="7385537" y="561243"/>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240320</xdr:colOff>
      <xdr:row>0</xdr:row>
      <xdr:rowOff>80596</xdr:rowOff>
    </xdr:from>
    <xdr:to>
      <xdr:col>28</xdr:col>
      <xdr:colOff>167051</xdr:colOff>
      <xdr:row>2</xdr:row>
      <xdr:rowOff>127489</xdr:rowOff>
    </xdr:to>
    <xdr:pic>
      <xdr:nvPicPr>
        <xdr:cNvPr id="7" name="Imagen 6"/>
        <xdr:cNvPicPr>
          <a:picLocks noChangeAspect="1"/>
        </xdr:cNvPicPr>
      </xdr:nvPicPr>
      <xdr:blipFill>
        <a:blip xmlns:r="http://schemas.openxmlformats.org/officeDocument/2006/relationships" r:embed="rId2"/>
        <a:stretch>
          <a:fillRect/>
        </a:stretch>
      </xdr:blipFill>
      <xdr:spPr>
        <a:xfrm>
          <a:off x="7669820" y="80596"/>
          <a:ext cx="498231" cy="501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249115</xdr:colOff>
      <xdr:row>2</xdr:row>
      <xdr:rowOff>99647</xdr:rowOff>
    </xdr:from>
    <xdr:ext cx="1120286" cy="219075"/>
    <xdr:sp macro="" textlink="">
      <xdr:nvSpPr>
        <xdr:cNvPr id="6" name="Shape 3"/>
        <xdr:cNvSpPr txBox="1"/>
      </xdr:nvSpPr>
      <xdr:spPr>
        <a:xfrm>
          <a:off x="7392865" y="553916"/>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247648</xdr:colOff>
      <xdr:row>0</xdr:row>
      <xdr:rowOff>73269</xdr:rowOff>
    </xdr:from>
    <xdr:to>
      <xdr:col>28</xdr:col>
      <xdr:colOff>174379</xdr:colOff>
      <xdr:row>2</xdr:row>
      <xdr:rowOff>120162</xdr:rowOff>
    </xdr:to>
    <xdr:pic>
      <xdr:nvPicPr>
        <xdr:cNvPr id="7" name="Imagen 6"/>
        <xdr:cNvPicPr>
          <a:picLocks noChangeAspect="1"/>
        </xdr:cNvPicPr>
      </xdr:nvPicPr>
      <xdr:blipFill>
        <a:blip xmlns:r="http://schemas.openxmlformats.org/officeDocument/2006/relationships" r:embed="rId2"/>
        <a:stretch>
          <a:fillRect/>
        </a:stretch>
      </xdr:blipFill>
      <xdr:spPr>
        <a:xfrm>
          <a:off x="7677148" y="73269"/>
          <a:ext cx="498231" cy="5011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88"/>
  <sheetViews>
    <sheetView tabSelected="1" view="pageBreakPreview" zoomScale="120" zoomScaleNormal="130" zoomScaleSheetLayoutView="120" workbookViewId="0">
      <selection activeCell="F6" sqref="F6:AD6"/>
    </sheetView>
  </sheetViews>
  <sheetFormatPr baseColWidth="10" defaultColWidth="0" defaultRowHeight="15" zeroHeight="1" x14ac:dyDescent="0.25"/>
  <cols>
    <col min="1" max="29" width="4.28515625" style="24" customWidth="1"/>
    <col min="30" max="30" width="4.28515625" style="7" customWidth="1"/>
    <col min="31" max="31" width="11.7109375" style="36" customWidth="1"/>
    <col min="32" max="37" width="4.28515625" style="36" hidden="1" customWidth="1"/>
    <col min="38" max="38" width="47.7109375" style="36" hidden="1" customWidth="1"/>
    <col min="39" max="39" width="4" style="36" hidden="1" customWidth="1"/>
    <col min="40" max="41" width="11.42578125" style="36" hidden="1" customWidth="1"/>
    <col min="42" max="42" width="4.28515625" style="36" hidden="1" customWidth="1"/>
    <col min="43" max="51" width="0" style="36" hidden="1" customWidth="1"/>
    <col min="52" max="16384" width="11.42578125" style="36" hidden="1"/>
  </cols>
  <sheetData>
    <row r="1" spans="1:39"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L1" s="36" t="s">
        <v>200</v>
      </c>
      <c r="AM1" s="36" t="s">
        <v>186</v>
      </c>
    </row>
    <row r="2" spans="1:39" ht="21" customHeight="1" x14ac:dyDescent="0.25">
      <c r="A2" s="59" t="s">
        <v>3868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L2" s="52" t="str">
        <f>BD!B2</f>
        <v>ADMINISTRACIÓN</v>
      </c>
      <c r="AM2" s="56" t="s">
        <v>226</v>
      </c>
    </row>
    <row r="3" spans="1:39"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L3" s="52" t="str">
        <f>BD!B3</f>
        <v>ADMINISTRACIÓN DE LA PRODUCCIÓN</v>
      </c>
      <c r="AM3" s="56" t="s">
        <v>234</v>
      </c>
    </row>
    <row r="4" spans="1:39" ht="15" customHeight="1" x14ac:dyDescent="0.25">
      <c r="A4" s="5"/>
      <c r="B4" s="5"/>
      <c r="C4" s="5"/>
      <c r="D4" s="5"/>
      <c r="E4" s="5"/>
      <c r="F4" s="5"/>
      <c r="G4" s="5"/>
      <c r="H4" s="5"/>
      <c r="I4" s="5"/>
      <c r="J4" s="5"/>
      <c r="K4" s="5"/>
      <c r="L4" s="5"/>
      <c r="M4" s="5"/>
      <c r="N4" s="5"/>
      <c r="O4" s="5"/>
      <c r="P4" s="5"/>
      <c r="Q4" s="5"/>
      <c r="R4" s="5"/>
      <c r="S4" s="5"/>
      <c r="T4" s="5"/>
      <c r="U4" s="5"/>
      <c r="V4" s="5"/>
      <c r="W4" s="5"/>
      <c r="X4" s="5"/>
      <c r="Y4" s="5"/>
      <c r="AA4" s="78"/>
      <c r="AB4" s="78"/>
      <c r="AC4" s="78"/>
      <c r="AD4" s="78"/>
      <c r="AL4" s="52" t="str">
        <f>BD!B4</f>
        <v>ADMINISTRACIÓN DEL TIEMPO</v>
      </c>
      <c r="AM4" s="56" t="s">
        <v>211</v>
      </c>
    </row>
    <row r="5" spans="1:39"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10</v>
      </c>
      <c r="AL5" s="52" t="str">
        <f>BD!B5</f>
        <v>CADENA DE SUMINISTROS</v>
      </c>
      <c r="AM5" s="56" t="s">
        <v>219</v>
      </c>
    </row>
    <row r="6" spans="1:39" ht="15.75" customHeight="1" x14ac:dyDescent="0.3">
      <c r="A6" s="63" t="s">
        <v>170</v>
      </c>
      <c r="B6" s="64"/>
      <c r="C6" s="64"/>
      <c r="D6" s="64"/>
      <c r="E6" s="64"/>
      <c r="F6" s="65" t="s">
        <v>3442</v>
      </c>
      <c r="G6" s="66"/>
      <c r="H6" s="66"/>
      <c r="I6" s="66"/>
      <c r="J6" s="66"/>
      <c r="K6" s="66"/>
      <c r="L6" s="66"/>
      <c r="M6" s="66"/>
      <c r="N6" s="66"/>
      <c r="O6" s="66"/>
      <c r="P6" s="66"/>
      <c r="Q6" s="66"/>
      <c r="R6" s="66"/>
      <c r="S6" s="66"/>
      <c r="T6" s="66"/>
      <c r="U6" s="66"/>
      <c r="V6" s="66"/>
      <c r="W6" s="66"/>
      <c r="X6" s="66"/>
      <c r="Y6" s="66"/>
      <c r="Z6" s="66"/>
      <c r="AA6" s="66"/>
      <c r="AB6" s="66"/>
      <c r="AC6" s="67"/>
      <c r="AD6" s="68"/>
      <c r="AL6" s="52" t="str">
        <f>BD!B6</f>
        <v>CALIDAD</v>
      </c>
      <c r="AM6" s="56" t="s">
        <v>223</v>
      </c>
    </row>
    <row r="7" spans="1:39"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52" t="str">
        <f>BD!B7</f>
        <v>COMPORTAMIENTO DEL CONSUMIDOR</v>
      </c>
      <c r="AM7" s="56" t="s">
        <v>224</v>
      </c>
    </row>
    <row r="8" spans="1:39" x14ac:dyDescent="0.25">
      <c r="A8" s="82" t="s">
        <v>201</v>
      </c>
      <c r="B8" s="83"/>
      <c r="C8" s="83"/>
      <c r="D8" s="83"/>
      <c r="E8" s="83"/>
      <c r="F8" s="92" t="str">
        <f>+VLOOKUP(F6,BD!B:UD,11,0)</f>
        <v>Desarrollo de productos</v>
      </c>
      <c r="G8" s="93"/>
      <c r="H8" s="93"/>
      <c r="I8" s="93"/>
      <c r="J8" s="93"/>
      <c r="K8" s="93"/>
      <c r="L8" s="93"/>
      <c r="M8" s="93"/>
      <c r="N8" s="93"/>
      <c r="O8" s="93"/>
      <c r="P8" s="93"/>
      <c r="Q8" s="93"/>
      <c r="R8" s="93"/>
      <c r="S8" s="93"/>
      <c r="T8" s="93"/>
      <c r="U8" s="93"/>
      <c r="V8" s="93"/>
      <c r="W8" s="93"/>
      <c r="X8" s="93"/>
      <c r="Y8" s="93"/>
      <c r="Z8" s="93"/>
      <c r="AA8" s="93"/>
      <c r="AB8" s="93"/>
      <c r="AC8" s="93"/>
      <c r="AD8" s="94"/>
      <c r="AL8" s="52" t="str">
        <f>BD!B8</f>
        <v>COMUNICACIÓN EJECUTIVA</v>
      </c>
      <c r="AM8" s="56" t="s">
        <v>227</v>
      </c>
    </row>
    <row r="9" spans="1:39" ht="15.75" customHeight="1" x14ac:dyDescent="0.25">
      <c r="A9" s="63" t="s">
        <v>172</v>
      </c>
      <c r="B9" s="64"/>
      <c r="C9" s="64"/>
      <c r="D9" s="64"/>
      <c r="E9" s="64"/>
      <c r="F9" s="84" t="str">
        <f>+VLOOKUP(F6,BD!B:UD,4,0)</f>
        <v>Décimo</v>
      </c>
      <c r="G9" s="85"/>
      <c r="H9" s="86"/>
      <c r="I9" s="10" t="s">
        <v>173</v>
      </c>
      <c r="J9" s="11"/>
      <c r="K9" s="11"/>
      <c r="L9" s="12">
        <f>+VLOOKUP(F6,BD!B:UD,12,0)</f>
        <v>2</v>
      </c>
      <c r="M9" s="87" t="s">
        <v>174</v>
      </c>
      <c r="N9" s="88"/>
      <c r="O9" s="88"/>
      <c r="P9" s="13">
        <f>+VLOOKUP(F6,BD!B:UD,13,0)</f>
        <v>8</v>
      </c>
      <c r="Q9" s="87" t="s">
        <v>175</v>
      </c>
      <c r="R9" s="88"/>
      <c r="S9" s="88"/>
      <c r="T9" s="88"/>
      <c r="U9" s="14">
        <f>+VLOOKUP(F6,BD!B:UD,8,0)</f>
        <v>2</v>
      </c>
      <c r="V9" s="87" t="s">
        <v>176</v>
      </c>
      <c r="W9" s="88"/>
      <c r="X9" s="88"/>
      <c r="Y9" s="88"/>
      <c r="Z9" s="89" t="str">
        <f>+VLOOKUP(F6,BD!B:UD,57,0)</f>
        <v>Aula</v>
      </c>
      <c r="AA9" s="90"/>
      <c r="AB9" s="90"/>
      <c r="AC9" s="90"/>
      <c r="AD9" s="91"/>
      <c r="AL9" s="52" t="str">
        <f>BD!B9</f>
        <v>COMUNICACIÓN INTEGRAL DE MERCADOTECNIA</v>
      </c>
      <c r="AM9" s="56" t="s">
        <v>218</v>
      </c>
    </row>
    <row r="10" spans="1:39"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52" t="str">
        <f>BD!B10</f>
        <v>CONTABILIDAD</v>
      </c>
      <c r="AM10" s="56" t="s">
        <v>213</v>
      </c>
    </row>
    <row r="11" spans="1:39" ht="34.5" customHeight="1" x14ac:dyDescent="0.25">
      <c r="A11" s="75" t="str">
        <f>+VLOOKUP(F6,BD!B:UD,15,0)</f>
        <v>El alumno integrará prototipos de productos para desarrollar oportunidades de negocios.</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52" t="str">
        <f>BD!B11</f>
        <v>DESARROLLO DE NUEVOS PRODUCTOS</v>
      </c>
      <c r="AM11" s="56" t="s">
        <v>228</v>
      </c>
    </row>
    <row r="12" spans="1:39"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52" t="str">
        <f>BD!B12</f>
        <v>DIRECCIÓN DE EQUIPOS DE ALTO RENDIMIENTO</v>
      </c>
      <c r="AM12" s="56" t="s">
        <v>229</v>
      </c>
    </row>
    <row r="13" spans="1:39" ht="21" customHeight="1" x14ac:dyDescent="0.25">
      <c r="A13" s="79"/>
      <c r="B13" s="80"/>
      <c r="C13" s="80"/>
      <c r="D13" s="80"/>
      <c r="E13" s="80"/>
      <c r="F13" s="80"/>
      <c r="G13" s="80"/>
      <c r="H13" s="80"/>
      <c r="I13" s="80"/>
      <c r="J13" s="80"/>
      <c r="K13" s="80"/>
      <c r="L13" s="80"/>
      <c r="M13" s="80"/>
      <c r="N13" s="80"/>
      <c r="O13" s="81"/>
      <c r="P13" s="26" t="s">
        <v>178</v>
      </c>
      <c r="Q13" s="79"/>
      <c r="R13" s="80"/>
      <c r="S13" s="80"/>
      <c r="T13" s="80"/>
      <c r="U13" s="80"/>
      <c r="V13" s="80"/>
      <c r="W13" s="80"/>
      <c r="X13" s="80"/>
      <c r="Y13" s="80"/>
      <c r="Z13" s="80"/>
      <c r="AA13" s="80"/>
      <c r="AB13" s="80"/>
      <c r="AC13" s="80"/>
      <c r="AD13" s="81"/>
      <c r="AE13" s="36" t="s">
        <v>178</v>
      </c>
      <c r="AL13" s="52" t="str">
        <f>BD!B13</f>
        <v>DISEÑO GRÁFICO</v>
      </c>
      <c r="AM13" s="56" t="s">
        <v>215</v>
      </c>
    </row>
    <row r="14" spans="1:39" ht="21" customHeight="1" x14ac:dyDescent="0.25">
      <c r="A14" s="79"/>
      <c r="B14" s="80"/>
      <c r="C14" s="80"/>
      <c r="D14" s="80"/>
      <c r="E14" s="80"/>
      <c r="F14" s="80"/>
      <c r="G14" s="80"/>
      <c r="H14" s="80"/>
      <c r="I14" s="80"/>
      <c r="J14" s="80"/>
      <c r="K14" s="80"/>
      <c r="L14" s="80"/>
      <c r="M14" s="80"/>
      <c r="N14" s="80"/>
      <c r="O14" s="81"/>
      <c r="P14" s="26" t="s">
        <v>178</v>
      </c>
      <c r="Q14" s="79"/>
      <c r="R14" s="80"/>
      <c r="S14" s="80"/>
      <c r="T14" s="80"/>
      <c r="U14" s="80"/>
      <c r="V14" s="80"/>
      <c r="W14" s="80"/>
      <c r="X14" s="80"/>
      <c r="Y14" s="80"/>
      <c r="Z14" s="80"/>
      <c r="AA14" s="80"/>
      <c r="AB14" s="80"/>
      <c r="AC14" s="80"/>
      <c r="AD14" s="81"/>
      <c r="AE14" s="36" t="s">
        <v>178</v>
      </c>
      <c r="AL14" s="52" t="str">
        <f>BD!B14</f>
        <v>ECONOMÍA</v>
      </c>
      <c r="AM14" s="56" t="s">
        <v>221</v>
      </c>
    </row>
    <row r="15" spans="1:39"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52" t="str">
        <f>BD!B15</f>
        <v>ESTADÍSTICA</v>
      </c>
      <c r="AM15" s="56" t="s">
        <v>230</v>
      </c>
    </row>
    <row r="16" spans="1:39"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52" t="str">
        <f>BD!B16</f>
        <v>ESTADÍSTICA APLICADA A LOS NEGOCIOS</v>
      </c>
      <c r="AM16" s="56" t="s">
        <v>216</v>
      </c>
    </row>
    <row r="17" spans="1:39" s="37" customFormat="1" ht="39" customHeight="1" x14ac:dyDescent="0.25">
      <c r="A17" s="95" t="str">
        <f>IF(VLOOKUP(F6,BD!B:UD,16,0)=0,"----------------------------------------------------",(VLOOKUP(F6,BD!B:UD,16,0)))</f>
        <v>Diseño del producto</v>
      </c>
      <c r="B17" s="96"/>
      <c r="C17" s="96"/>
      <c r="D17" s="96"/>
      <c r="E17" s="96"/>
      <c r="F17" s="96"/>
      <c r="G17" s="97"/>
      <c r="H17" s="98"/>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L17" s="52" t="str">
        <f>BD!B17</f>
        <v>ESTRATEGIAS DE PRECIO</v>
      </c>
      <c r="AM17" s="56" t="s">
        <v>231</v>
      </c>
    </row>
    <row r="18" spans="1:39" s="37" customFormat="1" ht="39" customHeight="1" x14ac:dyDescent="0.25">
      <c r="A18" s="95" t="str">
        <f>IF(VLOOKUP(F6,BD!B:UD,20,0)=0,"----------------------------------------------------",(VLOOKUP(F6,BD!B:UD,20,0)))</f>
        <v>Sistema de producción</v>
      </c>
      <c r="B18" s="96"/>
      <c r="C18" s="96"/>
      <c r="D18" s="96"/>
      <c r="E18" s="96"/>
      <c r="F18" s="96"/>
      <c r="G18" s="97"/>
      <c r="H18" s="98"/>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L18" s="52" t="str">
        <f>BD!B18</f>
        <v>ESTRATEGIAS DE PRODUCTO</v>
      </c>
      <c r="AM18" s="56" t="s">
        <v>217</v>
      </c>
    </row>
    <row r="19" spans="1:39" s="37" customFormat="1" ht="39" customHeight="1" x14ac:dyDescent="0.25">
      <c r="A19" s="95" t="str">
        <f>IF(VLOOKUP(F6,BD!B:UD,24,0)=0,"----------------------------------------------------",(VLOOKUP(F6,BD!B:UD,24,0)))</f>
        <v>----------------------------------------------------</v>
      </c>
      <c r="B19" s="96"/>
      <c r="C19" s="96"/>
      <c r="D19" s="96"/>
      <c r="E19" s="96"/>
      <c r="F19" s="96"/>
      <c r="G19" s="97"/>
      <c r="H19" s="98"/>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L19" s="52" t="str">
        <f>BD!B19</f>
        <v>EXPRESIÓN ORAL Y ESCRITA I</v>
      </c>
      <c r="AM19" s="56" t="s">
        <v>222</v>
      </c>
    </row>
    <row r="20" spans="1:39" s="37" customFormat="1" ht="39" customHeight="1" x14ac:dyDescent="0.25">
      <c r="A20" s="95" t="str">
        <f>IF(VLOOKUP(F6,BD!B:UD,28,0)=0,"----------------------------------------------------",(VLOOKUP(F6,BD!B:UD,28,0)))</f>
        <v>----------------------------------------------------</v>
      </c>
      <c r="B20" s="96"/>
      <c r="C20" s="96"/>
      <c r="D20" s="96"/>
      <c r="E20" s="96"/>
      <c r="F20" s="96"/>
      <c r="G20" s="97"/>
      <c r="H20" s="98"/>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L20" s="52" t="str">
        <f>BD!B20</f>
        <v>EXPRESIÓN ORAL Y ESCRITA II</v>
      </c>
      <c r="AM20" s="56" t="s">
        <v>214</v>
      </c>
    </row>
    <row r="21" spans="1:39" s="37" customFormat="1" ht="39" customHeight="1" x14ac:dyDescent="0.25">
      <c r="A21" s="95" t="str">
        <f>IF(VLOOKUP(F6,BD!B:UD,32,0)=0,"----------------------------------------------------",(VLOOKUP(F6,BD!B:UD,32,0)))</f>
        <v>----------------------------------------------------</v>
      </c>
      <c r="B21" s="96"/>
      <c r="C21" s="96"/>
      <c r="D21" s="96"/>
      <c r="E21" s="96"/>
      <c r="F21" s="96"/>
      <c r="G21" s="97"/>
      <c r="H21" s="98"/>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L21" s="52" t="str">
        <f>BD!B21</f>
        <v>FINANZAS</v>
      </c>
      <c r="AM21" s="56" t="s">
        <v>220</v>
      </c>
    </row>
    <row r="22" spans="1:39" s="37" customFormat="1" ht="39" customHeight="1" x14ac:dyDescent="0.25">
      <c r="A22" s="95" t="str">
        <f>IF(VLOOKUP(F6,BD!B:UD,36,0)=0,"----------------------------------------------------",(VLOOKUP(F6,BD!B:UD,36,0)))</f>
        <v>----------------------------------------------------</v>
      </c>
      <c r="B22" s="96"/>
      <c r="C22" s="96"/>
      <c r="D22" s="96"/>
      <c r="E22" s="96"/>
      <c r="F22" s="96"/>
      <c r="G22" s="97"/>
      <c r="H22" s="98"/>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57"/>
      <c r="AL22" s="52" t="str">
        <f>BD!B22</f>
        <v>FORMACIÓN SOCIOCULTURAL I</v>
      </c>
      <c r="AM22" s="56" t="s">
        <v>232</v>
      </c>
    </row>
    <row r="23" spans="1:39" s="37" customFormat="1" ht="39" customHeight="1" x14ac:dyDescent="0.25">
      <c r="A23" s="95" t="str">
        <f>IF(VLOOKUP(F6,BD!B:UD,40,0)=0,"----------------------------------------------------",(VLOOKUP(F6,BD!B:UD,40,0)))</f>
        <v>----------------------------------------------------</v>
      </c>
      <c r="B23" s="96"/>
      <c r="C23" s="96"/>
      <c r="D23" s="96"/>
      <c r="E23" s="96"/>
      <c r="F23" s="96"/>
      <c r="G23" s="97"/>
      <c r="H23" s="98"/>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L23" s="52" t="str">
        <f>BD!B23</f>
        <v>FORMACIÓN SOCIOCULTURAL II</v>
      </c>
      <c r="AM23" s="56" t="s">
        <v>233</v>
      </c>
    </row>
    <row r="24" spans="1:39" ht="18" customHeight="1" x14ac:dyDescent="0.25">
      <c r="A24" s="115" t="s">
        <v>412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52" t="str">
        <f>BD!B24</f>
        <v>FORMACIÓN SOCIOCULTURAL III</v>
      </c>
      <c r="AM24" s="56" t="s">
        <v>212</v>
      </c>
    </row>
    <row r="25" spans="1:39"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52" t="str">
        <f>BD!B25</f>
        <v>FORMACIÓN SOCIOCULTURAL IV</v>
      </c>
      <c r="AM25" s="56" t="s">
        <v>225</v>
      </c>
    </row>
    <row r="26" spans="1:39"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52" t="str">
        <f>BD!B26</f>
        <v>GESTIÓN DE PROYECTOS</v>
      </c>
    </row>
    <row r="27" spans="1:39"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52" t="str">
        <f>BD!B27</f>
        <v>GESTIÓN DEL TALENTO HUMANO</v>
      </c>
    </row>
    <row r="28" spans="1:39"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52" t="str">
        <f>BD!B28</f>
        <v>INFORMATICA I</v>
      </c>
    </row>
    <row r="29" spans="1:39"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52" t="str">
        <f>BD!B29</f>
        <v>INFORMÁTICA II</v>
      </c>
    </row>
    <row r="30" spans="1:39"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52" t="str">
        <f>BD!B30</f>
        <v>INGLÉS I</v>
      </c>
    </row>
    <row r="31" spans="1:39"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52" t="str">
        <f>BD!B31</f>
        <v>INGLÉS II</v>
      </c>
    </row>
    <row r="32" spans="1:39"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52" t="str">
        <f>BD!B32</f>
        <v>INGLÉS III</v>
      </c>
    </row>
    <row r="33" spans="1:38"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52" t="str">
        <f>BD!B33</f>
        <v>INGLÉS IV</v>
      </c>
    </row>
    <row r="34" spans="1:38"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52" t="str">
        <f>BD!B34</f>
        <v>INGLÉS IX</v>
      </c>
    </row>
    <row r="35" spans="1:38" x14ac:dyDescent="0.25">
      <c r="A35" s="17" t="s">
        <v>183</v>
      </c>
      <c r="B35" s="108" t="s">
        <v>189</v>
      </c>
      <c r="C35" s="108"/>
      <c r="D35" s="108"/>
      <c r="E35" s="108"/>
      <c r="F35" s="108"/>
      <c r="G35" s="108"/>
      <c r="H35" s="108"/>
      <c r="I35" s="108"/>
      <c r="J35" s="108"/>
      <c r="K35" s="108"/>
      <c r="L35" s="108"/>
      <c r="M35" s="108"/>
      <c r="N35" s="108"/>
      <c r="O35" s="108"/>
      <c r="P35" s="108"/>
      <c r="Q35" s="108"/>
      <c r="R35" s="109"/>
      <c r="S35" s="18" t="s">
        <v>185</v>
      </c>
      <c r="T35" s="107" t="s">
        <v>186</v>
      </c>
      <c r="U35" s="107"/>
      <c r="V35" s="107"/>
      <c r="W35" s="107"/>
      <c r="X35" s="19"/>
      <c r="Y35" s="20" t="s">
        <v>187</v>
      </c>
      <c r="Z35" s="143" t="s">
        <v>188</v>
      </c>
      <c r="AA35" s="144"/>
      <c r="AB35" s="144"/>
      <c r="AC35" s="144"/>
      <c r="AD35" s="145"/>
      <c r="AL35" s="52" t="str">
        <f>BD!B35</f>
        <v>INGLÉS V</v>
      </c>
    </row>
    <row r="36" spans="1:38"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52" t="str">
        <f>BD!B36</f>
        <v xml:space="preserve">INGLÉS VI </v>
      </c>
    </row>
    <row r="37" spans="1:38"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52" t="str">
        <f>BD!B37</f>
        <v>INGLÉS VII</v>
      </c>
    </row>
    <row r="38" spans="1:38"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52" t="str">
        <f>BD!B38</f>
        <v>INGLÉS VIII</v>
      </c>
    </row>
    <row r="39" spans="1:38"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52" t="str">
        <f>BD!B39</f>
        <v>INTEGRADORA (10ª)</v>
      </c>
    </row>
    <row r="40" spans="1:38"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52" t="str">
        <f>BD!B40</f>
        <v>INTEGRADORA I</v>
      </c>
    </row>
    <row r="41" spans="1:38"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52" t="str">
        <f>BD!B41</f>
        <v>INTEGRADORA II INTEGRADORA II (5°)</v>
      </c>
    </row>
    <row r="42" spans="1:38"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52" t="str">
        <f>BD!B42</f>
        <v>INTELIGENCIA DE MERCADOS</v>
      </c>
    </row>
    <row r="43" spans="1:38"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52" t="str">
        <f>BD!B43</f>
        <v>LEGISLACIÓN COMERCIAL</v>
      </c>
    </row>
    <row r="44" spans="1:38"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52" t="str">
        <f>BD!B44</f>
        <v>LOGÍSTICA Y DISTRIBUCIÓN</v>
      </c>
    </row>
    <row r="45" spans="1:38"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52" t="str">
        <f>BD!B45</f>
        <v>MATEMÁTICAS</v>
      </c>
    </row>
    <row r="46" spans="1:38"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52" t="str">
        <f>BD!B46</f>
        <v>MERCADOTECNIA</v>
      </c>
    </row>
    <row r="47" spans="1:38"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52" t="str">
        <f>BD!B47</f>
        <v xml:space="preserve">MERCADOTECNIA DIGITAL  </v>
      </c>
    </row>
    <row r="48" spans="1:38"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52" t="str">
        <f>BD!B48</f>
        <v>MERCADOTECNIA ESTRATÉGICA</v>
      </c>
    </row>
    <row r="49" spans="1:38"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52" t="str">
        <f>BD!B49</f>
        <v>MERCADOTECNIA INTERNACIONAL</v>
      </c>
    </row>
    <row r="50" spans="1:38"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52" t="str">
        <f>BD!B50</f>
        <v>METODOLOGÍA DE LA INVESTIGACIÓN</v>
      </c>
    </row>
    <row r="51" spans="1:38"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52" t="str">
        <f>BD!B51</f>
        <v>MEZCLA PROMOCIONAL I</v>
      </c>
    </row>
    <row r="52" spans="1:38"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52" t="str">
        <f>BD!B52</f>
        <v>MEZCLA PROMOCIONAL II</v>
      </c>
    </row>
    <row r="53" spans="1:38"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52" t="str">
        <f>BD!B53</f>
        <v>NEGOCIACIÓN EMPRESARIAL</v>
      </c>
    </row>
    <row r="54" spans="1:38"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52" t="str">
        <f>BD!B54</f>
        <v>OPTATIVA I (SUELDOS Y SALARIOS)</v>
      </c>
    </row>
    <row r="55" spans="1:38"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52" t="str">
        <f>BD!B55</f>
        <v>OPTATIVA II (ADMINISTRACIÓN Y COMUNICACIÓN EN REDES SOCIALES)</v>
      </c>
    </row>
    <row r="56" spans="1:38"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52" t="str">
        <f>BD!B56</f>
        <v>PLAN DE NEGOCIOS</v>
      </c>
    </row>
    <row r="57" spans="1:38" x14ac:dyDescent="0.25">
      <c r="A57" s="17" t="s">
        <v>183</v>
      </c>
      <c r="B57" s="108" t="s">
        <v>190</v>
      </c>
      <c r="C57" s="108"/>
      <c r="D57" s="108"/>
      <c r="E57" s="108"/>
      <c r="F57" s="108"/>
      <c r="G57" s="108"/>
      <c r="H57" s="108"/>
      <c r="I57" s="108"/>
      <c r="J57" s="108"/>
      <c r="K57" s="108"/>
      <c r="L57" s="108"/>
      <c r="M57" s="108"/>
      <c r="N57" s="108"/>
      <c r="O57" s="108"/>
      <c r="P57" s="108"/>
      <c r="Q57" s="108"/>
      <c r="R57" s="109"/>
      <c r="S57" s="18" t="s">
        <v>185</v>
      </c>
      <c r="T57" s="107" t="s">
        <v>186</v>
      </c>
      <c r="U57" s="107"/>
      <c r="V57" s="107"/>
      <c r="W57" s="107"/>
      <c r="X57" s="19"/>
      <c r="Y57" s="20" t="s">
        <v>187</v>
      </c>
      <c r="Z57" s="110" t="s">
        <v>188</v>
      </c>
      <c r="AA57" s="155"/>
      <c r="AB57" s="155"/>
      <c r="AC57" s="155"/>
      <c r="AD57" s="111"/>
      <c r="AL57" s="52" t="str">
        <f>BD!B57</f>
        <v>PLANEACIÓN ESTRATÉGICA</v>
      </c>
    </row>
    <row r="58" spans="1:38"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52" t="str">
        <f>BD!B58</f>
        <v>PLANEACIÓN Y ORGANIZACIÓN DEL TRABAJO</v>
      </c>
    </row>
    <row r="59" spans="1:38"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52" t="str">
        <f>BD!B59</f>
        <v>PLANEACIÓN Y SEGUIMIENTO DE PROYECTOS</v>
      </c>
    </row>
    <row r="60" spans="1:38"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52" t="str">
        <f>BD!B60</f>
        <v>SISTEMA DE INVESTIGACIÓN DE MERCADOS I</v>
      </c>
    </row>
    <row r="61" spans="1:38"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52" t="str">
        <f>BD!B61</f>
        <v>SISTEMA DE INVESTIGACIÓN DE MERCADOS II</v>
      </c>
    </row>
    <row r="62" spans="1:38"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52" t="str">
        <f>BD!B62</f>
        <v>TENDENCIAS DEL MERCADO Y CONSUMIDOR GLOBAL</v>
      </c>
    </row>
    <row r="63" spans="1:38"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52" t="str">
        <f>BD!B63</f>
        <v>VENTAS</v>
      </c>
    </row>
    <row r="64" spans="1:38"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53"/>
    </row>
    <row r="65" spans="1:38"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53"/>
    </row>
    <row r="66" spans="1:38"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53"/>
    </row>
    <row r="67" spans="1:38" s="38"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L67" s="58"/>
    </row>
    <row r="68" spans="1:38" x14ac:dyDescent="0.25">
      <c r="A68" s="170" t="str">
        <f>+VLOOKUP(F6,BD!B:UD,52,0)</f>
        <v xml:space="preserve">A partir de una idea de negocios, integrar un proyecto que contenga:
- Tendencias de mercado
- Perfiles del consumidor
- Técnicas de desarrollo de nuevos productos empleadas
- Prototipo de productos
- Flujo del proceso de producción
. Distribución en planta
- Localización de planta
- Costo unitario de producción
</v>
      </c>
      <c r="B68" s="171"/>
      <c r="C68" s="171"/>
      <c r="D68" s="171"/>
      <c r="E68" s="171"/>
      <c r="F68" s="171"/>
      <c r="G68" s="171"/>
      <c r="H68" s="171"/>
      <c r="I68" s="171"/>
      <c r="J68" s="171"/>
      <c r="K68" s="171"/>
      <c r="L68" s="171"/>
      <c r="M68" s="171"/>
      <c r="N68" s="171"/>
      <c r="O68" s="171"/>
      <c r="P68" s="171"/>
      <c r="Q68" s="171"/>
      <c r="R68" s="171"/>
      <c r="S68" s="171"/>
      <c r="T68" s="172"/>
      <c r="U68" s="176" t="str">
        <f>+VLOOKUP(F6,BD!B:UD,53,0)</f>
        <v xml:space="preserve">1. Reconocer las herramientas del análisis de tendencias del mercado y el perfil del consumidor en función de factores internos y externos
2. Reconocer las técnicas de desarrollo de nuevos productos y  los elementos del sistema de envase y embalaje
3. Reconocer las herramientas de diseño de flujo de los procesos de producción, el  procedimiento de distribución en planta y localización de planta así como el procedimiento de cálculo del costo unitario de productos
</v>
      </c>
      <c r="V68" s="177"/>
      <c r="W68" s="177"/>
      <c r="X68" s="177"/>
      <c r="Y68" s="177"/>
      <c r="Z68" s="177"/>
      <c r="AA68" s="177"/>
      <c r="AB68" s="177"/>
      <c r="AC68" s="177"/>
      <c r="AD68" s="178"/>
      <c r="AL68" s="53"/>
    </row>
    <row r="69" spans="1:38" s="38"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L69" s="53" t="s">
        <v>1201</v>
      </c>
    </row>
    <row r="70" spans="1:38" s="38"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L70" s="54"/>
    </row>
    <row r="71" spans="1:38"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L71" s="55"/>
    </row>
    <row r="72" spans="1:38"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L72" s="55"/>
    </row>
    <row r="73" spans="1:38"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L73" s="55"/>
    </row>
    <row r="74" spans="1:38"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L74" s="55"/>
    </row>
    <row r="75" spans="1:38"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row>
    <row r="76" spans="1:38"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row>
    <row r="77" spans="1:38"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row>
    <row r="78" spans="1:38"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row>
    <row r="79" spans="1:38"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row>
    <row r="80" spans="1:38"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row>
    <row r="81" spans="1:30" x14ac:dyDescent="0.25"/>
    <row r="82" spans="1:30" x14ac:dyDescent="0.25"/>
    <row r="83" spans="1:30" x14ac:dyDescent="0.25"/>
    <row r="84" spans="1:30" x14ac:dyDescent="0.25"/>
    <row r="85" spans="1:30" x14ac:dyDescent="0.25">
      <c r="A85" s="31"/>
      <c r="B85" s="195"/>
      <c r="C85" s="195"/>
      <c r="D85" s="195"/>
      <c r="E85" s="195"/>
      <c r="F85" s="195"/>
      <c r="G85" s="195"/>
      <c r="H85" s="195"/>
      <c r="I85" s="195"/>
      <c r="J85" s="195"/>
      <c r="K85" s="31"/>
      <c r="L85" s="195"/>
      <c r="M85" s="195"/>
      <c r="N85" s="195"/>
      <c r="O85" s="195"/>
      <c r="P85" s="195"/>
      <c r="Q85" s="195"/>
      <c r="R85" s="195"/>
      <c r="S85" s="195"/>
      <c r="T85" s="195"/>
      <c r="U85" s="31"/>
      <c r="V85" s="195"/>
      <c r="W85" s="195"/>
      <c r="X85" s="195"/>
      <c r="Y85" s="195"/>
      <c r="Z85" s="195"/>
      <c r="AA85" s="195"/>
      <c r="AB85" s="195"/>
      <c r="AC85" s="195"/>
      <c r="AD85" s="195"/>
    </row>
    <row r="86" spans="1:30" x14ac:dyDescent="0.25">
      <c r="A86" s="30"/>
      <c r="B86" s="31" t="s">
        <v>413</v>
      </c>
      <c r="C86" s="31"/>
      <c r="D86" s="31"/>
      <c r="E86" s="31"/>
      <c r="F86" s="31"/>
      <c r="G86" s="31"/>
      <c r="H86" s="31"/>
      <c r="I86" s="31"/>
      <c r="J86" s="30"/>
      <c r="K86" s="31"/>
      <c r="L86" s="31"/>
      <c r="M86" s="31" t="s">
        <v>414</v>
      </c>
      <c r="N86" s="31"/>
      <c r="O86" s="31"/>
      <c r="P86" s="35"/>
      <c r="Q86" s="35"/>
      <c r="R86" s="30"/>
      <c r="S86" s="31"/>
      <c r="T86" s="31"/>
      <c r="U86" s="31"/>
      <c r="V86" s="31" t="s">
        <v>415</v>
      </c>
      <c r="W86" s="31"/>
      <c r="X86" s="31"/>
      <c r="Y86" s="31"/>
      <c r="Z86" s="31"/>
      <c r="AA86" s="31"/>
      <c r="AB86" s="31"/>
      <c r="AC86" s="31"/>
      <c r="AD86" s="30"/>
    </row>
    <row r="87" spans="1:30" x14ac:dyDescent="0.25">
      <c r="A87" s="35" t="s">
        <v>202</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0"/>
    </row>
    <row r="88" spans="1:30"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formatCells="0" selectLockedCells="1"/>
  <sortState ref="AL2:AL63">
    <sortCondition ref="AL2"/>
  </sortState>
  <mergeCells count="178">
    <mergeCell ref="A88:AD88"/>
    <mergeCell ref="A78:O79"/>
    <mergeCell ref="A72:O73"/>
    <mergeCell ref="A74:O75"/>
    <mergeCell ref="A76:O77"/>
    <mergeCell ref="P72:AB72"/>
    <mergeCell ref="AC72:AD72"/>
    <mergeCell ref="P73:AB73"/>
    <mergeCell ref="AC73:AD73"/>
    <mergeCell ref="P74:AB74"/>
    <mergeCell ref="AC74:AD74"/>
    <mergeCell ref="P75:AB75"/>
    <mergeCell ref="AC75:AD75"/>
    <mergeCell ref="L85:T85"/>
    <mergeCell ref="B85:J85"/>
    <mergeCell ref="V85:AD85"/>
    <mergeCell ref="A80:O80"/>
    <mergeCell ref="P80:AB80"/>
    <mergeCell ref="AC80:AD80"/>
    <mergeCell ref="AC76:AD76"/>
    <mergeCell ref="P77:AB77"/>
    <mergeCell ref="AC77:AD77"/>
    <mergeCell ref="P78:AB78"/>
    <mergeCell ref="AC78:AD78"/>
    <mergeCell ref="P79:AB79"/>
    <mergeCell ref="AC79:AD79"/>
    <mergeCell ref="P76:AB76"/>
    <mergeCell ref="A61:A63"/>
    <mergeCell ref="B61:R63"/>
    <mergeCell ref="T61:X61"/>
    <mergeCell ref="Z61:AD63"/>
    <mergeCell ref="T62:X62"/>
    <mergeCell ref="T63:X63"/>
    <mergeCell ref="A67:T67"/>
    <mergeCell ref="U67:AD67"/>
    <mergeCell ref="A68:T69"/>
    <mergeCell ref="U68:AD69"/>
    <mergeCell ref="AC71:AD71"/>
    <mergeCell ref="A64:A66"/>
    <mergeCell ref="B64:R66"/>
    <mergeCell ref="T64:X64"/>
    <mergeCell ref="Z64:AD66"/>
    <mergeCell ref="T65:X65"/>
    <mergeCell ref="T66:X66"/>
    <mergeCell ref="A70:AD70"/>
    <mergeCell ref="A71:O71"/>
    <mergeCell ref="P71:AB71"/>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A9:E9"/>
    <mergeCell ref="F9:H9"/>
    <mergeCell ref="M9:O9"/>
    <mergeCell ref="Q9:T9"/>
    <mergeCell ref="V9:Y9"/>
    <mergeCell ref="Z9:AD9"/>
    <mergeCell ref="F8:AD8"/>
    <mergeCell ref="A2:AD2"/>
    <mergeCell ref="A5:AB5"/>
    <mergeCell ref="A6:E6"/>
    <mergeCell ref="F6:AD6"/>
    <mergeCell ref="A7:E7"/>
    <mergeCell ref="F7:AD7"/>
    <mergeCell ref="A10:AD10"/>
    <mergeCell ref="A11:AD11"/>
    <mergeCell ref="A12:AD12"/>
    <mergeCell ref="AA4:AD4"/>
  </mergeCells>
  <conditionalFormatting sqref="A54:B54 A58:B58 A61:B61 A29 A18:A23 A26 A32 AC80:AD80 P72:AD79 A64:B64 A36:B36 A39:B39 A42:B42 A45:B45 A48:B48 A51:B51 H17:AA23 S26:S34 S36:S56 S58:S66">
    <cfRule type="containsBlanks" dxfId="117" priority="150">
      <formula>LEN(TRIM(A17))=0</formula>
    </cfRule>
  </conditionalFormatting>
  <conditionalFormatting sqref="AD5">
    <cfRule type="containsBlanks" dxfId="116" priority="118">
      <formula>LEN(TRIM(AD5))=0</formula>
    </cfRule>
  </conditionalFormatting>
  <conditionalFormatting sqref="A13:O14">
    <cfRule type="containsBlanks" dxfId="115" priority="78">
      <formula>LEN(TRIM(A13))=0</formula>
    </cfRule>
  </conditionalFormatting>
  <conditionalFormatting sqref="Q13:AD14">
    <cfRule type="containsBlanks" dxfId="114" priority="77">
      <formula>LEN(TRIM(Q13))=0</formula>
    </cfRule>
  </conditionalFormatting>
  <conditionalFormatting sqref="B26">
    <cfRule type="containsBlanks" dxfId="113" priority="75">
      <formula>LEN(TRIM(B26))=0</formula>
    </cfRule>
  </conditionalFormatting>
  <conditionalFormatting sqref="B29">
    <cfRule type="containsBlanks" dxfId="112" priority="52">
      <formula>LEN(TRIM(B29))=0</formula>
    </cfRule>
  </conditionalFormatting>
  <conditionalFormatting sqref="B32">
    <cfRule type="containsBlanks" dxfId="111" priority="51">
      <formula>LEN(TRIM(B32))=0</formula>
    </cfRule>
  </conditionalFormatting>
  <conditionalFormatting sqref="T58">
    <cfRule type="containsBlanks" dxfId="110" priority="5">
      <formula>LEN(TRIM(T58))=0</formula>
    </cfRule>
  </conditionalFormatting>
  <conditionalFormatting sqref="T36:T56">
    <cfRule type="containsBlanks" dxfId="109" priority="4">
      <formula>LEN(TRIM(T36))=0</formula>
    </cfRule>
  </conditionalFormatting>
  <conditionalFormatting sqref="T59:T66">
    <cfRule type="containsBlanks" dxfId="108" priority="3">
      <formula>LEN(TRIM(T59))=0</formula>
    </cfRule>
  </conditionalFormatting>
  <conditionalFormatting sqref="T26">
    <cfRule type="containsBlanks" dxfId="107" priority="2">
      <formula>LEN(TRIM(T26))=0</formula>
    </cfRule>
  </conditionalFormatting>
  <conditionalFormatting sqref="T27:T34">
    <cfRule type="containsBlanks" dxfId="106" priority="1">
      <formula>LEN(TRIM(T27))=0</formula>
    </cfRule>
  </conditionalFormatting>
  <dataValidations count="6">
    <dataValidation type="list" allowBlank="1" showInputMessage="1" showErrorMessage="1" sqref="A54 A61 A58 A26 A32 A64 A29 A36 A39 A42 A45 A48 A51">
      <formula1>"1,2,3,4,5,6,7,8,9,10,11,12,13,14,15"</formula1>
    </dataValidation>
    <dataValidation type="list" allowBlank="1" showInputMessage="1" showErrorMessage="1" sqref="S26:S34 S36:S56 Y26:Y34 S58:S66 Y58:Y66 Y36:Y5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 type="list" allowBlank="1" showInputMessage="1" showErrorMessage="1" sqref="F6:AD6">
      <formula1>$AL$2:$AL$63</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3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5703125" style="7" customWidth="1"/>
    <col min="32" max="37" width="4.28515625" style="4" hidden="1" customWidth="1"/>
    <col min="38" max="38" width="11.42578125" style="3" hidden="1" customWidth="1"/>
    <col min="39"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3" t="s">
        <v>200</v>
      </c>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3" t="s">
        <v>121</v>
      </c>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3" t="s">
        <v>105</v>
      </c>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78"/>
      <c r="AB4" s="78"/>
      <c r="AC4" s="78"/>
      <c r="AD4" s="78"/>
      <c r="AL4" s="3" t="s">
        <v>112</v>
      </c>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31</v>
      </c>
      <c r="AL5" s="3" t="s">
        <v>141</v>
      </c>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E6" s="51"/>
      <c r="AL6" s="3" t="s">
        <v>161</v>
      </c>
      <c r="AM6" s="50" t="s">
        <v>223</v>
      </c>
      <c r="AN6" s="4"/>
      <c r="AO6" s="4"/>
      <c r="AP6" s="4"/>
      <c r="AQ6" s="4"/>
    </row>
    <row r="7" spans="1:43"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3" t="s">
        <v>134</v>
      </c>
      <c r="AM7" s="50" t="s">
        <v>224</v>
      </c>
      <c r="AN7" s="4"/>
      <c r="AO7" s="4"/>
      <c r="AP7" s="4"/>
      <c r="AQ7" s="4"/>
    </row>
    <row r="8" spans="1:43" x14ac:dyDescent="0.25">
      <c r="A8" s="82" t="s">
        <v>201</v>
      </c>
      <c r="B8" s="83"/>
      <c r="C8" s="83"/>
      <c r="D8" s="83"/>
      <c r="E8" s="83"/>
      <c r="F8" s="92" t="str">
        <f>+VLOOKUP(F6,BD!B:UD,59,0)</f>
        <v>Plan de Negocios</v>
      </c>
      <c r="G8" s="93"/>
      <c r="H8" s="93"/>
      <c r="I8" s="93"/>
      <c r="J8" s="93"/>
      <c r="K8" s="93"/>
      <c r="L8" s="93"/>
      <c r="M8" s="93"/>
      <c r="N8" s="93"/>
      <c r="O8" s="93"/>
      <c r="P8" s="93"/>
      <c r="Q8" s="93"/>
      <c r="R8" s="93"/>
      <c r="S8" s="93"/>
      <c r="T8" s="93"/>
      <c r="U8" s="93"/>
      <c r="V8" s="93"/>
      <c r="W8" s="93"/>
      <c r="X8" s="93"/>
      <c r="Y8" s="93"/>
      <c r="Z8" s="93"/>
      <c r="AA8" s="93"/>
      <c r="AB8" s="93"/>
      <c r="AC8" s="93"/>
      <c r="AD8" s="94"/>
      <c r="AL8" s="3" t="s">
        <v>145</v>
      </c>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+VLOOKUP(F6,BD!B:UD,60,0)</f>
        <v>2</v>
      </c>
      <c r="M9" s="87" t="s">
        <v>174</v>
      </c>
      <c r="N9" s="88"/>
      <c r="O9" s="88"/>
      <c r="P9" s="13">
        <f>+VLOOKUP(F6,BD!B:UD,61,0)</f>
        <v>18</v>
      </c>
      <c r="Q9" s="87" t="s">
        <v>175</v>
      </c>
      <c r="R9" s="88"/>
      <c r="S9" s="88"/>
      <c r="T9" s="88"/>
      <c r="U9" s="14">
        <f>+VLOOKUP(F6,BD!B:UD,8,0)</f>
        <v>2</v>
      </c>
      <c r="V9" s="87" t="s">
        <v>176</v>
      </c>
      <c r="W9" s="88"/>
      <c r="X9" s="88"/>
      <c r="Y9" s="88"/>
      <c r="Z9" s="89" t="str">
        <f>+VLOOKUP(F6,BD!B:UD,105,0)</f>
        <v>Aula</v>
      </c>
      <c r="AA9" s="90"/>
      <c r="AB9" s="90"/>
      <c r="AC9" s="90"/>
      <c r="AD9" s="91"/>
      <c r="AL9" s="3" t="s">
        <v>146</v>
      </c>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3" t="s">
        <v>102</v>
      </c>
      <c r="AM10" s="50" t="s">
        <v>213</v>
      </c>
      <c r="AN10" s="4"/>
      <c r="AO10" s="4"/>
      <c r="AP10" s="4"/>
      <c r="AQ10" s="4"/>
    </row>
    <row r="11" spans="1:43" ht="34.5" customHeight="1" x14ac:dyDescent="0.25">
      <c r="A11" s="75" t="str">
        <f>+VLOOKUP(F6,BD!B:UD,63,0)</f>
        <v>El alumno integrará planes de negocios para determinar su factibilidad en mercados nacionales e internacionales.</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3" t="s">
        <v>139</v>
      </c>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3" t="s">
        <v>122</v>
      </c>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3" t="s">
        <v>127</v>
      </c>
      <c r="AM16" s="50" t="s">
        <v>216</v>
      </c>
      <c r="AN16" s="4"/>
      <c r="AO16" s="4"/>
      <c r="AP16" s="4"/>
      <c r="AQ16" s="4"/>
    </row>
    <row r="17" spans="1:43" s="16" customFormat="1" ht="39" customHeight="1" x14ac:dyDescent="0.25">
      <c r="A17" s="206" t="str">
        <f>IF(VLOOKUP(F6,BD!B:UD,64,0)=0,"----------------------------------------------------",(VLOOKUP(F6,BD!B:UD,64,0)))</f>
        <v>Estudio de mercado</v>
      </c>
      <c r="B17" s="207"/>
      <c r="C17" s="207"/>
      <c r="D17" s="207"/>
      <c r="E17" s="207"/>
      <c r="F17" s="207"/>
      <c r="G17" s="208"/>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L17" s="27" t="s">
        <v>149</v>
      </c>
      <c r="AM17" s="50" t="s">
        <v>231</v>
      </c>
    </row>
    <row r="18" spans="1:43" s="16" customFormat="1" ht="39" customHeight="1" x14ac:dyDescent="0.25">
      <c r="A18" s="206" t="str">
        <f>IF(VLOOKUP(F6,BD!B:UD,68,0)=0,"----------------------------------------------------",(VLOOKUP(F6,BD!B:UD,68,0)))</f>
        <v>Estudio organizacional y técnico</v>
      </c>
      <c r="B18" s="207"/>
      <c r="C18" s="207"/>
      <c r="D18" s="207"/>
      <c r="E18" s="207"/>
      <c r="F18" s="207"/>
      <c r="G18" s="208"/>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L18" s="27" t="s">
        <v>128</v>
      </c>
      <c r="AM18" s="50" t="s">
        <v>217</v>
      </c>
    </row>
    <row r="19" spans="1:43" s="16" customFormat="1" ht="39" customHeight="1" x14ac:dyDescent="0.25">
      <c r="A19" s="206" t="str">
        <f>IF(VLOOKUP(F6,BD!B:UD,72,0)=0,"----------------------------------------------------",(VLOOKUP(F6,BD!B:UD,72,0)))</f>
        <v>Estudio financiero y su evaluación</v>
      </c>
      <c r="B19" s="207"/>
      <c r="C19" s="207"/>
      <c r="D19" s="207"/>
      <c r="E19" s="207"/>
      <c r="F19" s="207"/>
      <c r="G19" s="208"/>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L19" s="27" t="s">
        <v>135</v>
      </c>
      <c r="AM19" s="50" t="s">
        <v>222</v>
      </c>
    </row>
    <row r="20" spans="1:43" s="16" customFormat="1" ht="39" customHeight="1" x14ac:dyDescent="0.25">
      <c r="A20" s="206" t="str">
        <f>IF(VLOOKUP(F6,BD!B:UD,76,0)=0,"----------------------------------------------------",(VLOOKUP(F6,BD!B:UD,76,0)))</f>
        <v>----------------------------------------------------</v>
      </c>
      <c r="B20" s="207"/>
      <c r="C20" s="207"/>
      <c r="D20" s="207"/>
      <c r="E20" s="207"/>
      <c r="F20" s="207"/>
      <c r="G20" s="208"/>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L20" s="27" t="s">
        <v>130</v>
      </c>
      <c r="AM20" s="50" t="s">
        <v>214</v>
      </c>
    </row>
    <row r="21" spans="1:43" s="16" customFormat="1" ht="39" customHeight="1" x14ac:dyDescent="0.25">
      <c r="A21" s="206" t="str">
        <f>IF(VLOOKUP(F6,BD!B:UD,80,0)=0,"----------------------------------------------------",(VLOOKUP(F6,BD!B:UD,80,0)))</f>
        <v>----------------------------------------------------</v>
      </c>
      <c r="B21" s="207"/>
      <c r="C21" s="207"/>
      <c r="D21" s="207"/>
      <c r="E21" s="207"/>
      <c r="F21" s="207"/>
      <c r="G21" s="208"/>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L21" s="27" t="s">
        <v>199</v>
      </c>
      <c r="AM21" s="50" t="s">
        <v>220</v>
      </c>
    </row>
    <row r="22" spans="1:43" s="16" customFormat="1" ht="39" customHeight="1" x14ac:dyDescent="0.25">
      <c r="A22" s="206" t="str">
        <f>IF(VLOOKUP(F6,BD!B:UD,84,0)=0,"----------------------------------------------------",(VLOOKUP(F6,BD!B:UD,84,0)))</f>
        <v>----------------------------------------------------</v>
      </c>
      <c r="B22" s="207"/>
      <c r="C22" s="207"/>
      <c r="D22" s="207"/>
      <c r="E22" s="207"/>
      <c r="F22" s="207"/>
      <c r="G22" s="208"/>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L22" s="27" t="s">
        <v>167</v>
      </c>
      <c r="AM22" s="50" t="s">
        <v>232</v>
      </c>
    </row>
    <row r="23" spans="1:43" s="16" customFormat="1" ht="39" customHeight="1" x14ac:dyDescent="0.25">
      <c r="A23" s="206" t="str">
        <f>IF(VLOOKUP(F6,BD!B:UD,88,0)=0,"----------------------------------------------------",(VLOOKUP(F6,BD!B:UD,88,0)))</f>
        <v>----------------------------------------------------</v>
      </c>
      <c r="B23" s="207"/>
      <c r="C23" s="207"/>
      <c r="D23" s="207"/>
      <c r="E23" s="207"/>
      <c r="F23" s="207"/>
      <c r="G23" s="208"/>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L23" s="27" t="s">
        <v>110</v>
      </c>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32" t="s">
        <v>187</v>
      </c>
      <c r="Z25" s="118" t="s">
        <v>188</v>
      </c>
      <c r="AA25" s="118"/>
      <c r="AB25" s="118"/>
      <c r="AC25" s="118"/>
      <c r="AD25" s="118"/>
      <c r="AL25" s="3" t="s">
        <v>137</v>
      </c>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3" t="s">
        <v>109</v>
      </c>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3" t="s">
        <v>118</v>
      </c>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3" t="s">
        <v>196</v>
      </c>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3" t="s">
        <v>197</v>
      </c>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3" t="s">
        <v>198</v>
      </c>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3" t="s">
        <v>165</v>
      </c>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3" t="s">
        <v>116</v>
      </c>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3" t="s">
        <v>159</v>
      </c>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3" t="s">
        <v>129</v>
      </c>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18" t="s">
        <v>185</v>
      </c>
      <c r="T35" s="107" t="s">
        <v>186</v>
      </c>
      <c r="U35" s="107"/>
      <c r="V35" s="107"/>
      <c r="W35" s="107"/>
      <c r="X35" s="19"/>
      <c r="Y35" s="32" t="s">
        <v>187</v>
      </c>
      <c r="Z35" s="143" t="s">
        <v>188</v>
      </c>
      <c r="AA35" s="144"/>
      <c r="AB35" s="144"/>
      <c r="AC35" s="144"/>
      <c r="AD35" s="145"/>
      <c r="AL35" s="3" t="s">
        <v>136</v>
      </c>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3" t="s">
        <v>162</v>
      </c>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3" t="s">
        <v>104</v>
      </c>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3" t="s">
        <v>120</v>
      </c>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3" t="s">
        <v>160</v>
      </c>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3" t="s">
        <v>119</v>
      </c>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3" t="s">
        <v>100</v>
      </c>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3" t="s">
        <v>113</v>
      </c>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3" t="s">
        <v>164</v>
      </c>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3" t="s">
        <v>132</v>
      </c>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3" t="s">
        <v>158</v>
      </c>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3" t="s">
        <v>163</v>
      </c>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3" t="s">
        <v>143</v>
      </c>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3" t="s">
        <v>111</v>
      </c>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3" t="s">
        <v>124</v>
      </c>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3" t="s">
        <v>97</v>
      </c>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3" t="s">
        <v>144</v>
      </c>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3" t="s">
        <v>126</v>
      </c>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3" t="s">
        <v>133</v>
      </c>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3" t="s">
        <v>117</v>
      </c>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3" t="s">
        <v>103</v>
      </c>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3" t="s">
        <v>125</v>
      </c>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18" t="s">
        <v>185</v>
      </c>
      <c r="T57" s="107" t="s">
        <v>186</v>
      </c>
      <c r="U57" s="107"/>
      <c r="V57" s="107"/>
      <c r="W57" s="107"/>
      <c r="X57" s="19"/>
      <c r="Y57" s="32" t="s">
        <v>187</v>
      </c>
      <c r="Z57" s="110" t="s">
        <v>188</v>
      </c>
      <c r="AA57" s="155"/>
      <c r="AB57" s="155"/>
      <c r="AC57" s="155"/>
      <c r="AD57" s="111"/>
      <c r="AL57" s="3" t="s">
        <v>157</v>
      </c>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c r="AL67" s="28"/>
    </row>
    <row r="68" spans="1:43" x14ac:dyDescent="0.25">
      <c r="A68" s="170" t="str">
        <f>+VLOOKUP(F6,BD!B:UD,100,0)</f>
        <v xml:space="preserve">A partir del prototipo de un producto, elaborar un plan de negocios que contenga:
- Definición del negocio
- Interpretación de indicadores del comportamiento del sector
- Métodos de pronósticos de oferta y demanda
-  Estrategias de comercialización del productos y de comunicación integral de mercadotecnia
- Estructura organizacional
- Perfiles de puestos
- Cadena de valor y de suministros
- Requisitos leales en el funcionamiento de la empresa
- Estados financieros proforma
- Factibilidad del plan de negocios
</v>
      </c>
      <c r="B68" s="171"/>
      <c r="C68" s="171"/>
      <c r="D68" s="171"/>
      <c r="E68" s="171"/>
      <c r="F68" s="171"/>
      <c r="G68" s="171"/>
      <c r="H68" s="171"/>
      <c r="I68" s="171"/>
      <c r="J68" s="171"/>
      <c r="K68" s="171"/>
      <c r="L68" s="171"/>
      <c r="M68" s="171"/>
      <c r="N68" s="171"/>
      <c r="O68" s="171"/>
      <c r="P68" s="171"/>
      <c r="Q68" s="171"/>
      <c r="R68" s="171"/>
      <c r="S68" s="171"/>
      <c r="T68" s="172"/>
      <c r="U68" s="176" t="str">
        <f>+VLOOKUP(F6,BD!B:UD,101,0)</f>
        <v>1. Reconocer los aspectos que integran la definición del negocio, indicadores del comportamiento del sector, métodos de pronósticos de la oferta y demanda
2. Reconocer las estrategias de comercialización del productos y de comunicación integral de mercadotecnia
3. Reconocer los tipos de organigramas,  elementos del perfil de puestos, proceso de cadena de valor y de suministros así como los requisitos legales en el funcionamiento de la empresa
4. Reconocer los procedimientos de integración de estados financieros proforma y las variables cuantitativas del presupuesto de capital
5. Integrar evidencias del plan de negocios</v>
      </c>
      <c r="V68" s="177"/>
      <c r="W68" s="177"/>
      <c r="X68" s="177"/>
      <c r="Y68" s="177"/>
      <c r="Z68" s="177"/>
      <c r="AA68" s="177"/>
      <c r="AB68" s="177"/>
      <c r="AC68" s="177"/>
      <c r="AD68" s="178"/>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c r="AL69" s="28"/>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c r="AL70" s="28"/>
    </row>
    <row r="71" spans="1:43"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M73" s="3"/>
      <c r="AN73" s="4"/>
      <c r="AO73" s="4"/>
      <c r="AP73" s="4"/>
      <c r="AQ73" s="4"/>
    </row>
    <row r="74" spans="1:43"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c r="AM75" s="3"/>
      <c r="AN75" s="4"/>
      <c r="AO75" s="4"/>
      <c r="AP75" s="4"/>
      <c r="AQ75" s="4"/>
    </row>
    <row r="76" spans="1:43"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c r="AM77" s="3"/>
      <c r="AN77" s="4"/>
      <c r="AO77" s="4"/>
      <c r="AP77" s="4"/>
      <c r="AQ77" s="4"/>
    </row>
    <row r="78" spans="1:43"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c r="AM79" s="3"/>
      <c r="AN79" s="4"/>
      <c r="AO79" s="4"/>
      <c r="AP79" s="4"/>
      <c r="AQ79" s="4"/>
    </row>
    <row r="80" spans="1:43"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L87" s="25"/>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formatCells="0" selectLockedCells="1"/>
  <mergeCells count="178">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2:AD2"/>
    <mergeCell ref="A5:AB5"/>
    <mergeCell ref="A6:E6"/>
    <mergeCell ref="F6:AD6"/>
    <mergeCell ref="A7:E7"/>
    <mergeCell ref="F7:AD7"/>
    <mergeCell ref="A10:AD10"/>
    <mergeCell ref="A11:AD11"/>
    <mergeCell ref="A8:E8"/>
    <mergeCell ref="F8:AD8"/>
    <mergeCell ref="A9:E9"/>
    <mergeCell ref="F9:H9"/>
    <mergeCell ref="M9:O9"/>
    <mergeCell ref="Q9:T9"/>
    <mergeCell ref="V9:Y9"/>
    <mergeCell ref="Z9:AD9"/>
    <mergeCell ref="A12:AD12"/>
    <mergeCell ref="AA4:AD4"/>
  </mergeCells>
  <conditionalFormatting sqref="A58 A26 A17:A23 A29 A32 A54 A61 A64 A36 A39 A42 A45 A48 A51 H17:AA23">
    <cfRule type="containsBlanks" dxfId="105" priority="119">
      <formula>LEN(TRIM(A17))=0</formula>
    </cfRule>
  </conditionalFormatting>
  <conditionalFormatting sqref="AD5">
    <cfRule type="containsBlanks" dxfId="104" priority="87">
      <formula>LEN(TRIM(AD5))=0</formula>
    </cfRule>
  </conditionalFormatting>
  <conditionalFormatting sqref="AC80:AD80 P72:AD79">
    <cfRule type="containsBlanks" dxfId="103" priority="33">
      <formula>LEN(TRIM(P72))=0</formula>
    </cfRule>
  </conditionalFormatting>
  <conditionalFormatting sqref="A13:O14">
    <cfRule type="containsBlanks" dxfId="102" priority="32">
      <formula>LEN(TRIM(A13))=0</formula>
    </cfRule>
  </conditionalFormatting>
  <conditionalFormatting sqref="Q13:AD14">
    <cfRule type="containsBlanks" dxfId="101" priority="31">
      <formula>LEN(TRIM(Q13))=0</formula>
    </cfRule>
  </conditionalFormatting>
  <conditionalFormatting sqref="S26:S34">
    <cfRule type="containsBlanks" dxfId="100" priority="30">
      <formula>LEN(TRIM(S26))=0</formula>
    </cfRule>
  </conditionalFormatting>
  <conditionalFormatting sqref="B26">
    <cfRule type="containsBlanks" dxfId="99" priority="29">
      <formula>LEN(TRIM(B26))=0</formula>
    </cfRule>
  </conditionalFormatting>
  <conditionalFormatting sqref="B29">
    <cfRule type="containsBlanks" dxfId="98" priority="28">
      <formula>LEN(TRIM(B29))=0</formula>
    </cfRule>
  </conditionalFormatting>
  <conditionalFormatting sqref="B32">
    <cfRule type="containsBlanks" dxfId="97" priority="27">
      <formula>LEN(TRIM(B32))=0</formula>
    </cfRule>
  </conditionalFormatting>
  <conditionalFormatting sqref="B54 B36 B39 B42 B45 B48 B51 S36:S56">
    <cfRule type="containsBlanks" dxfId="96" priority="18">
      <formula>LEN(TRIM(B36))=0</formula>
    </cfRule>
  </conditionalFormatting>
  <conditionalFormatting sqref="B58 B61 B64 S58:S66">
    <cfRule type="containsBlanks" dxfId="95" priority="15">
      <formula>LEN(TRIM(B58))=0</formula>
    </cfRule>
  </conditionalFormatting>
  <conditionalFormatting sqref="T58">
    <cfRule type="containsBlanks" dxfId="94" priority="5">
      <formula>LEN(TRIM(T58))=0</formula>
    </cfRule>
  </conditionalFormatting>
  <conditionalFormatting sqref="T36:T56">
    <cfRule type="containsBlanks" dxfId="93" priority="4">
      <formula>LEN(TRIM(T36))=0</formula>
    </cfRule>
  </conditionalFormatting>
  <conditionalFormatting sqref="T59:T66">
    <cfRule type="containsBlanks" dxfId="92" priority="3">
      <formula>LEN(TRIM(T59))=0</formula>
    </cfRule>
  </conditionalFormatting>
  <conditionalFormatting sqref="T26">
    <cfRule type="containsBlanks" dxfId="91" priority="2">
      <formula>LEN(TRIM(T26))=0</formula>
    </cfRule>
  </conditionalFormatting>
  <conditionalFormatting sqref="T27:T34">
    <cfRule type="containsBlanks" dxfId="90" priority="1">
      <formula>LEN(TRIM(T27))=0</formula>
    </cfRule>
  </conditionalFormatting>
  <dataValidations count="4">
    <dataValidation type="list" allowBlank="1" showInputMessage="1" showErrorMessage="1" sqref="S58:S66 S26:S34 S36:S56 Y26:Y34 Y36:Y56 Y58:Y6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ignoredErrors>
    <ignoredError sqref="A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3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710937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4"/>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32</v>
      </c>
      <c r="AL5" s="4"/>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L6" s="4"/>
      <c r="AM6" s="50" t="s">
        <v>223</v>
      </c>
      <c r="AN6" s="4"/>
      <c r="AO6" s="4"/>
      <c r="AP6" s="4"/>
      <c r="AQ6" s="4"/>
    </row>
    <row r="7" spans="1:43" ht="15.75" x14ac:dyDescent="0.25">
      <c r="A7" s="69" t="s">
        <v>171</v>
      </c>
      <c r="B7" s="70"/>
      <c r="C7" s="70"/>
      <c r="D7" s="70"/>
      <c r="E7" s="71"/>
      <c r="F7" s="210" t="str">
        <f>+VLOOKUP(F6,BD!B:UD,2,0)</f>
        <v xml:space="preserve">LICENCIATURA EN INNOVACIÓN DE NEGOCIOS Y MERCADOTECNIA
</v>
      </c>
      <c r="G7" s="211"/>
      <c r="H7" s="211"/>
      <c r="I7" s="211"/>
      <c r="J7" s="211"/>
      <c r="K7" s="211"/>
      <c r="L7" s="211"/>
      <c r="M7" s="211"/>
      <c r="N7" s="211"/>
      <c r="O7" s="211"/>
      <c r="P7" s="211"/>
      <c r="Q7" s="211"/>
      <c r="R7" s="211"/>
      <c r="S7" s="211"/>
      <c r="T7" s="211"/>
      <c r="U7" s="211"/>
      <c r="V7" s="211"/>
      <c r="W7" s="211"/>
      <c r="X7" s="211"/>
      <c r="Y7" s="211"/>
      <c r="Z7" s="211"/>
      <c r="AA7" s="211"/>
      <c r="AB7" s="211"/>
      <c r="AC7" s="211"/>
      <c r="AD7" s="212"/>
      <c r="AL7" s="4"/>
      <c r="AM7" s="50" t="s">
        <v>224</v>
      </c>
      <c r="AN7" s="4"/>
      <c r="AO7" s="4"/>
      <c r="AP7" s="4"/>
      <c r="AQ7" s="4"/>
    </row>
    <row r="8" spans="1:43" x14ac:dyDescent="0.25">
      <c r="A8" s="82" t="s">
        <v>201</v>
      </c>
      <c r="B8" s="83"/>
      <c r="C8" s="83"/>
      <c r="D8" s="83"/>
      <c r="E8" s="83"/>
      <c r="F8" s="92">
        <f>+VLOOKUP(F6,BD!B:UD,107,0)</f>
        <v>0</v>
      </c>
      <c r="G8" s="93"/>
      <c r="H8" s="93"/>
      <c r="I8" s="93"/>
      <c r="J8" s="93"/>
      <c r="K8" s="93"/>
      <c r="L8" s="93"/>
      <c r="M8" s="93"/>
      <c r="N8" s="93"/>
      <c r="O8" s="93"/>
      <c r="P8" s="93"/>
      <c r="Q8" s="93"/>
      <c r="R8" s="93"/>
      <c r="S8" s="93"/>
      <c r="T8" s="93"/>
      <c r="U8" s="93"/>
      <c r="V8" s="93"/>
      <c r="W8" s="93"/>
      <c r="X8" s="93"/>
      <c r="Y8" s="93"/>
      <c r="Z8" s="93"/>
      <c r="AA8" s="93"/>
      <c r="AB8" s="93"/>
      <c r="AC8" s="93"/>
      <c r="AD8" s="94"/>
      <c r="AL8" s="4"/>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+VLOOKUP(F6,BD!B:UD,108,0)</f>
        <v>0</v>
      </c>
      <c r="M9" s="87" t="s">
        <v>174</v>
      </c>
      <c r="N9" s="88"/>
      <c r="O9" s="88"/>
      <c r="P9" s="13">
        <f>+VLOOKUP(F6,BD!B:UD,109,0)</f>
        <v>0</v>
      </c>
      <c r="Q9" s="87" t="s">
        <v>175</v>
      </c>
      <c r="R9" s="88"/>
      <c r="S9" s="88"/>
      <c r="T9" s="88"/>
      <c r="U9" s="14">
        <f>+VLOOKUP(F6,BD!B:UD,8,0)</f>
        <v>2</v>
      </c>
      <c r="V9" s="87" t="s">
        <v>176</v>
      </c>
      <c r="W9" s="88"/>
      <c r="X9" s="88"/>
      <c r="Y9" s="88"/>
      <c r="Z9" s="89">
        <f>+VLOOKUP(F6,BD!B:UD,153,0)</f>
        <v>0</v>
      </c>
      <c r="AA9" s="90"/>
      <c r="AB9" s="90"/>
      <c r="AC9" s="90"/>
      <c r="AD9" s="91"/>
      <c r="AL9" s="4"/>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4"/>
      <c r="AM10" s="50" t="s">
        <v>213</v>
      </c>
      <c r="AN10" s="4"/>
      <c r="AO10" s="4"/>
      <c r="AP10" s="4"/>
      <c r="AQ10" s="4"/>
    </row>
    <row r="11" spans="1:43" ht="34.5" customHeight="1" x14ac:dyDescent="0.25">
      <c r="A11" s="75">
        <f>+VLOOKUP(F6,BD!B:UD,111,0)</f>
        <v>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4"/>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4"/>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4"/>
      <c r="AM16" s="50" t="s">
        <v>216</v>
      </c>
      <c r="AN16" s="4"/>
      <c r="AO16" s="4"/>
      <c r="AP16" s="4"/>
      <c r="AQ16" s="4"/>
    </row>
    <row r="17" spans="1:43" s="16" customFormat="1" ht="39" customHeight="1" x14ac:dyDescent="0.25">
      <c r="A17" s="206" t="str">
        <f>IF(VLOOKUP(F6,BD!B:UD,112,0)=0,"----------------------------------------------------",(VLOOKUP(F6,BD!B:UD,112,0)))</f>
        <v>----------------------------------------------------</v>
      </c>
      <c r="B17" s="207"/>
      <c r="C17" s="207"/>
      <c r="D17" s="207"/>
      <c r="E17" s="207"/>
      <c r="F17" s="207"/>
      <c r="G17" s="208"/>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M17" s="50" t="s">
        <v>231</v>
      </c>
    </row>
    <row r="18" spans="1:43" s="16" customFormat="1" ht="39" customHeight="1" x14ac:dyDescent="0.25">
      <c r="A18" s="206" t="str">
        <f>IF(VLOOKUP(F6,BD!B:UD,116,0)=0,"----------------------------------------------------",(VLOOKUP(F6,BD!B:UD,116,0)))</f>
        <v>----------------------------------------------------</v>
      </c>
      <c r="B18" s="207"/>
      <c r="C18" s="207"/>
      <c r="D18" s="207"/>
      <c r="E18" s="207"/>
      <c r="F18" s="207"/>
      <c r="G18" s="208"/>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M18" s="50" t="s">
        <v>217</v>
      </c>
    </row>
    <row r="19" spans="1:43" s="16" customFormat="1" ht="39" customHeight="1" x14ac:dyDescent="0.25">
      <c r="A19" s="206" t="str">
        <f>IF(VLOOKUP(F6,BD!B:UD,120,0)=0,"----------------------------------------------------",(VLOOKUP(F6,BD!B:UD,120,0)))</f>
        <v>----------------------------------------------------</v>
      </c>
      <c r="B19" s="207"/>
      <c r="C19" s="207"/>
      <c r="D19" s="207"/>
      <c r="E19" s="207"/>
      <c r="F19" s="207"/>
      <c r="G19" s="208"/>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M19" s="50" t="s">
        <v>222</v>
      </c>
    </row>
    <row r="20" spans="1:43" s="16" customFormat="1" ht="39" customHeight="1" x14ac:dyDescent="0.25">
      <c r="A20" s="206" t="str">
        <f>IF(VLOOKUP(F6,BD!B:UD,124,0)=0,"----------------------------------------------------",(VLOOKUP(F6,BD!B:UD,124,0)))</f>
        <v>----------------------------------------------------</v>
      </c>
      <c r="B20" s="207"/>
      <c r="C20" s="207"/>
      <c r="D20" s="207"/>
      <c r="E20" s="207"/>
      <c r="F20" s="207"/>
      <c r="G20" s="208"/>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M20" s="50" t="s">
        <v>214</v>
      </c>
    </row>
    <row r="21" spans="1:43" s="16" customFormat="1" ht="39" customHeight="1" x14ac:dyDescent="0.25">
      <c r="A21" s="206" t="str">
        <f>IF(VLOOKUP(F6,BD!B:UD,128,0)=0,"----------------------------------------------------",(VLOOKUP(F6,BD!B:UD,128,0)))</f>
        <v>----------------------------------------------------</v>
      </c>
      <c r="B21" s="207"/>
      <c r="C21" s="207"/>
      <c r="D21" s="207"/>
      <c r="E21" s="207"/>
      <c r="F21" s="207"/>
      <c r="G21" s="208"/>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M21" s="50" t="s">
        <v>220</v>
      </c>
    </row>
    <row r="22" spans="1:43" s="16" customFormat="1" ht="39" customHeight="1" x14ac:dyDescent="0.25">
      <c r="A22" s="206" t="str">
        <f>IF(VLOOKUP(F6,BD!B:UD,132,0)=0,"----------------------------------------------------",(VLOOKUP(F6,BD!B:UD,132,0)))</f>
        <v>----------------------------------------------------</v>
      </c>
      <c r="B22" s="207"/>
      <c r="C22" s="207"/>
      <c r="D22" s="207"/>
      <c r="E22" s="207"/>
      <c r="F22" s="207"/>
      <c r="G22" s="208"/>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M22" s="50" t="s">
        <v>232</v>
      </c>
    </row>
    <row r="23" spans="1:43" s="16" customFormat="1" ht="39" customHeight="1" x14ac:dyDescent="0.25">
      <c r="A23" s="206" t="str">
        <f>IF(VLOOKUP(F6,BD!B:UD,136,0)=0,"----------------------------------------------------",(VLOOKUP(F6,BD!B:UD,136,0)))</f>
        <v>----------------------------------------------------</v>
      </c>
      <c r="B23" s="207"/>
      <c r="C23" s="207"/>
      <c r="D23" s="207"/>
      <c r="E23" s="207"/>
      <c r="F23" s="207"/>
      <c r="G23" s="208"/>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4"/>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4"/>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4"/>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4"/>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4"/>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4"/>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4"/>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4"/>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4"/>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4"/>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33" t="s">
        <v>185</v>
      </c>
      <c r="T35" s="107" t="s">
        <v>186</v>
      </c>
      <c r="U35" s="107"/>
      <c r="V35" s="107"/>
      <c r="W35" s="107"/>
      <c r="X35" s="19"/>
      <c r="Y35" s="32" t="s">
        <v>187</v>
      </c>
      <c r="Z35" s="143" t="s">
        <v>188</v>
      </c>
      <c r="AA35" s="144"/>
      <c r="AB35" s="144"/>
      <c r="AC35" s="144"/>
      <c r="AD35" s="145"/>
      <c r="AL35" s="4"/>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4"/>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4"/>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4"/>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4"/>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4"/>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4"/>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4"/>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4"/>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4"/>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4"/>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4"/>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4"/>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4"/>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4"/>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4"/>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4"/>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4"/>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4"/>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4"/>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4"/>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4"/>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33" t="s">
        <v>185</v>
      </c>
      <c r="T57" s="107" t="s">
        <v>186</v>
      </c>
      <c r="U57" s="107"/>
      <c r="V57" s="107"/>
      <c r="W57" s="107"/>
      <c r="X57" s="19"/>
      <c r="Y57" s="32" t="s">
        <v>187</v>
      </c>
      <c r="Z57" s="110" t="s">
        <v>188</v>
      </c>
      <c r="AA57" s="155"/>
      <c r="AB57" s="155"/>
      <c r="AC57" s="155"/>
      <c r="AD57" s="111"/>
      <c r="AL57" s="4"/>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4"/>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4"/>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4"/>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4"/>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4"/>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4"/>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4"/>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4"/>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4"/>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row>
    <row r="68" spans="1:43" x14ac:dyDescent="0.25">
      <c r="A68" s="170">
        <f>+VLOOKUP(F6,BD!B:UD,148,0)</f>
        <v>0</v>
      </c>
      <c r="B68" s="171"/>
      <c r="C68" s="171"/>
      <c r="D68" s="171"/>
      <c r="E68" s="171"/>
      <c r="F68" s="171"/>
      <c r="G68" s="171"/>
      <c r="H68" s="171"/>
      <c r="I68" s="171"/>
      <c r="J68" s="171"/>
      <c r="K68" s="171"/>
      <c r="L68" s="171"/>
      <c r="M68" s="171"/>
      <c r="N68" s="171"/>
      <c r="O68" s="171"/>
      <c r="P68" s="171"/>
      <c r="Q68" s="171"/>
      <c r="R68" s="171"/>
      <c r="S68" s="171"/>
      <c r="T68" s="172"/>
      <c r="U68" s="176">
        <f>+VLOOKUP(F6,BD!B:UD,149,0)</f>
        <v>0</v>
      </c>
      <c r="V68" s="177"/>
      <c r="W68" s="177"/>
      <c r="X68" s="177"/>
      <c r="Y68" s="177"/>
      <c r="Z68" s="177"/>
      <c r="AA68" s="177"/>
      <c r="AB68" s="177"/>
      <c r="AC68" s="177"/>
      <c r="AD68" s="178"/>
      <c r="AL68" s="4"/>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row>
    <row r="71" spans="1:43"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L71" s="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L72" s="3"/>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L73" s="3"/>
      <c r="AM73" s="3"/>
      <c r="AN73" s="4"/>
      <c r="AO73" s="4"/>
      <c r="AP73" s="4"/>
      <c r="AQ73" s="4"/>
    </row>
    <row r="74" spans="1:43"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L74" s="3"/>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c r="AL75" s="3"/>
      <c r="AM75" s="3"/>
      <c r="AN75" s="4"/>
      <c r="AO75" s="4"/>
      <c r="AP75" s="4"/>
      <c r="AQ75" s="4"/>
    </row>
    <row r="76" spans="1:43"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c r="AL76" s="3"/>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c r="AL77" s="3"/>
      <c r="AM77" s="3"/>
      <c r="AN77" s="4"/>
      <c r="AO77" s="4"/>
      <c r="AP77" s="4"/>
      <c r="AQ77" s="4"/>
    </row>
    <row r="78" spans="1:43"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c r="AL78" s="3"/>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c r="AL79" s="3"/>
      <c r="AM79" s="3"/>
      <c r="AN79" s="4"/>
      <c r="AO79" s="4"/>
      <c r="AP79" s="4"/>
      <c r="AQ79" s="4"/>
    </row>
    <row r="80" spans="1:43"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c r="AL80" s="3"/>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89" priority="113">
      <formula>LEN(TRIM(A18))=0</formula>
    </cfRule>
  </conditionalFormatting>
  <conditionalFormatting sqref="AD5">
    <cfRule type="containsBlanks" dxfId="88" priority="81">
      <formula>LEN(TRIM(AD5))=0</formula>
    </cfRule>
  </conditionalFormatting>
  <conditionalFormatting sqref="AC80:AD80 P72:AD79">
    <cfRule type="containsBlanks" dxfId="87" priority="47">
      <formula>LEN(TRIM(P72))=0</formula>
    </cfRule>
  </conditionalFormatting>
  <conditionalFormatting sqref="A13:O14">
    <cfRule type="containsBlanks" dxfId="86" priority="34">
      <formula>LEN(TRIM(A13))=0</formula>
    </cfRule>
  </conditionalFormatting>
  <conditionalFormatting sqref="Q13:AD14">
    <cfRule type="containsBlanks" dxfId="85" priority="33">
      <formula>LEN(TRIM(Q13))=0</formula>
    </cfRule>
  </conditionalFormatting>
  <conditionalFormatting sqref="H17:AA23">
    <cfRule type="containsBlanks" dxfId="84" priority="32">
      <formula>LEN(TRIM(H17))=0</formula>
    </cfRule>
  </conditionalFormatting>
  <conditionalFormatting sqref="A58 A26 A29 A32 A54 A61 A64 A36 A39 A42 A45 A48 A51">
    <cfRule type="containsBlanks" dxfId="83" priority="31">
      <formula>LEN(TRIM(A26))=0</formula>
    </cfRule>
  </conditionalFormatting>
  <conditionalFormatting sqref="S26:S34">
    <cfRule type="containsBlanks" dxfId="82" priority="30">
      <formula>LEN(TRIM(S26))=0</formula>
    </cfRule>
  </conditionalFormatting>
  <conditionalFormatting sqref="B26">
    <cfRule type="containsBlanks" dxfId="81" priority="29">
      <formula>LEN(TRIM(B26))=0</formula>
    </cfRule>
  </conditionalFormatting>
  <conditionalFormatting sqref="B29">
    <cfRule type="containsBlanks" dxfId="80" priority="28">
      <formula>LEN(TRIM(B29))=0</formula>
    </cfRule>
  </conditionalFormatting>
  <conditionalFormatting sqref="B32">
    <cfRule type="containsBlanks" dxfId="79" priority="27">
      <formula>LEN(TRIM(B32))=0</formula>
    </cfRule>
  </conditionalFormatting>
  <conditionalFormatting sqref="B54 B36 B39 B42 B45 B48 B51 S36:S56">
    <cfRule type="containsBlanks" dxfId="78" priority="18">
      <formula>LEN(TRIM(B36))=0</formula>
    </cfRule>
  </conditionalFormatting>
  <conditionalFormatting sqref="B58 B61 B64 S58:S66">
    <cfRule type="containsBlanks" dxfId="77" priority="15">
      <formula>LEN(TRIM(B58))=0</formula>
    </cfRule>
  </conditionalFormatting>
  <conditionalFormatting sqref="T58">
    <cfRule type="containsBlanks" dxfId="76" priority="5">
      <formula>LEN(TRIM(T58))=0</formula>
    </cfRule>
  </conditionalFormatting>
  <conditionalFormatting sqref="T36:T56">
    <cfRule type="containsBlanks" dxfId="75" priority="4">
      <formula>LEN(TRIM(T36))=0</formula>
    </cfRule>
  </conditionalFormatting>
  <conditionalFormatting sqref="T59:T66">
    <cfRule type="containsBlanks" dxfId="74" priority="3">
      <formula>LEN(TRIM(T59))=0</formula>
    </cfRule>
  </conditionalFormatting>
  <conditionalFormatting sqref="T26">
    <cfRule type="containsBlanks" dxfId="73" priority="2">
      <formula>LEN(TRIM(T26))=0</formula>
    </cfRule>
  </conditionalFormatting>
  <conditionalFormatting sqref="T27:T34">
    <cfRule type="containsBlanks" dxfId="72"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3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8554687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4"/>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33</v>
      </c>
      <c r="AL5" s="4"/>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L6" s="4"/>
      <c r="AM6" s="50" t="s">
        <v>223</v>
      </c>
      <c r="AN6" s="4"/>
      <c r="AO6" s="4"/>
      <c r="AP6" s="4"/>
      <c r="AQ6" s="4"/>
    </row>
    <row r="7" spans="1:43"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4"/>
      <c r="AM7" s="50" t="s">
        <v>224</v>
      </c>
      <c r="AN7" s="4"/>
      <c r="AO7" s="4"/>
      <c r="AP7" s="4"/>
      <c r="AQ7" s="4"/>
    </row>
    <row r="8" spans="1:43" x14ac:dyDescent="0.25">
      <c r="A8" s="82" t="s">
        <v>201</v>
      </c>
      <c r="B8" s="83"/>
      <c r="C8" s="83"/>
      <c r="D8" s="83"/>
      <c r="E8" s="83"/>
      <c r="F8" s="92">
        <f>+VLOOKUP(F6,BD!B:UD,155,0)</f>
        <v>0</v>
      </c>
      <c r="G8" s="93"/>
      <c r="H8" s="93"/>
      <c r="I8" s="93"/>
      <c r="J8" s="93"/>
      <c r="K8" s="93"/>
      <c r="L8" s="93"/>
      <c r="M8" s="93"/>
      <c r="N8" s="93"/>
      <c r="O8" s="93"/>
      <c r="P8" s="93"/>
      <c r="Q8" s="93"/>
      <c r="R8" s="93"/>
      <c r="S8" s="93"/>
      <c r="T8" s="93"/>
      <c r="U8" s="93"/>
      <c r="V8" s="93"/>
      <c r="W8" s="93"/>
      <c r="X8" s="93"/>
      <c r="Y8" s="93"/>
      <c r="Z8" s="93"/>
      <c r="AA8" s="93"/>
      <c r="AB8" s="93"/>
      <c r="AC8" s="93"/>
      <c r="AD8" s="94"/>
      <c r="AL8" s="4"/>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+VLOOKUP(F6,BD!B:UD,156,0)</f>
        <v>0</v>
      </c>
      <c r="M9" s="87" t="s">
        <v>174</v>
      </c>
      <c r="N9" s="88"/>
      <c r="O9" s="88"/>
      <c r="P9" s="13">
        <f>+VLOOKUP(F6,BD!B:UD,157,0)</f>
        <v>0</v>
      </c>
      <c r="Q9" s="87" t="s">
        <v>175</v>
      </c>
      <c r="R9" s="88"/>
      <c r="S9" s="88"/>
      <c r="T9" s="88"/>
      <c r="U9" s="14">
        <f>+VLOOKUP(F6,BD!B:UD,8,0)</f>
        <v>2</v>
      </c>
      <c r="V9" s="87" t="s">
        <v>176</v>
      </c>
      <c r="W9" s="88"/>
      <c r="X9" s="88"/>
      <c r="Y9" s="88"/>
      <c r="Z9" s="89">
        <f>+VLOOKUP(F6,BD!B:UD,201,0)</f>
        <v>0</v>
      </c>
      <c r="AA9" s="90"/>
      <c r="AB9" s="90"/>
      <c r="AC9" s="90"/>
      <c r="AD9" s="91"/>
      <c r="AL9" s="4"/>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4"/>
      <c r="AM10" s="50" t="s">
        <v>213</v>
      </c>
      <c r="AN10" s="4"/>
      <c r="AO10" s="4"/>
      <c r="AP10" s="4"/>
      <c r="AQ10" s="4"/>
    </row>
    <row r="11" spans="1:43" ht="34.5" customHeight="1" x14ac:dyDescent="0.25">
      <c r="A11" s="75">
        <f>+VLOOKUP(F6,BD!B:UD,159,0)</f>
        <v>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4"/>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4"/>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4"/>
      <c r="AM16" s="50" t="s">
        <v>216</v>
      </c>
      <c r="AN16" s="4"/>
      <c r="AO16" s="4"/>
      <c r="AP16" s="4"/>
      <c r="AQ16" s="4"/>
    </row>
    <row r="17" spans="1:43" s="16" customFormat="1" ht="39" customHeight="1" x14ac:dyDescent="0.25">
      <c r="A17" s="206" t="str">
        <f>IF(VLOOKUP(F6,BD!B:UD,160,0)=0,"----------------------------------------------------",(VLOOKUP(F6,BD!B:UD,160,0)))</f>
        <v>----------------------------------------------------</v>
      </c>
      <c r="B17" s="207"/>
      <c r="C17" s="207"/>
      <c r="D17" s="207"/>
      <c r="E17" s="207"/>
      <c r="F17" s="207"/>
      <c r="G17" s="208"/>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M17" s="50" t="s">
        <v>231</v>
      </c>
    </row>
    <row r="18" spans="1:43" s="16" customFormat="1" ht="39" customHeight="1" x14ac:dyDescent="0.25">
      <c r="A18" s="206" t="str">
        <f>IF(VLOOKUP(F6,BD!B:UD,164,0)=0,"----------------------------------------------------",(VLOOKUP(F6,BD!B:UD,164,0)))</f>
        <v>----------------------------------------------------</v>
      </c>
      <c r="B18" s="207"/>
      <c r="C18" s="207"/>
      <c r="D18" s="207"/>
      <c r="E18" s="207"/>
      <c r="F18" s="207"/>
      <c r="G18" s="208"/>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M18" s="50" t="s">
        <v>217</v>
      </c>
    </row>
    <row r="19" spans="1:43" s="16" customFormat="1" ht="39" customHeight="1" x14ac:dyDescent="0.25">
      <c r="A19" s="206" t="str">
        <f>IF(VLOOKUP(F6,BD!B:UD,168,0)=0,"----------------------------------------------------",(VLOOKUP(F6,BD!B:UD,168,0)))</f>
        <v>----------------------------------------------------</v>
      </c>
      <c r="B19" s="207"/>
      <c r="C19" s="207"/>
      <c r="D19" s="207"/>
      <c r="E19" s="207"/>
      <c r="F19" s="207"/>
      <c r="G19" s="208"/>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M19" s="50" t="s">
        <v>222</v>
      </c>
    </row>
    <row r="20" spans="1:43" s="16" customFormat="1" ht="39" customHeight="1" x14ac:dyDescent="0.25">
      <c r="A20" s="206" t="str">
        <f>IF(VLOOKUP(F6,BD!B:UD,172,0)=0,"----------------------------------------------------",(VLOOKUP(F6,BD!B:UD,172,0)))</f>
        <v>----------------------------------------------------</v>
      </c>
      <c r="B20" s="207"/>
      <c r="C20" s="207"/>
      <c r="D20" s="207"/>
      <c r="E20" s="207"/>
      <c r="F20" s="207"/>
      <c r="G20" s="208"/>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M20" s="50" t="s">
        <v>214</v>
      </c>
    </row>
    <row r="21" spans="1:43" s="16" customFormat="1" ht="39" customHeight="1" x14ac:dyDescent="0.25">
      <c r="A21" s="206" t="str">
        <f>IF(VLOOKUP(F6,BD!B:UD,176,0)=0,"----------------------------------------------------",(VLOOKUP(F6,BD!B:UD,176,0)))</f>
        <v>----------------------------------------------------</v>
      </c>
      <c r="B21" s="207"/>
      <c r="C21" s="207"/>
      <c r="D21" s="207"/>
      <c r="E21" s="207"/>
      <c r="F21" s="207"/>
      <c r="G21" s="208"/>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M21" s="50" t="s">
        <v>220</v>
      </c>
    </row>
    <row r="22" spans="1:43" s="16" customFormat="1" ht="39" customHeight="1" x14ac:dyDescent="0.25">
      <c r="A22" s="206" t="str">
        <f>IF(VLOOKUP(F6,BD!B:UD,180,0)=0,"----------------------------------------------------",(VLOOKUP(F6,BD!B:UD,180,0)))</f>
        <v>----------------------------------------------------</v>
      </c>
      <c r="B22" s="207"/>
      <c r="C22" s="207"/>
      <c r="D22" s="207"/>
      <c r="E22" s="207"/>
      <c r="F22" s="207"/>
      <c r="G22" s="208"/>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M22" s="50" t="s">
        <v>232</v>
      </c>
    </row>
    <row r="23" spans="1:43" s="16" customFormat="1" ht="39" customHeight="1" x14ac:dyDescent="0.25">
      <c r="A23" s="206" t="str">
        <f>IF(VLOOKUP(F6,BD!B:UD,184,0)=0,"----------------------------------------------------",(VLOOKUP(F6,BD!B:UD,184,0)))</f>
        <v>----------------------------------------------------</v>
      </c>
      <c r="B23" s="207"/>
      <c r="C23" s="207"/>
      <c r="D23" s="207"/>
      <c r="E23" s="207"/>
      <c r="F23" s="207"/>
      <c r="G23" s="208"/>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4"/>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4"/>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4"/>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4"/>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4"/>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4"/>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4"/>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4"/>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4"/>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4"/>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33" t="s">
        <v>185</v>
      </c>
      <c r="T35" s="107" t="s">
        <v>186</v>
      </c>
      <c r="U35" s="107"/>
      <c r="V35" s="107"/>
      <c r="W35" s="107"/>
      <c r="X35" s="19"/>
      <c r="Y35" s="32" t="s">
        <v>187</v>
      </c>
      <c r="Z35" s="143" t="s">
        <v>188</v>
      </c>
      <c r="AA35" s="144"/>
      <c r="AB35" s="144"/>
      <c r="AC35" s="144"/>
      <c r="AD35" s="145"/>
      <c r="AL35" s="4"/>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4"/>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4"/>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4"/>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4"/>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4"/>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4"/>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4"/>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4"/>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4"/>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4"/>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4"/>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4"/>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4"/>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4"/>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4"/>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4"/>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4"/>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4"/>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4"/>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4"/>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4"/>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33" t="s">
        <v>185</v>
      </c>
      <c r="T57" s="107" t="s">
        <v>186</v>
      </c>
      <c r="U57" s="107"/>
      <c r="V57" s="107"/>
      <c r="W57" s="107"/>
      <c r="X57" s="19"/>
      <c r="Y57" s="32" t="s">
        <v>187</v>
      </c>
      <c r="Z57" s="110" t="s">
        <v>188</v>
      </c>
      <c r="AA57" s="155"/>
      <c r="AB57" s="155"/>
      <c r="AC57" s="155"/>
      <c r="AD57" s="111"/>
      <c r="AL57" s="4"/>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4"/>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4"/>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4"/>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4"/>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4"/>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4"/>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4"/>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4"/>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4"/>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row>
    <row r="68" spans="1:43" x14ac:dyDescent="0.25">
      <c r="A68" s="170">
        <f>+VLOOKUP(F6,BD!B:UD,196,0)</f>
        <v>0</v>
      </c>
      <c r="B68" s="171"/>
      <c r="C68" s="171"/>
      <c r="D68" s="171"/>
      <c r="E68" s="171"/>
      <c r="F68" s="171"/>
      <c r="G68" s="171"/>
      <c r="H68" s="171"/>
      <c r="I68" s="171"/>
      <c r="J68" s="171"/>
      <c r="K68" s="171"/>
      <c r="L68" s="171"/>
      <c r="M68" s="171"/>
      <c r="N68" s="171"/>
      <c r="O68" s="171"/>
      <c r="P68" s="171"/>
      <c r="Q68" s="171"/>
      <c r="R68" s="171"/>
      <c r="S68" s="171"/>
      <c r="T68" s="172"/>
      <c r="U68" s="176">
        <f>+VLOOKUP(F6,BD!B:UD,197,0)</f>
        <v>0</v>
      </c>
      <c r="V68" s="177"/>
      <c r="W68" s="177"/>
      <c r="X68" s="177"/>
      <c r="Y68" s="177"/>
      <c r="Z68" s="177"/>
      <c r="AA68" s="177"/>
      <c r="AB68" s="177"/>
      <c r="AC68" s="177"/>
      <c r="AD68" s="178"/>
      <c r="AL68" s="4"/>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row>
    <row r="71" spans="1:43"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L71" s="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L72" s="3"/>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L73" s="3"/>
      <c r="AM73" s="3"/>
      <c r="AN73" s="4"/>
      <c r="AO73" s="4"/>
      <c r="AP73" s="4"/>
      <c r="AQ73" s="4"/>
    </row>
    <row r="74" spans="1:43"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L74" s="3"/>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c r="AL75" s="3"/>
      <c r="AM75" s="3"/>
      <c r="AN75" s="4"/>
      <c r="AO75" s="4"/>
      <c r="AP75" s="4"/>
      <c r="AQ75" s="4"/>
    </row>
    <row r="76" spans="1:43"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c r="AL76" s="3"/>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c r="AL77" s="3"/>
      <c r="AM77" s="3"/>
      <c r="AN77" s="4"/>
      <c r="AO77" s="4"/>
      <c r="AP77" s="4"/>
      <c r="AQ77" s="4"/>
    </row>
    <row r="78" spans="1:43"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c r="AL78" s="3"/>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c r="AL79" s="3"/>
      <c r="AM79" s="3"/>
      <c r="AN79" s="4"/>
      <c r="AO79" s="4"/>
      <c r="AP79" s="4"/>
      <c r="AQ79" s="4"/>
    </row>
    <row r="80" spans="1:43"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c r="AL80" s="3"/>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71" priority="113">
      <formula>LEN(TRIM(A18))=0</formula>
    </cfRule>
  </conditionalFormatting>
  <conditionalFormatting sqref="AD5">
    <cfRule type="containsBlanks" dxfId="70" priority="81">
      <formula>LEN(TRIM(AD5))=0</formula>
    </cfRule>
  </conditionalFormatting>
  <conditionalFormatting sqref="AC80:AD80 P72:AD79">
    <cfRule type="containsBlanks" dxfId="69" priority="47">
      <formula>LEN(TRIM(P72))=0</formula>
    </cfRule>
  </conditionalFormatting>
  <conditionalFormatting sqref="A13:O14">
    <cfRule type="containsBlanks" dxfId="68" priority="34">
      <formula>LEN(TRIM(A13))=0</formula>
    </cfRule>
  </conditionalFormatting>
  <conditionalFormatting sqref="Q13:AD14">
    <cfRule type="containsBlanks" dxfId="67" priority="33">
      <formula>LEN(TRIM(Q13))=0</formula>
    </cfRule>
  </conditionalFormatting>
  <conditionalFormatting sqref="H17:AA23">
    <cfRule type="containsBlanks" dxfId="66" priority="32">
      <formula>LEN(TRIM(H17))=0</formula>
    </cfRule>
  </conditionalFormatting>
  <conditionalFormatting sqref="A58 A26 A29 A32 A54 A61 A64 A36 A39 A42 A45 A48 A51">
    <cfRule type="containsBlanks" dxfId="65" priority="31">
      <formula>LEN(TRIM(A26))=0</formula>
    </cfRule>
  </conditionalFormatting>
  <conditionalFormatting sqref="S26:S34">
    <cfRule type="containsBlanks" dxfId="64" priority="30">
      <formula>LEN(TRIM(S26))=0</formula>
    </cfRule>
  </conditionalFormatting>
  <conditionalFormatting sqref="B26">
    <cfRule type="containsBlanks" dxfId="63" priority="29">
      <formula>LEN(TRIM(B26))=0</formula>
    </cfRule>
  </conditionalFormatting>
  <conditionalFormatting sqref="B29">
    <cfRule type="containsBlanks" dxfId="62" priority="28">
      <formula>LEN(TRIM(B29))=0</formula>
    </cfRule>
  </conditionalFormatting>
  <conditionalFormatting sqref="B32">
    <cfRule type="containsBlanks" dxfId="61" priority="27">
      <formula>LEN(TRIM(B32))=0</formula>
    </cfRule>
  </conditionalFormatting>
  <conditionalFormatting sqref="B54 B36 B39 B42 B45 B48 B51 S36:S56">
    <cfRule type="containsBlanks" dxfId="60" priority="18">
      <formula>LEN(TRIM(B36))=0</formula>
    </cfRule>
  </conditionalFormatting>
  <conditionalFormatting sqref="B58 B61 B64 S58:S66">
    <cfRule type="containsBlanks" dxfId="59" priority="15">
      <formula>LEN(TRIM(B58))=0</formula>
    </cfRule>
  </conditionalFormatting>
  <conditionalFormatting sqref="T58">
    <cfRule type="containsBlanks" dxfId="58" priority="5">
      <formula>LEN(TRIM(T58))=0</formula>
    </cfRule>
  </conditionalFormatting>
  <conditionalFormatting sqref="T36:T56">
    <cfRule type="containsBlanks" dxfId="57" priority="4">
      <formula>LEN(TRIM(T36))=0</formula>
    </cfRule>
  </conditionalFormatting>
  <conditionalFormatting sqref="T59:T66">
    <cfRule type="containsBlanks" dxfId="56" priority="3">
      <formula>LEN(TRIM(T59))=0</formula>
    </cfRule>
  </conditionalFormatting>
  <conditionalFormatting sqref="T26">
    <cfRule type="containsBlanks" dxfId="55" priority="2">
      <formula>LEN(TRIM(T26))=0</formula>
    </cfRule>
  </conditionalFormatting>
  <conditionalFormatting sqref="T27:T34">
    <cfRule type="containsBlanks" dxfId="54"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3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285156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4"/>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34</v>
      </c>
      <c r="AL5" s="4"/>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L6" s="4"/>
      <c r="AM6" s="50" t="s">
        <v>223</v>
      </c>
      <c r="AN6" s="4"/>
      <c r="AO6" s="4"/>
      <c r="AP6" s="4"/>
      <c r="AQ6" s="4"/>
    </row>
    <row r="7" spans="1:43"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4"/>
      <c r="AM7" s="50" t="s">
        <v>224</v>
      </c>
      <c r="AN7" s="4"/>
      <c r="AO7" s="4"/>
      <c r="AP7" s="4"/>
      <c r="AQ7" s="4"/>
    </row>
    <row r="8" spans="1:43" x14ac:dyDescent="0.25">
      <c r="A8" s="82" t="s">
        <v>201</v>
      </c>
      <c r="B8" s="83"/>
      <c r="C8" s="83"/>
      <c r="D8" s="83"/>
      <c r="E8" s="83"/>
      <c r="F8" s="92">
        <f>+VLOOKUP(F6,BD!B:UD,203,0)</f>
        <v>0</v>
      </c>
      <c r="G8" s="93"/>
      <c r="H8" s="93"/>
      <c r="I8" s="93"/>
      <c r="J8" s="93"/>
      <c r="K8" s="93"/>
      <c r="L8" s="93"/>
      <c r="M8" s="93"/>
      <c r="N8" s="93"/>
      <c r="O8" s="93"/>
      <c r="P8" s="93"/>
      <c r="Q8" s="93"/>
      <c r="R8" s="93"/>
      <c r="S8" s="93"/>
      <c r="T8" s="93"/>
      <c r="U8" s="93"/>
      <c r="V8" s="93"/>
      <c r="W8" s="93"/>
      <c r="X8" s="93"/>
      <c r="Y8" s="93"/>
      <c r="Z8" s="93"/>
      <c r="AA8" s="93"/>
      <c r="AB8" s="93"/>
      <c r="AC8" s="93"/>
      <c r="AD8" s="94"/>
      <c r="AL8" s="4"/>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+VLOOKUP(F6,BD!B:UD,204,0)</f>
        <v>0</v>
      </c>
      <c r="M9" s="87" t="s">
        <v>174</v>
      </c>
      <c r="N9" s="88"/>
      <c r="O9" s="88"/>
      <c r="P9" s="13">
        <f>+VLOOKUP(F6,BD!B:UD,205,0)</f>
        <v>0</v>
      </c>
      <c r="Q9" s="87" t="s">
        <v>175</v>
      </c>
      <c r="R9" s="88"/>
      <c r="S9" s="88"/>
      <c r="T9" s="88"/>
      <c r="U9" s="14">
        <f>+VLOOKUP(F6,BD!B:UD,8,0)</f>
        <v>2</v>
      </c>
      <c r="V9" s="87" t="s">
        <v>176</v>
      </c>
      <c r="W9" s="88"/>
      <c r="X9" s="88"/>
      <c r="Y9" s="88"/>
      <c r="Z9" s="89">
        <f>+VLOOKUP(F6,BD!B:UD,249,0)</f>
        <v>0</v>
      </c>
      <c r="AA9" s="90"/>
      <c r="AB9" s="90"/>
      <c r="AC9" s="90"/>
      <c r="AD9" s="91"/>
      <c r="AL9" s="4"/>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4"/>
      <c r="AM10" s="50" t="s">
        <v>213</v>
      </c>
      <c r="AN10" s="4"/>
      <c r="AO10" s="4"/>
      <c r="AP10" s="4"/>
      <c r="AQ10" s="4"/>
    </row>
    <row r="11" spans="1:43" ht="34.5" customHeight="1" x14ac:dyDescent="0.25">
      <c r="A11" s="75">
        <f>+VLOOKUP(F6,BD!B:UD,207,0)</f>
        <v>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4"/>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4"/>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4"/>
      <c r="AM16" s="50" t="s">
        <v>216</v>
      </c>
      <c r="AN16" s="4"/>
      <c r="AO16" s="4"/>
      <c r="AP16" s="4"/>
      <c r="AQ16" s="4"/>
    </row>
    <row r="17" spans="1:43" s="16" customFormat="1" ht="39" customHeight="1" x14ac:dyDescent="0.25">
      <c r="A17" s="206" t="str">
        <f>IF(VLOOKUP(F6,BD!B:UD,208,0)=0,"----------------------------------------------------",(VLOOKUP(F6,BD!B:UD,208,0)))</f>
        <v>----------------------------------------------------</v>
      </c>
      <c r="B17" s="207"/>
      <c r="C17" s="207"/>
      <c r="D17" s="207"/>
      <c r="E17" s="207"/>
      <c r="F17" s="207"/>
      <c r="G17" s="208"/>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M17" s="50" t="s">
        <v>231</v>
      </c>
    </row>
    <row r="18" spans="1:43" s="16" customFormat="1" ht="39" customHeight="1" x14ac:dyDescent="0.25">
      <c r="A18" s="206" t="str">
        <f>IF(VLOOKUP(F6,BD!B:UD,212,0)=0,"----------------------------------------------------",(VLOOKUP(F6,BD!B:UD,212,0)))</f>
        <v>----------------------------------------------------</v>
      </c>
      <c r="B18" s="207"/>
      <c r="C18" s="207"/>
      <c r="D18" s="207"/>
      <c r="E18" s="207"/>
      <c r="F18" s="207"/>
      <c r="G18" s="208"/>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M18" s="50" t="s">
        <v>217</v>
      </c>
    </row>
    <row r="19" spans="1:43" s="16" customFormat="1" ht="39" customHeight="1" x14ac:dyDescent="0.25">
      <c r="A19" s="206" t="str">
        <f>IF(VLOOKUP(F6,BD!B:UD,216,0)=0,"----------------------------------------------------",(VLOOKUP(F6,BD!B:UD,216,0)))</f>
        <v>----------------------------------------------------</v>
      </c>
      <c r="B19" s="207"/>
      <c r="C19" s="207"/>
      <c r="D19" s="207"/>
      <c r="E19" s="207"/>
      <c r="F19" s="207"/>
      <c r="G19" s="208"/>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M19" s="50" t="s">
        <v>222</v>
      </c>
    </row>
    <row r="20" spans="1:43" s="16" customFormat="1" ht="39" customHeight="1" x14ac:dyDescent="0.25">
      <c r="A20" s="206" t="str">
        <f>IF(VLOOKUP(F6,BD!B:UD,220,0)=0,"----------------------------------------------------",(VLOOKUP(F6,BD!B:UD,220,0)))</f>
        <v>----------------------------------------------------</v>
      </c>
      <c r="B20" s="207"/>
      <c r="C20" s="207"/>
      <c r="D20" s="207"/>
      <c r="E20" s="207"/>
      <c r="F20" s="207"/>
      <c r="G20" s="208"/>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M20" s="50" t="s">
        <v>214</v>
      </c>
    </row>
    <row r="21" spans="1:43" s="16" customFormat="1" ht="39" customHeight="1" x14ac:dyDescent="0.25">
      <c r="A21" s="206" t="str">
        <f>IF(VLOOKUP(F6,BD!B:UD,224,0)=0,"----------------------------------------------------",(VLOOKUP(F6,BD!B:UD,224,0)))</f>
        <v>----------------------------------------------------</v>
      </c>
      <c r="B21" s="207"/>
      <c r="C21" s="207"/>
      <c r="D21" s="207"/>
      <c r="E21" s="207"/>
      <c r="F21" s="207"/>
      <c r="G21" s="208"/>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M21" s="50" t="s">
        <v>220</v>
      </c>
    </row>
    <row r="22" spans="1:43" s="16" customFormat="1" ht="39" customHeight="1" x14ac:dyDescent="0.25">
      <c r="A22" s="206" t="str">
        <f>IF(VLOOKUP(F6,BD!B:UD,228,0)=0,"----------------------------------------------------",(VLOOKUP(F6,BD!B:UD,228,0)))</f>
        <v>----------------------------------------------------</v>
      </c>
      <c r="B22" s="207"/>
      <c r="C22" s="207"/>
      <c r="D22" s="207"/>
      <c r="E22" s="207"/>
      <c r="F22" s="207"/>
      <c r="G22" s="208"/>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M22" s="50" t="s">
        <v>232</v>
      </c>
    </row>
    <row r="23" spans="1:43" s="16" customFormat="1" ht="39" customHeight="1" x14ac:dyDescent="0.25">
      <c r="A23" s="206" t="str">
        <f>IF(VLOOKUP(F6,BD!B:UD,232,0)=0,"----------------------------------------------------",(VLOOKUP(F6,BD!B:UD,232,0)))</f>
        <v>----------------------------------------------------</v>
      </c>
      <c r="B23" s="207"/>
      <c r="C23" s="207"/>
      <c r="D23" s="207"/>
      <c r="E23" s="207"/>
      <c r="F23" s="207"/>
      <c r="G23" s="208"/>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4"/>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4"/>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4"/>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4"/>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4"/>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4"/>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4"/>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4"/>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4"/>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4"/>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33" t="s">
        <v>185</v>
      </c>
      <c r="T35" s="107" t="s">
        <v>186</v>
      </c>
      <c r="U35" s="107"/>
      <c r="V35" s="107"/>
      <c r="W35" s="107"/>
      <c r="X35" s="19"/>
      <c r="Y35" s="32" t="s">
        <v>187</v>
      </c>
      <c r="Z35" s="143" t="s">
        <v>188</v>
      </c>
      <c r="AA35" s="144"/>
      <c r="AB35" s="144"/>
      <c r="AC35" s="144"/>
      <c r="AD35" s="145"/>
      <c r="AL35" s="4"/>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4"/>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4"/>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4"/>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4"/>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4"/>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4"/>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4"/>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4"/>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4"/>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4"/>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4"/>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4"/>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4"/>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4"/>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4"/>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4"/>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4"/>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4"/>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4"/>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4"/>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4"/>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33" t="s">
        <v>185</v>
      </c>
      <c r="T57" s="107" t="s">
        <v>186</v>
      </c>
      <c r="U57" s="107"/>
      <c r="V57" s="107"/>
      <c r="W57" s="107"/>
      <c r="X57" s="19"/>
      <c r="Y57" s="32" t="s">
        <v>187</v>
      </c>
      <c r="Z57" s="110" t="s">
        <v>188</v>
      </c>
      <c r="AA57" s="155"/>
      <c r="AB57" s="155"/>
      <c r="AC57" s="155"/>
      <c r="AD57" s="111"/>
      <c r="AL57" s="4"/>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4"/>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4"/>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4"/>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4"/>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4"/>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4"/>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4"/>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4"/>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4"/>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row>
    <row r="68" spans="1:43" x14ac:dyDescent="0.25">
      <c r="A68" s="170">
        <f>+VLOOKUP(F6,BD!B:UD,244,0)</f>
        <v>0</v>
      </c>
      <c r="B68" s="171"/>
      <c r="C68" s="171"/>
      <c r="D68" s="171"/>
      <c r="E68" s="171"/>
      <c r="F68" s="171"/>
      <c r="G68" s="171"/>
      <c r="H68" s="171"/>
      <c r="I68" s="171"/>
      <c r="J68" s="171"/>
      <c r="K68" s="171"/>
      <c r="L68" s="171"/>
      <c r="M68" s="171"/>
      <c r="N68" s="171"/>
      <c r="O68" s="171"/>
      <c r="P68" s="171"/>
      <c r="Q68" s="171"/>
      <c r="R68" s="171"/>
      <c r="S68" s="171"/>
      <c r="T68" s="172"/>
      <c r="U68" s="176">
        <f>+VLOOKUP(F6,BD!B:UD,245,0)</f>
        <v>0</v>
      </c>
      <c r="V68" s="177"/>
      <c r="W68" s="177"/>
      <c r="X68" s="177"/>
      <c r="Y68" s="177"/>
      <c r="Z68" s="177"/>
      <c r="AA68" s="177"/>
      <c r="AB68" s="177"/>
      <c r="AC68" s="177"/>
      <c r="AD68" s="178"/>
      <c r="AL68" s="4"/>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row>
    <row r="71" spans="1:43"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L71" s="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L72" s="3"/>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L73" s="3"/>
      <c r="AM73" s="3"/>
      <c r="AN73" s="4"/>
      <c r="AO73" s="4"/>
      <c r="AP73" s="4"/>
      <c r="AQ73" s="4"/>
    </row>
    <row r="74" spans="1:43"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L74" s="3"/>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c r="AL75" s="3"/>
      <c r="AM75" s="3"/>
      <c r="AN75" s="4"/>
      <c r="AO75" s="4"/>
      <c r="AP75" s="4"/>
      <c r="AQ75" s="4"/>
    </row>
    <row r="76" spans="1:43"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c r="AL76" s="3"/>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c r="AL77" s="3"/>
      <c r="AM77" s="3"/>
      <c r="AN77" s="4"/>
      <c r="AO77" s="4"/>
      <c r="AP77" s="4"/>
      <c r="AQ77" s="4"/>
    </row>
    <row r="78" spans="1:43"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c r="AL78" s="3"/>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c r="AL79" s="3"/>
      <c r="AM79" s="3"/>
      <c r="AN79" s="4"/>
      <c r="AO79" s="4"/>
      <c r="AP79" s="4"/>
      <c r="AQ79" s="4"/>
    </row>
    <row r="80" spans="1:43"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c r="AL80" s="3"/>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53" priority="113">
      <formula>LEN(TRIM(A18))=0</formula>
    </cfRule>
  </conditionalFormatting>
  <conditionalFormatting sqref="AD5">
    <cfRule type="containsBlanks" dxfId="52" priority="81">
      <formula>LEN(TRIM(AD5))=0</formula>
    </cfRule>
  </conditionalFormatting>
  <conditionalFormatting sqref="AC80:AD80 P72:AD79">
    <cfRule type="containsBlanks" dxfId="51" priority="47">
      <formula>LEN(TRIM(P72))=0</formula>
    </cfRule>
  </conditionalFormatting>
  <conditionalFormatting sqref="A13:O14">
    <cfRule type="containsBlanks" dxfId="50" priority="34">
      <formula>LEN(TRIM(A13))=0</formula>
    </cfRule>
  </conditionalFormatting>
  <conditionalFormatting sqref="Q13:AD14">
    <cfRule type="containsBlanks" dxfId="49" priority="33">
      <formula>LEN(TRIM(Q13))=0</formula>
    </cfRule>
  </conditionalFormatting>
  <conditionalFormatting sqref="H17:AA23">
    <cfRule type="containsBlanks" dxfId="48" priority="32">
      <formula>LEN(TRIM(H17))=0</formula>
    </cfRule>
  </conditionalFormatting>
  <conditionalFormatting sqref="A58 A26 A29 A32 A54 A61 A64 A36 A39 A42 A45 A48 A51">
    <cfRule type="containsBlanks" dxfId="47" priority="31">
      <formula>LEN(TRIM(A26))=0</formula>
    </cfRule>
  </conditionalFormatting>
  <conditionalFormatting sqref="S26:S34">
    <cfRule type="containsBlanks" dxfId="46" priority="30">
      <formula>LEN(TRIM(S26))=0</formula>
    </cfRule>
  </conditionalFormatting>
  <conditionalFormatting sqref="B26">
    <cfRule type="containsBlanks" dxfId="45" priority="29">
      <formula>LEN(TRIM(B26))=0</formula>
    </cfRule>
  </conditionalFormatting>
  <conditionalFormatting sqref="B29">
    <cfRule type="containsBlanks" dxfId="44" priority="28">
      <formula>LEN(TRIM(B29))=0</formula>
    </cfRule>
  </conditionalFormatting>
  <conditionalFormatting sqref="B32">
    <cfRule type="containsBlanks" dxfId="43" priority="27">
      <formula>LEN(TRIM(B32))=0</formula>
    </cfRule>
  </conditionalFormatting>
  <conditionalFormatting sqref="B54 B36 B39 B42 B45 B48 B51 S36:S56">
    <cfRule type="containsBlanks" dxfId="42" priority="18">
      <formula>LEN(TRIM(B36))=0</formula>
    </cfRule>
  </conditionalFormatting>
  <conditionalFormatting sqref="B58 B61 B64 S58:S66">
    <cfRule type="containsBlanks" dxfId="41" priority="15">
      <formula>LEN(TRIM(B58))=0</formula>
    </cfRule>
  </conditionalFormatting>
  <conditionalFormatting sqref="T58">
    <cfRule type="containsBlanks" dxfId="40" priority="5">
      <formula>LEN(TRIM(T58))=0</formula>
    </cfRule>
  </conditionalFormatting>
  <conditionalFormatting sqref="T36:T56">
    <cfRule type="containsBlanks" dxfId="39" priority="4">
      <formula>LEN(TRIM(T36))=0</formula>
    </cfRule>
  </conditionalFormatting>
  <conditionalFormatting sqref="T59:T66">
    <cfRule type="containsBlanks" dxfId="38" priority="3">
      <formula>LEN(TRIM(T59))=0</formula>
    </cfRule>
  </conditionalFormatting>
  <conditionalFormatting sqref="T26">
    <cfRule type="containsBlanks" dxfId="37" priority="2">
      <formula>LEN(TRIM(T26))=0</formula>
    </cfRule>
  </conditionalFormatting>
  <conditionalFormatting sqref="T27:T34">
    <cfRule type="containsBlanks" dxfId="36"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3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425781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4"/>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35</v>
      </c>
      <c r="AL5" s="4"/>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L6" s="4"/>
      <c r="AM6" s="50" t="s">
        <v>223</v>
      </c>
      <c r="AN6" s="4"/>
      <c r="AO6" s="4"/>
      <c r="AP6" s="4"/>
      <c r="AQ6" s="4"/>
    </row>
    <row r="7" spans="1:43"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4"/>
      <c r="AM7" s="50" t="s">
        <v>224</v>
      </c>
      <c r="AN7" s="4"/>
      <c r="AO7" s="4"/>
      <c r="AP7" s="4"/>
      <c r="AQ7" s="4"/>
    </row>
    <row r="8" spans="1:43" x14ac:dyDescent="0.25">
      <c r="A8" s="82" t="s">
        <v>201</v>
      </c>
      <c r="B8" s="83"/>
      <c r="C8" s="83"/>
      <c r="D8" s="83"/>
      <c r="E8" s="83"/>
      <c r="F8" s="92">
        <f>+VLOOKUP(F6,BD!B:UD,251,0)</f>
        <v>0</v>
      </c>
      <c r="G8" s="93"/>
      <c r="H8" s="93"/>
      <c r="I8" s="93"/>
      <c r="J8" s="93"/>
      <c r="K8" s="93"/>
      <c r="L8" s="93"/>
      <c r="M8" s="93"/>
      <c r="N8" s="93"/>
      <c r="O8" s="93"/>
      <c r="P8" s="93"/>
      <c r="Q8" s="93"/>
      <c r="R8" s="93"/>
      <c r="S8" s="93"/>
      <c r="T8" s="93"/>
      <c r="U8" s="93"/>
      <c r="V8" s="93"/>
      <c r="W8" s="93"/>
      <c r="X8" s="93"/>
      <c r="Y8" s="93"/>
      <c r="Z8" s="93"/>
      <c r="AA8" s="93"/>
      <c r="AB8" s="93"/>
      <c r="AC8" s="93"/>
      <c r="AD8" s="94"/>
      <c r="AL8" s="4"/>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+VLOOKUP(F6,BD!B:UD,252,0)</f>
        <v>0</v>
      </c>
      <c r="M9" s="87" t="s">
        <v>174</v>
      </c>
      <c r="N9" s="88"/>
      <c r="O9" s="88"/>
      <c r="P9" s="13">
        <f>+VLOOKUP(F6,BD!B:UD,253,0)</f>
        <v>0</v>
      </c>
      <c r="Q9" s="87" t="s">
        <v>175</v>
      </c>
      <c r="R9" s="88"/>
      <c r="S9" s="88"/>
      <c r="T9" s="88"/>
      <c r="U9" s="14">
        <f>+VLOOKUP(F6,BD!B:UD,8,0)</f>
        <v>2</v>
      </c>
      <c r="V9" s="87" t="s">
        <v>176</v>
      </c>
      <c r="W9" s="88"/>
      <c r="X9" s="88"/>
      <c r="Y9" s="88"/>
      <c r="Z9" s="89">
        <f>+VLOOKUP(F6,BD!B:UD,297,0)</f>
        <v>0</v>
      </c>
      <c r="AA9" s="90"/>
      <c r="AB9" s="90"/>
      <c r="AC9" s="90"/>
      <c r="AD9" s="91"/>
      <c r="AL9" s="4"/>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4"/>
      <c r="AM10" s="50" t="s">
        <v>213</v>
      </c>
      <c r="AN10" s="4"/>
      <c r="AO10" s="4"/>
      <c r="AP10" s="4"/>
      <c r="AQ10" s="4"/>
    </row>
    <row r="11" spans="1:43" ht="34.5" customHeight="1" x14ac:dyDescent="0.25">
      <c r="A11" s="75">
        <f>+VLOOKUP(F6,BD!B:UD,255,0)</f>
        <v>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4"/>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4"/>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4"/>
      <c r="AM16" s="50" t="s">
        <v>216</v>
      </c>
      <c r="AN16" s="4"/>
      <c r="AO16" s="4"/>
      <c r="AP16" s="4"/>
      <c r="AQ16" s="4"/>
    </row>
    <row r="17" spans="1:43" s="16" customFormat="1" ht="39" customHeight="1" x14ac:dyDescent="0.25">
      <c r="A17" s="206" t="str">
        <f>IF(VLOOKUP(F6,BD!B:UD,256,0)=0,"----------------------------------------------------",(VLOOKUP(F6,BD!B:UD,256,0)))</f>
        <v>----------------------------------------------------</v>
      </c>
      <c r="B17" s="207"/>
      <c r="C17" s="207"/>
      <c r="D17" s="207"/>
      <c r="E17" s="207"/>
      <c r="F17" s="207"/>
      <c r="G17" s="208"/>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M17" s="50" t="s">
        <v>231</v>
      </c>
    </row>
    <row r="18" spans="1:43" s="16" customFormat="1" ht="39" customHeight="1" x14ac:dyDescent="0.25">
      <c r="A18" s="206" t="str">
        <f>IF(VLOOKUP(F6,BD!B:UD,260,0)=0,"----------------------------------------------------",(VLOOKUP(F6,BD!B:UD,260,0)))</f>
        <v>----------------------------------------------------</v>
      </c>
      <c r="B18" s="207"/>
      <c r="C18" s="207"/>
      <c r="D18" s="207"/>
      <c r="E18" s="207"/>
      <c r="F18" s="207"/>
      <c r="G18" s="208"/>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M18" s="50" t="s">
        <v>217</v>
      </c>
    </row>
    <row r="19" spans="1:43" s="16" customFormat="1" ht="39" customHeight="1" x14ac:dyDescent="0.25">
      <c r="A19" s="206" t="str">
        <f>IF(VLOOKUP(F6,BD!B:UD,264,0)=0,"----------------------------------------------------",(VLOOKUP(F6,BD!B:UD,264,0)))</f>
        <v>----------------------------------------------------</v>
      </c>
      <c r="B19" s="207"/>
      <c r="C19" s="207"/>
      <c r="D19" s="207"/>
      <c r="E19" s="207"/>
      <c r="F19" s="207"/>
      <c r="G19" s="208"/>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M19" s="50" t="s">
        <v>222</v>
      </c>
    </row>
    <row r="20" spans="1:43" s="16" customFormat="1" ht="39" customHeight="1" x14ac:dyDescent="0.25">
      <c r="A20" s="206" t="str">
        <f>IF(VLOOKUP(F6,BD!B:UD,268,0)=0,"----------------------------------------------------",(VLOOKUP(F6,BD!B:UD,268,0)))</f>
        <v>----------------------------------------------------</v>
      </c>
      <c r="B20" s="207"/>
      <c r="C20" s="207"/>
      <c r="D20" s="207"/>
      <c r="E20" s="207"/>
      <c r="F20" s="207"/>
      <c r="G20" s="208"/>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M20" s="50" t="s">
        <v>214</v>
      </c>
    </row>
    <row r="21" spans="1:43" s="16" customFormat="1" ht="39" customHeight="1" x14ac:dyDescent="0.25">
      <c r="A21" s="206" t="str">
        <f>IF(VLOOKUP(F6,BD!B:UD,272,0)=0,"----------------------------------------------------",(VLOOKUP(F6,BD!B:UD,272,0)))</f>
        <v>----------------------------------------------------</v>
      </c>
      <c r="B21" s="207"/>
      <c r="C21" s="207"/>
      <c r="D21" s="207"/>
      <c r="E21" s="207"/>
      <c r="F21" s="207"/>
      <c r="G21" s="208"/>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M21" s="50" t="s">
        <v>220</v>
      </c>
    </row>
    <row r="22" spans="1:43" s="16" customFormat="1" ht="39" customHeight="1" x14ac:dyDescent="0.25">
      <c r="A22" s="206" t="str">
        <f>IF(VLOOKUP(F6,BD!B:UD,276,0)=0,"----------------------------------------------------",(VLOOKUP(F6,BD!B:UD,276,0)))</f>
        <v>----------------------------------------------------</v>
      </c>
      <c r="B22" s="207"/>
      <c r="C22" s="207"/>
      <c r="D22" s="207"/>
      <c r="E22" s="207"/>
      <c r="F22" s="207"/>
      <c r="G22" s="208"/>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M22" s="50" t="s">
        <v>232</v>
      </c>
    </row>
    <row r="23" spans="1:43" s="16" customFormat="1" ht="39" customHeight="1" x14ac:dyDescent="0.25">
      <c r="A23" s="213" t="str">
        <f>IF(VLOOKUP(F6,BD!B:UD,280,0)=0,"----------------------------------------------------",(VLOOKUP(F6,BD!B:UD,280,0)))</f>
        <v>----------------------------------------------------</v>
      </c>
      <c r="B23" s="214"/>
      <c r="C23" s="214"/>
      <c r="D23" s="214"/>
      <c r="E23" s="214"/>
      <c r="F23" s="214"/>
      <c r="G23" s="215"/>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4"/>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4"/>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4"/>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4"/>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4"/>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4"/>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4"/>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4"/>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4"/>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4"/>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33" t="s">
        <v>185</v>
      </c>
      <c r="T35" s="107" t="s">
        <v>186</v>
      </c>
      <c r="U35" s="107"/>
      <c r="V35" s="107"/>
      <c r="W35" s="107"/>
      <c r="X35" s="19"/>
      <c r="Y35" s="32" t="s">
        <v>187</v>
      </c>
      <c r="Z35" s="143" t="s">
        <v>188</v>
      </c>
      <c r="AA35" s="144"/>
      <c r="AB35" s="144"/>
      <c r="AC35" s="144"/>
      <c r="AD35" s="145"/>
      <c r="AL35" s="4"/>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4"/>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4"/>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4"/>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4"/>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4"/>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4"/>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4"/>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4"/>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4"/>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4"/>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4"/>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4"/>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4"/>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4"/>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4"/>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4"/>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4"/>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4"/>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4"/>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4"/>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4"/>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33" t="s">
        <v>185</v>
      </c>
      <c r="T57" s="107" t="s">
        <v>186</v>
      </c>
      <c r="U57" s="107"/>
      <c r="V57" s="107"/>
      <c r="W57" s="107"/>
      <c r="X57" s="19"/>
      <c r="Y57" s="32" t="s">
        <v>187</v>
      </c>
      <c r="Z57" s="110" t="s">
        <v>188</v>
      </c>
      <c r="AA57" s="155"/>
      <c r="AB57" s="155"/>
      <c r="AC57" s="155"/>
      <c r="AD57" s="111"/>
      <c r="AL57" s="4"/>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4"/>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4"/>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4"/>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4"/>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4"/>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4"/>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4"/>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4"/>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4"/>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row>
    <row r="68" spans="1:43" x14ac:dyDescent="0.25">
      <c r="A68" s="170">
        <f>+VLOOKUP(F6,BD!B:UD,292,0)</f>
        <v>0</v>
      </c>
      <c r="B68" s="171"/>
      <c r="C68" s="171"/>
      <c r="D68" s="171"/>
      <c r="E68" s="171"/>
      <c r="F68" s="171"/>
      <c r="G68" s="171"/>
      <c r="H68" s="171"/>
      <c r="I68" s="171"/>
      <c r="J68" s="171"/>
      <c r="K68" s="171"/>
      <c r="L68" s="171"/>
      <c r="M68" s="171"/>
      <c r="N68" s="171"/>
      <c r="O68" s="171"/>
      <c r="P68" s="171"/>
      <c r="Q68" s="171"/>
      <c r="R68" s="171"/>
      <c r="S68" s="171"/>
      <c r="T68" s="172"/>
      <c r="U68" s="176">
        <f>+VLOOKUP(F6,BD!B:UD,293,0)</f>
        <v>0</v>
      </c>
      <c r="V68" s="177"/>
      <c r="W68" s="177"/>
      <c r="X68" s="177"/>
      <c r="Y68" s="177"/>
      <c r="Z68" s="177"/>
      <c r="AA68" s="177"/>
      <c r="AB68" s="177"/>
      <c r="AC68" s="177"/>
      <c r="AD68" s="178"/>
      <c r="AL68" s="4"/>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row>
    <row r="71" spans="1:43" ht="18.75" x14ac:dyDescent="0.3">
      <c r="A71" s="184" t="s">
        <v>236</v>
      </c>
      <c r="B71" s="184"/>
      <c r="C71" s="184"/>
      <c r="D71" s="184"/>
      <c r="E71" s="184"/>
      <c r="F71" s="184"/>
      <c r="G71" s="184"/>
      <c r="H71" s="184"/>
      <c r="I71" s="184"/>
      <c r="J71" s="184"/>
      <c r="K71" s="184"/>
      <c r="L71" s="184"/>
      <c r="M71" s="184"/>
      <c r="N71" s="184"/>
      <c r="O71" s="184"/>
      <c r="P71" s="185" t="s">
        <v>194</v>
      </c>
      <c r="Q71" s="186"/>
      <c r="R71" s="186"/>
      <c r="S71" s="186"/>
      <c r="T71" s="186"/>
      <c r="U71" s="186"/>
      <c r="V71" s="186"/>
      <c r="W71" s="186"/>
      <c r="X71" s="186"/>
      <c r="Y71" s="186"/>
      <c r="Z71" s="186"/>
      <c r="AA71" s="186"/>
      <c r="AB71" s="186"/>
      <c r="AC71" s="182" t="s">
        <v>195</v>
      </c>
      <c r="AD71" s="183"/>
      <c r="AL71" s="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194"/>
      <c r="Q72" s="194"/>
      <c r="R72" s="194"/>
      <c r="S72" s="194"/>
      <c r="T72" s="194"/>
      <c r="U72" s="194"/>
      <c r="V72" s="194"/>
      <c r="W72" s="194"/>
      <c r="X72" s="194"/>
      <c r="Y72" s="194"/>
      <c r="Z72" s="194"/>
      <c r="AA72" s="194"/>
      <c r="AB72" s="194"/>
      <c r="AC72" s="166"/>
      <c r="AD72" s="166"/>
      <c r="AL72" s="3"/>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194"/>
      <c r="Q73" s="194"/>
      <c r="R73" s="194"/>
      <c r="S73" s="194"/>
      <c r="T73" s="194"/>
      <c r="U73" s="194"/>
      <c r="V73" s="194"/>
      <c r="W73" s="194"/>
      <c r="X73" s="194"/>
      <c r="Y73" s="194"/>
      <c r="Z73" s="194"/>
      <c r="AA73" s="194"/>
      <c r="AB73" s="194"/>
      <c r="AC73" s="166"/>
      <c r="AD73" s="166"/>
      <c r="AL73" s="3"/>
      <c r="AM73" s="3"/>
      <c r="AN73" s="4"/>
      <c r="AO73" s="4"/>
      <c r="AP73" s="4"/>
      <c r="AQ73" s="4"/>
    </row>
    <row r="74" spans="1:43" ht="18.75"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165"/>
      <c r="Q74" s="165"/>
      <c r="R74" s="165"/>
      <c r="S74" s="165"/>
      <c r="T74" s="165"/>
      <c r="U74" s="165"/>
      <c r="V74" s="165"/>
      <c r="W74" s="165"/>
      <c r="X74" s="165"/>
      <c r="Y74" s="165"/>
      <c r="Z74" s="165"/>
      <c r="AA74" s="165"/>
      <c r="AB74" s="165"/>
      <c r="AC74" s="166"/>
      <c r="AD74" s="166"/>
      <c r="AL74" s="3"/>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165"/>
      <c r="Q75" s="165"/>
      <c r="R75" s="165"/>
      <c r="S75" s="165"/>
      <c r="T75" s="165"/>
      <c r="U75" s="165"/>
      <c r="V75" s="165"/>
      <c r="W75" s="165"/>
      <c r="X75" s="165"/>
      <c r="Y75" s="165"/>
      <c r="Z75" s="165"/>
      <c r="AA75" s="165"/>
      <c r="AB75" s="165"/>
      <c r="AC75" s="166"/>
      <c r="AD75" s="166"/>
      <c r="AL75" s="3"/>
      <c r="AM75" s="3"/>
      <c r="AN75" s="4"/>
      <c r="AO75" s="4"/>
      <c r="AP75" s="4"/>
      <c r="AQ75" s="4"/>
    </row>
    <row r="76" spans="1:43" ht="18.75"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165"/>
      <c r="Q76" s="165"/>
      <c r="R76" s="165"/>
      <c r="S76" s="165"/>
      <c r="T76" s="165"/>
      <c r="U76" s="165"/>
      <c r="V76" s="165"/>
      <c r="W76" s="165"/>
      <c r="X76" s="165"/>
      <c r="Y76" s="165"/>
      <c r="Z76" s="165"/>
      <c r="AA76" s="165"/>
      <c r="AB76" s="165"/>
      <c r="AC76" s="166"/>
      <c r="AD76" s="166"/>
      <c r="AL76" s="3"/>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165"/>
      <c r="Q77" s="165"/>
      <c r="R77" s="165"/>
      <c r="S77" s="165"/>
      <c r="T77" s="165"/>
      <c r="U77" s="165"/>
      <c r="V77" s="165"/>
      <c r="W77" s="165"/>
      <c r="X77" s="165"/>
      <c r="Y77" s="165"/>
      <c r="Z77" s="165"/>
      <c r="AA77" s="165"/>
      <c r="AB77" s="165"/>
      <c r="AC77" s="166"/>
      <c r="AD77" s="166"/>
      <c r="AL77" s="3"/>
      <c r="AM77" s="3"/>
      <c r="AN77" s="4"/>
      <c r="AO77" s="4"/>
      <c r="AP77" s="4"/>
      <c r="AQ77" s="4"/>
    </row>
    <row r="78" spans="1:43" ht="18.75"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165"/>
      <c r="Q78" s="165"/>
      <c r="R78" s="165"/>
      <c r="S78" s="165"/>
      <c r="T78" s="165"/>
      <c r="U78" s="165"/>
      <c r="V78" s="165"/>
      <c r="W78" s="165"/>
      <c r="X78" s="165"/>
      <c r="Y78" s="165"/>
      <c r="Z78" s="165"/>
      <c r="AA78" s="165"/>
      <c r="AB78" s="165"/>
      <c r="AC78" s="166"/>
      <c r="AD78" s="166"/>
      <c r="AL78" s="3"/>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165"/>
      <c r="Q79" s="165"/>
      <c r="R79" s="165"/>
      <c r="S79" s="165"/>
      <c r="T79" s="165"/>
      <c r="U79" s="165"/>
      <c r="V79" s="165"/>
      <c r="W79" s="165"/>
      <c r="X79" s="165"/>
      <c r="Y79" s="165"/>
      <c r="Z79" s="165"/>
      <c r="AA79" s="165"/>
      <c r="AB79" s="165"/>
      <c r="AC79" s="166"/>
      <c r="AD79" s="166"/>
      <c r="AL79" s="3"/>
      <c r="AM79" s="3"/>
      <c r="AN79" s="4"/>
      <c r="AO79" s="4"/>
      <c r="AP79" s="4"/>
      <c r="AQ79" s="4"/>
    </row>
    <row r="80" spans="1:43" ht="18.75" x14ac:dyDescent="0.25">
      <c r="A80" s="196">
        <f>+VLOOKUP(F6,BD!B:UD,536,0)</f>
        <v>0</v>
      </c>
      <c r="B80" s="197"/>
      <c r="C80" s="197"/>
      <c r="D80" s="197"/>
      <c r="E80" s="197"/>
      <c r="F80" s="197"/>
      <c r="G80" s="197"/>
      <c r="H80" s="197"/>
      <c r="I80" s="197"/>
      <c r="J80" s="197"/>
      <c r="K80" s="197"/>
      <c r="L80" s="197"/>
      <c r="M80" s="197"/>
      <c r="N80" s="197"/>
      <c r="O80" s="198"/>
      <c r="P80" s="199"/>
      <c r="Q80" s="199"/>
      <c r="R80" s="199"/>
      <c r="S80" s="199"/>
      <c r="T80" s="199"/>
      <c r="U80" s="199"/>
      <c r="V80" s="199"/>
      <c r="W80" s="199"/>
      <c r="X80" s="199"/>
      <c r="Y80" s="199"/>
      <c r="Z80" s="199"/>
      <c r="AA80" s="199"/>
      <c r="AB80" s="199"/>
      <c r="AC80" s="200">
        <f>SUM(AC72:AD79)</f>
        <v>0</v>
      </c>
      <c r="AD80" s="201"/>
      <c r="AL80" s="3"/>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35" priority="113">
      <formula>LEN(TRIM(A18))=0</formula>
    </cfRule>
  </conditionalFormatting>
  <conditionalFormatting sqref="AD5">
    <cfRule type="containsBlanks" dxfId="34" priority="81">
      <formula>LEN(TRIM(AD5))=0</formula>
    </cfRule>
  </conditionalFormatting>
  <conditionalFormatting sqref="AC80:AD80 P72:AD79">
    <cfRule type="containsBlanks" dxfId="33" priority="47">
      <formula>LEN(TRIM(P72))=0</formula>
    </cfRule>
  </conditionalFormatting>
  <conditionalFormatting sqref="A13:O14">
    <cfRule type="containsBlanks" dxfId="32" priority="34">
      <formula>LEN(TRIM(A13))=0</formula>
    </cfRule>
  </conditionalFormatting>
  <conditionalFormatting sqref="Q13:AD14">
    <cfRule type="containsBlanks" dxfId="31" priority="33">
      <formula>LEN(TRIM(Q13))=0</formula>
    </cfRule>
  </conditionalFormatting>
  <conditionalFormatting sqref="H17:AA23">
    <cfRule type="containsBlanks" dxfId="30" priority="32">
      <formula>LEN(TRIM(H17))=0</formula>
    </cfRule>
  </conditionalFormatting>
  <conditionalFormatting sqref="A58 A26 A29 A32 A54 A61 A64 A36 A39 A42 A45 A48 A51">
    <cfRule type="containsBlanks" dxfId="29" priority="31">
      <formula>LEN(TRIM(A26))=0</formula>
    </cfRule>
  </conditionalFormatting>
  <conditionalFormatting sqref="S26:S34">
    <cfRule type="containsBlanks" dxfId="28" priority="30">
      <formula>LEN(TRIM(S26))=0</formula>
    </cfRule>
  </conditionalFormatting>
  <conditionalFormatting sqref="B26">
    <cfRule type="containsBlanks" dxfId="27" priority="29">
      <formula>LEN(TRIM(B26))=0</formula>
    </cfRule>
  </conditionalFormatting>
  <conditionalFormatting sqref="B29">
    <cfRule type="containsBlanks" dxfId="26" priority="28">
      <formula>LEN(TRIM(B29))=0</formula>
    </cfRule>
  </conditionalFormatting>
  <conditionalFormatting sqref="B32">
    <cfRule type="containsBlanks" dxfId="25" priority="27">
      <formula>LEN(TRIM(B32))=0</formula>
    </cfRule>
  </conditionalFormatting>
  <conditionalFormatting sqref="B54 B36 B39 B42 B45 B48 B51 S36:S56">
    <cfRule type="containsBlanks" dxfId="24" priority="18">
      <formula>LEN(TRIM(B36))=0</formula>
    </cfRule>
  </conditionalFormatting>
  <conditionalFormatting sqref="B58 B61 B64 S58:S66">
    <cfRule type="containsBlanks" dxfId="23" priority="15">
      <formula>LEN(TRIM(B58))=0</formula>
    </cfRule>
  </conditionalFormatting>
  <conditionalFormatting sqref="T58">
    <cfRule type="containsBlanks" dxfId="22" priority="5">
      <formula>LEN(TRIM(T58))=0</formula>
    </cfRule>
  </conditionalFormatting>
  <conditionalFormatting sqref="T36:T56">
    <cfRule type="containsBlanks" dxfId="21" priority="4">
      <formula>LEN(TRIM(T36))=0</formula>
    </cfRule>
  </conditionalFormatting>
  <conditionalFormatting sqref="T59:T66">
    <cfRule type="containsBlanks" dxfId="20" priority="3">
      <formula>LEN(TRIM(T59))=0</formula>
    </cfRule>
  </conditionalFormatting>
  <conditionalFormatting sqref="T26">
    <cfRule type="containsBlanks" dxfId="19" priority="2">
      <formula>LEN(TRIM(T26))=0</formula>
    </cfRule>
  </conditionalFormatting>
  <conditionalFormatting sqref="T27:T34">
    <cfRule type="containsBlanks" dxfId="18"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8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2.5703125" style="7" customWidth="1"/>
    <col min="32" max="37" width="4.28515625" style="4" hidden="1" customWidth="1"/>
    <col min="38" max="41" width="11.42578125" style="25" hidden="1" customWidth="1"/>
    <col min="42" max="42" width="4.28515625" style="25" hidden="1" customWidth="1"/>
    <col min="43" max="43" width="0" style="25" hidden="1" customWidth="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186</v>
      </c>
      <c r="AN1" s="4"/>
      <c r="AO1" s="4"/>
      <c r="AP1" s="4"/>
      <c r="AQ1" s="4"/>
    </row>
    <row r="2" spans="1:43" ht="21" customHeight="1" x14ac:dyDescent="0.25">
      <c r="A2" s="59" t="str">
        <f>+'UT 1'!A2:AD2</f>
        <v>PLANEACIÓN ACADÉMICA REV. 7</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3"/>
      <c r="AL2" s="4"/>
      <c r="AM2" s="50" t="s">
        <v>226</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50" t="s">
        <v>234</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50" t="s">
        <v>211</v>
      </c>
      <c r="AN4" s="4"/>
      <c r="AO4" s="4"/>
      <c r="AP4" s="4"/>
      <c r="AQ4" s="4"/>
    </row>
    <row r="5" spans="1:43" x14ac:dyDescent="0.25">
      <c r="A5" s="60" t="s">
        <v>168</v>
      </c>
      <c r="B5" s="61"/>
      <c r="C5" s="61"/>
      <c r="D5" s="61"/>
      <c r="E5" s="61"/>
      <c r="F5" s="61"/>
      <c r="G5" s="61"/>
      <c r="H5" s="61"/>
      <c r="I5" s="61"/>
      <c r="J5" s="61"/>
      <c r="K5" s="61"/>
      <c r="L5" s="61"/>
      <c r="M5" s="61"/>
      <c r="N5" s="61"/>
      <c r="O5" s="61"/>
      <c r="P5" s="61"/>
      <c r="Q5" s="61"/>
      <c r="R5" s="61"/>
      <c r="S5" s="61"/>
      <c r="T5" s="61"/>
      <c r="U5" s="61"/>
      <c r="V5" s="61"/>
      <c r="W5" s="61"/>
      <c r="X5" s="61"/>
      <c r="Y5" s="61"/>
      <c r="Z5" s="61"/>
      <c r="AA5" s="61"/>
      <c r="AB5" s="62"/>
      <c r="AC5" s="8" t="s">
        <v>169</v>
      </c>
      <c r="AD5" s="9" t="s">
        <v>36</v>
      </c>
      <c r="AL5" s="4"/>
      <c r="AM5" s="50" t="s">
        <v>219</v>
      </c>
      <c r="AN5" s="4"/>
      <c r="AO5" s="4"/>
      <c r="AP5" s="4"/>
      <c r="AQ5" s="4"/>
    </row>
    <row r="6" spans="1:43" ht="15.75" customHeight="1" x14ac:dyDescent="0.3">
      <c r="A6" s="63" t="s">
        <v>170</v>
      </c>
      <c r="B6" s="64"/>
      <c r="C6" s="64"/>
      <c r="D6" s="64"/>
      <c r="E6" s="64"/>
      <c r="F6" s="202" t="str">
        <f>+'UT 1'!F6:AD6</f>
        <v>INTEGRADORA (10ª)</v>
      </c>
      <c r="G6" s="203"/>
      <c r="H6" s="203"/>
      <c r="I6" s="203"/>
      <c r="J6" s="203"/>
      <c r="K6" s="203"/>
      <c r="L6" s="203"/>
      <c r="M6" s="203"/>
      <c r="N6" s="203"/>
      <c r="O6" s="203"/>
      <c r="P6" s="203"/>
      <c r="Q6" s="203"/>
      <c r="R6" s="203"/>
      <c r="S6" s="203"/>
      <c r="T6" s="203"/>
      <c r="U6" s="203"/>
      <c r="V6" s="203"/>
      <c r="W6" s="203"/>
      <c r="X6" s="203"/>
      <c r="Y6" s="203"/>
      <c r="Z6" s="203"/>
      <c r="AA6" s="203"/>
      <c r="AB6" s="203"/>
      <c r="AC6" s="204"/>
      <c r="AD6" s="205"/>
      <c r="AL6" s="4"/>
      <c r="AM6" s="50" t="s">
        <v>223</v>
      </c>
      <c r="AN6" s="4"/>
      <c r="AO6" s="4"/>
      <c r="AP6" s="4"/>
      <c r="AQ6" s="4"/>
    </row>
    <row r="7" spans="1:43" ht="15.75" x14ac:dyDescent="0.25">
      <c r="A7" s="69" t="s">
        <v>171</v>
      </c>
      <c r="B7" s="70"/>
      <c r="C7" s="70"/>
      <c r="D7" s="70"/>
      <c r="E7" s="71"/>
      <c r="F7" s="72" t="str">
        <f>+VLOOKUP(F6,BD!B:UD,2,0)</f>
        <v xml:space="preserve">LICENCIATURA EN INNOVACIÓN DE NEGOCIOS Y MERCADOTECNIA
</v>
      </c>
      <c r="G7" s="73"/>
      <c r="H7" s="73"/>
      <c r="I7" s="73"/>
      <c r="J7" s="73"/>
      <c r="K7" s="73"/>
      <c r="L7" s="73"/>
      <c r="M7" s="73"/>
      <c r="N7" s="73"/>
      <c r="O7" s="73"/>
      <c r="P7" s="73"/>
      <c r="Q7" s="73"/>
      <c r="R7" s="73"/>
      <c r="S7" s="73"/>
      <c r="T7" s="73"/>
      <c r="U7" s="73"/>
      <c r="V7" s="73"/>
      <c r="W7" s="73"/>
      <c r="X7" s="73"/>
      <c r="Y7" s="73"/>
      <c r="Z7" s="73"/>
      <c r="AA7" s="73"/>
      <c r="AB7" s="73"/>
      <c r="AC7" s="73"/>
      <c r="AD7" s="74"/>
      <c r="AL7" s="4"/>
      <c r="AM7" s="50" t="s">
        <v>224</v>
      </c>
      <c r="AN7" s="4"/>
      <c r="AO7" s="4"/>
      <c r="AP7" s="4"/>
      <c r="AQ7" s="4"/>
    </row>
    <row r="8" spans="1:43" x14ac:dyDescent="0.25">
      <c r="A8" s="82" t="s">
        <v>201</v>
      </c>
      <c r="B8" s="83"/>
      <c r="C8" s="83"/>
      <c r="D8" s="83"/>
      <c r="E8" s="83"/>
      <c r="F8" s="92">
        <f>+VLOOKUP(F6,BD!B:UD,299,0)</f>
        <v>0</v>
      </c>
      <c r="G8" s="93"/>
      <c r="H8" s="93"/>
      <c r="I8" s="93"/>
      <c r="J8" s="93"/>
      <c r="K8" s="93"/>
      <c r="L8" s="93"/>
      <c r="M8" s="93"/>
      <c r="N8" s="93"/>
      <c r="O8" s="93"/>
      <c r="P8" s="93"/>
      <c r="Q8" s="93"/>
      <c r="R8" s="93"/>
      <c r="S8" s="93"/>
      <c r="T8" s="93"/>
      <c r="U8" s="93"/>
      <c r="V8" s="93"/>
      <c r="W8" s="93"/>
      <c r="X8" s="93"/>
      <c r="Y8" s="93"/>
      <c r="Z8" s="93"/>
      <c r="AA8" s="93"/>
      <c r="AB8" s="93"/>
      <c r="AC8" s="93"/>
      <c r="AD8" s="94"/>
      <c r="AL8" s="4"/>
      <c r="AM8" s="50" t="s">
        <v>227</v>
      </c>
      <c r="AN8" s="4"/>
      <c r="AO8" s="4"/>
      <c r="AP8" s="4"/>
      <c r="AQ8" s="4"/>
    </row>
    <row r="9" spans="1:43" ht="15.75" customHeight="1" x14ac:dyDescent="0.25">
      <c r="A9" s="63" t="s">
        <v>172</v>
      </c>
      <c r="B9" s="64"/>
      <c r="C9" s="64"/>
      <c r="D9" s="64"/>
      <c r="E9" s="64"/>
      <c r="F9" s="84" t="str">
        <f>+VLOOKUP(F6,BD!B:UD,4,0)</f>
        <v>Décimo</v>
      </c>
      <c r="G9" s="85"/>
      <c r="H9" s="86"/>
      <c r="I9" s="10" t="s">
        <v>173</v>
      </c>
      <c r="J9" s="11"/>
      <c r="K9" s="11"/>
      <c r="L9" s="12">
        <f>+VLOOKUP(F6,BD!B:UD,300,0)</f>
        <v>0</v>
      </c>
      <c r="M9" s="87" t="s">
        <v>174</v>
      </c>
      <c r="N9" s="88"/>
      <c r="O9" s="88"/>
      <c r="P9" s="13">
        <f>+VLOOKUP(F6,BD!B:UD,301,0)</f>
        <v>0</v>
      </c>
      <c r="Q9" s="87" t="s">
        <v>175</v>
      </c>
      <c r="R9" s="88"/>
      <c r="S9" s="88"/>
      <c r="T9" s="88"/>
      <c r="U9" s="14">
        <f>+VLOOKUP(F6,BD!B:UD,8,0)</f>
        <v>2</v>
      </c>
      <c r="V9" s="87" t="s">
        <v>176</v>
      </c>
      <c r="W9" s="88"/>
      <c r="X9" s="88"/>
      <c r="Y9" s="88"/>
      <c r="Z9" s="89">
        <f>+VLOOKUP(F6,BD!B:UD,345,0)</f>
        <v>0</v>
      </c>
      <c r="AA9" s="90"/>
      <c r="AB9" s="90"/>
      <c r="AC9" s="90"/>
      <c r="AD9" s="91"/>
      <c r="AL9" s="4"/>
      <c r="AM9" s="50" t="s">
        <v>218</v>
      </c>
      <c r="AN9" s="4"/>
      <c r="AO9" s="4"/>
      <c r="AP9" s="4"/>
      <c r="AQ9" s="4"/>
    </row>
    <row r="10" spans="1:43" x14ac:dyDescent="0.25">
      <c r="A10" s="60" t="s">
        <v>177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2"/>
      <c r="AL10" s="4"/>
      <c r="AM10" s="50" t="s">
        <v>213</v>
      </c>
      <c r="AN10" s="4"/>
      <c r="AO10" s="4"/>
      <c r="AP10" s="4"/>
      <c r="AQ10" s="4"/>
    </row>
    <row r="11" spans="1:43" ht="34.5" customHeight="1" x14ac:dyDescent="0.25">
      <c r="A11" s="75">
        <f>+VLOOKUP(F6,BD!B:UD,303,0)</f>
        <v>0</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L11" s="4"/>
      <c r="AM11" s="50" t="s">
        <v>228</v>
      </c>
      <c r="AN11" s="4"/>
      <c r="AO11" s="4"/>
      <c r="AP11" s="4"/>
      <c r="AQ11" s="4"/>
    </row>
    <row r="12" spans="1:43" x14ac:dyDescent="0.25">
      <c r="A12" s="60" t="s">
        <v>235</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2"/>
      <c r="AL12" s="3" t="s">
        <v>203</v>
      </c>
      <c r="AM12" s="50" t="s">
        <v>229</v>
      </c>
      <c r="AN12" s="4"/>
      <c r="AO12" s="4"/>
      <c r="AP12" s="4"/>
      <c r="AQ12" s="4"/>
    </row>
    <row r="13" spans="1:43" ht="21" customHeight="1" x14ac:dyDescent="0.25">
      <c r="A13" s="79"/>
      <c r="B13" s="80"/>
      <c r="C13" s="80"/>
      <c r="D13" s="80"/>
      <c r="E13" s="80"/>
      <c r="F13" s="80"/>
      <c r="G13" s="80"/>
      <c r="H13" s="80"/>
      <c r="I13" s="80"/>
      <c r="J13" s="80"/>
      <c r="K13" s="80"/>
      <c r="L13" s="80"/>
      <c r="M13" s="80"/>
      <c r="N13" s="80"/>
      <c r="O13" s="81"/>
      <c r="P13" s="34" t="s">
        <v>178</v>
      </c>
      <c r="Q13" s="79"/>
      <c r="R13" s="80"/>
      <c r="S13" s="80"/>
      <c r="T13" s="80"/>
      <c r="U13" s="80"/>
      <c r="V13" s="80"/>
      <c r="W13" s="80"/>
      <c r="X13" s="80"/>
      <c r="Y13" s="80"/>
      <c r="Z13" s="80"/>
      <c r="AA13" s="80"/>
      <c r="AB13" s="80"/>
      <c r="AC13" s="80"/>
      <c r="AD13" s="81"/>
      <c r="AE13" s="7" t="s">
        <v>178</v>
      </c>
      <c r="AL13" s="3" t="s">
        <v>204</v>
      </c>
      <c r="AM13" s="50" t="s">
        <v>215</v>
      </c>
      <c r="AN13" s="4"/>
      <c r="AO13" s="4"/>
      <c r="AP13" s="4"/>
      <c r="AQ13" s="4"/>
    </row>
    <row r="14" spans="1:43" ht="21" customHeight="1" x14ac:dyDescent="0.25">
      <c r="A14" s="79"/>
      <c r="B14" s="80"/>
      <c r="C14" s="80"/>
      <c r="D14" s="80"/>
      <c r="E14" s="80"/>
      <c r="F14" s="80"/>
      <c r="G14" s="80"/>
      <c r="H14" s="80"/>
      <c r="I14" s="80"/>
      <c r="J14" s="80"/>
      <c r="K14" s="80"/>
      <c r="L14" s="80"/>
      <c r="M14" s="80"/>
      <c r="N14" s="80"/>
      <c r="O14" s="81"/>
      <c r="P14" s="34" t="s">
        <v>178</v>
      </c>
      <c r="Q14" s="79"/>
      <c r="R14" s="80"/>
      <c r="S14" s="80"/>
      <c r="T14" s="80"/>
      <c r="U14" s="80"/>
      <c r="V14" s="80"/>
      <c r="W14" s="80"/>
      <c r="X14" s="80"/>
      <c r="Y14" s="80"/>
      <c r="Z14" s="80"/>
      <c r="AA14" s="80"/>
      <c r="AB14" s="80"/>
      <c r="AC14" s="80"/>
      <c r="AD14" s="81"/>
      <c r="AE14" s="7" t="s">
        <v>178</v>
      </c>
      <c r="AL14" s="3" t="s">
        <v>205</v>
      </c>
      <c r="AM14" s="50" t="s">
        <v>221</v>
      </c>
      <c r="AN14" s="4"/>
      <c r="AO14" s="4"/>
      <c r="AP14" s="4"/>
      <c r="AQ14" s="4"/>
    </row>
    <row r="15" spans="1:43" x14ac:dyDescent="0.25">
      <c r="A15" s="104" t="s">
        <v>209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6"/>
      <c r="AL15" s="4"/>
      <c r="AM15" s="50" t="s">
        <v>230</v>
      </c>
      <c r="AN15" s="4"/>
      <c r="AO15" s="4"/>
      <c r="AP15" s="4"/>
      <c r="AQ15" s="4"/>
    </row>
    <row r="16" spans="1:43" x14ac:dyDescent="0.25">
      <c r="A16" s="107" t="s">
        <v>179</v>
      </c>
      <c r="B16" s="107"/>
      <c r="C16" s="107"/>
      <c r="D16" s="107"/>
      <c r="E16" s="107"/>
      <c r="F16" s="107"/>
      <c r="G16" s="107"/>
      <c r="H16" s="108" t="s">
        <v>180</v>
      </c>
      <c r="I16" s="108"/>
      <c r="J16" s="108"/>
      <c r="K16" s="108"/>
      <c r="L16" s="108"/>
      <c r="M16" s="108"/>
      <c r="N16" s="108"/>
      <c r="O16" s="108"/>
      <c r="P16" s="108"/>
      <c r="Q16" s="108"/>
      <c r="R16" s="108"/>
      <c r="S16" s="108"/>
      <c r="T16" s="108"/>
      <c r="U16" s="108"/>
      <c r="V16" s="108"/>
      <c r="W16" s="108"/>
      <c r="X16" s="108"/>
      <c r="Y16" s="109"/>
      <c r="Z16" s="110" t="s">
        <v>181</v>
      </c>
      <c r="AA16" s="111"/>
      <c r="AB16" s="112" t="s">
        <v>182</v>
      </c>
      <c r="AC16" s="113"/>
      <c r="AD16" s="114"/>
      <c r="AL16" s="4"/>
      <c r="AM16" s="50" t="s">
        <v>216</v>
      </c>
      <c r="AN16" s="4"/>
      <c r="AO16" s="4"/>
      <c r="AP16" s="4"/>
      <c r="AQ16" s="4"/>
    </row>
    <row r="17" spans="1:43" s="16" customFormat="1" ht="39" customHeight="1" x14ac:dyDescent="0.25">
      <c r="A17" s="95" t="str">
        <f>IF(VLOOKUP(F6,BD!B:UD,304,0)=0,"----------------------------------------------------",(VLOOKUP(F6,BD!B:UD,304,0)))</f>
        <v>----------------------------------------------------</v>
      </c>
      <c r="B17" s="96"/>
      <c r="C17" s="96"/>
      <c r="D17" s="96"/>
      <c r="E17" s="96"/>
      <c r="F17" s="96"/>
      <c r="G17" s="97"/>
      <c r="H17" s="209"/>
      <c r="I17" s="99"/>
      <c r="J17" s="99"/>
      <c r="K17" s="99"/>
      <c r="L17" s="99"/>
      <c r="M17" s="99"/>
      <c r="N17" s="99"/>
      <c r="O17" s="99"/>
      <c r="P17" s="99"/>
      <c r="Q17" s="99"/>
      <c r="R17" s="99"/>
      <c r="S17" s="99"/>
      <c r="T17" s="99"/>
      <c r="U17" s="99"/>
      <c r="V17" s="99"/>
      <c r="W17" s="99"/>
      <c r="X17" s="99"/>
      <c r="Y17" s="100"/>
      <c r="Z17" s="101"/>
      <c r="AA17" s="102"/>
      <c r="AB17" s="103" t="str">
        <f>+IF(Z17="","","Firma de conclusión del tema")</f>
        <v/>
      </c>
      <c r="AC17" s="103"/>
      <c r="AD17" s="103"/>
      <c r="AE17" s="15"/>
      <c r="AM17" s="50" t="s">
        <v>231</v>
      </c>
    </row>
    <row r="18" spans="1:43" s="16" customFormat="1" ht="39" customHeight="1" x14ac:dyDescent="0.25">
      <c r="A18" s="95" t="str">
        <f>IF(VLOOKUP(F6,BD!B:UD,308,0)=0,"----------------------------------------------------",(VLOOKUP(F6,BD!B:UD,308,0)))</f>
        <v>----------------------------------------------------</v>
      </c>
      <c r="B18" s="96"/>
      <c r="C18" s="96"/>
      <c r="D18" s="96"/>
      <c r="E18" s="96"/>
      <c r="F18" s="96"/>
      <c r="G18" s="97"/>
      <c r="H18" s="209"/>
      <c r="I18" s="99"/>
      <c r="J18" s="99"/>
      <c r="K18" s="99"/>
      <c r="L18" s="99"/>
      <c r="M18" s="99"/>
      <c r="N18" s="99"/>
      <c r="O18" s="99"/>
      <c r="P18" s="99"/>
      <c r="Q18" s="99"/>
      <c r="R18" s="99"/>
      <c r="S18" s="99"/>
      <c r="T18" s="99"/>
      <c r="U18" s="99"/>
      <c r="V18" s="99"/>
      <c r="W18" s="99"/>
      <c r="X18" s="99"/>
      <c r="Y18" s="100"/>
      <c r="Z18" s="101"/>
      <c r="AA18" s="102"/>
      <c r="AB18" s="103" t="str">
        <f t="shared" ref="AB18:AB23" si="0">+IF(Z18="","","Firma de conclusión del tema")</f>
        <v/>
      </c>
      <c r="AC18" s="103"/>
      <c r="AD18" s="103"/>
      <c r="AE18" s="15"/>
      <c r="AM18" s="50" t="s">
        <v>217</v>
      </c>
    </row>
    <row r="19" spans="1:43" s="16" customFormat="1" ht="39" customHeight="1" x14ac:dyDescent="0.25">
      <c r="A19" s="95" t="str">
        <f>IF(VLOOKUP(F6,BD!B:UD,312,0)=0,"----------------------------------------------------",(VLOOKUP(F6,BD!B:UD,312,0)))</f>
        <v>----------------------------------------------------</v>
      </c>
      <c r="B19" s="96"/>
      <c r="C19" s="96"/>
      <c r="D19" s="96"/>
      <c r="E19" s="96"/>
      <c r="F19" s="96"/>
      <c r="G19" s="97"/>
      <c r="H19" s="209"/>
      <c r="I19" s="99"/>
      <c r="J19" s="99"/>
      <c r="K19" s="99"/>
      <c r="L19" s="99"/>
      <c r="M19" s="99"/>
      <c r="N19" s="99"/>
      <c r="O19" s="99"/>
      <c r="P19" s="99"/>
      <c r="Q19" s="99"/>
      <c r="R19" s="99"/>
      <c r="S19" s="99"/>
      <c r="T19" s="99"/>
      <c r="U19" s="99"/>
      <c r="V19" s="99"/>
      <c r="W19" s="99"/>
      <c r="X19" s="99"/>
      <c r="Y19" s="100"/>
      <c r="Z19" s="101"/>
      <c r="AA19" s="102"/>
      <c r="AB19" s="103" t="str">
        <f t="shared" si="0"/>
        <v/>
      </c>
      <c r="AC19" s="103"/>
      <c r="AD19" s="103"/>
      <c r="AE19" s="15"/>
      <c r="AM19" s="50" t="s">
        <v>222</v>
      </c>
    </row>
    <row r="20" spans="1:43" s="16" customFormat="1" ht="39" customHeight="1" x14ac:dyDescent="0.25">
      <c r="A20" s="95" t="str">
        <f>IF(VLOOKUP(F6,BD!B:UD,316,0)=0,"----------------------------------------------------",(VLOOKUP(F6,BD!B:UD,316,0)))</f>
        <v>----------------------------------------------------</v>
      </c>
      <c r="B20" s="96"/>
      <c r="C20" s="96"/>
      <c r="D20" s="96"/>
      <c r="E20" s="96"/>
      <c r="F20" s="96"/>
      <c r="G20" s="97"/>
      <c r="H20" s="209"/>
      <c r="I20" s="99"/>
      <c r="J20" s="99"/>
      <c r="K20" s="99"/>
      <c r="L20" s="99"/>
      <c r="M20" s="99"/>
      <c r="N20" s="99"/>
      <c r="O20" s="99"/>
      <c r="P20" s="99"/>
      <c r="Q20" s="99"/>
      <c r="R20" s="99"/>
      <c r="S20" s="99"/>
      <c r="T20" s="99"/>
      <c r="U20" s="99"/>
      <c r="V20" s="99"/>
      <c r="W20" s="99"/>
      <c r="X20" s="99"/>
      <c r="Y20" s="100"/>
      <c r="Z20" s="101"/>
      <c r="AA20" s="102"/>
      <c r="AB20" s="103" t="str">
        <f t="shared" si="0"/>
        <v/>
      </c>
      <c r="AC20" s="103"/>
      <c r="AD20" s="103"/>
      <c r="AE20" s="15"/>
      <c r="AM20" s="50" t="s">
        <v>214</v>
      </c>
    </row>
    <row r="21" spans="1:43" s="16" customFormat="1" ht="39" customHeight="1" x14ac:dyDescent="0.25">
      <c r="A21" s="95" t="str">
        <f>IF(VLOOKUP(F6,BD!B:UD,320,0)=0,"----------------------------------------------------",(VLOOKUP(F6,BD!B:UD,320,0)))</f>
        <v>----------------------------------------------------</v>
      </c>
      <c r="B21" s="96"/>
      <c r="C21" s="96"/>
      <c r="D21" s="96"/>
      <c r="E21" s="96"/>
      <c r="F21" s="96"/>
      <c r="G21" s="97"/>
      <c r="H21" s="209"/>
      <c r="I21" s="99"/>
      <c r="J21" s="99"/>
      <c r="K21" s="99"/>
      <c r="L21" s="99"/>
      <c r="M21" s="99"/>
      <c r="N21" s="99"/>
      <c r="O21" s="99"/>
      <c r="P21" s="99"/>
      <c r="Q21" s="99"/>
      <c r="R21" s="99"/>
      <c r="S21" s="99"/>
      <c r="T21" s="99"/>
      <c r="U21" s="99"/>
      <c r="V21" s="99"/>
      <c r="W21" s="99"/>
      <c r="X21" s="99"/>
      <c r="Y21" s="100"/>
      <c r="Z21" s="101"/>
      <c r="AA21" s="102"/>
      <c r="AB21" s="103" t="str">
        <f t="shared" si="0"/>
        <v/>
      </c>
      <c r="AC21" s="103"/>
      <c r="AD21" s="103"/>
      <c r="AE21" s="15"/>
      <c r="AM21" s="50" t="s">
        <v>220</v>
      </c>
    </row>
    <row r="22" spans="1:43" s="16" customFormat="1" ht="39" customHeight="1" x14ac:dyDescent="0.25">
      <c r="A22" s="95" t="str">
        <f>IF(VLOOKUP(F6,BD!B:UD,324,0)=0,"----------------------------------------------------",(VLOOKUP(F6,BD!B:UD,324,0)))</f>
        <v>----------------------------------------------------</v>
      </c>
      <c r="B22" s="96"/>
      <c r="C22" s="96"/>
      <c r="D22" s="96"/>
      <c r="E22" s="96"/>
      <c r="F22" s="96"/>
      <c r="G22" s="97"/>
      <c r="H22" s="209"/>
      <c r="I22" s="99"/>
      <c r="J22" s="99"/>
      <c r="K22" s="99"/>
      <c r="L22" s="99"/>
      <c r="M22" s="99"/>
      <c r="N22" s="99"/>
      <c r="O22" s="99"/>
      <c r="P22" s="99"/>
      <c r="Q22" s="99"/>
      <c r="R22" s="99"/>
      <c r="S22" s="99"/>
      <c r="T22" s="99"/>
      <c r="U22" s="99"/>
      <c r="V22" s="99"/>
      <c r="W22" s="99"/>
      <c r="X22" s="99"/>
      <c r="Y22" s="100"/>
      <c r="Z22" s="101"/>
      <c r="AA22" s="102"/>
      <c r="AB22" s="103" t="str">
        <f t="shared" si="0"/>
        <v/>
      </c>
      <c r="AC22" s="103"/>
      <c r="AD22" s="103"/>
      <c r="AE22" s="15"/>
      <c r="AM22" s="50" t="s">
        <v>232</v>
      </c>
    </row>
    <row r="23" spans="1:43" s="16" customFormat="1" ht="39" customHeight="1" x14ac:dyDescent="0.25">
      <c r="A23" s="95" t="str">
        <f>IF(VLOOKUP(F6,BD!B:UD,328,0)=0,"----------------------------------------------------",(VLOOKUP(F6,BD!B:UD,328,0)))</f>
        <v>----------------------------------------------------</v>
      </c>
      <c r="B23" s="96"/>
      <c r="C23" s="96"/>
      <c r="D23" s="96"/>
      <c r="E23" s="96"/>
      <c r="F23" s="96"/>
      <c r="G23" s="97"/>
      <c r="H23" s="209"/>
      <c r="I23" s="99"/>
      <c r="J23" s="99"/>
      <c r="K23" s="99"/>
      <c r="L23" s="99"/>
      <c r="M23" s="99"/>
      <c r="N23" s="99"/>
      <c r="O23" s="99"/>
      <c r="P23" s="99"/>
      <c r="Q23" s="99"/>
      <c r="R23" s="99"/>
      <c r="S23" s="99"/>
      <c r="T23" s="99"/>
      <c r="U23" s="99"/>
      <c r="V23" s="99"/>
      <c r="W23" s="99"/>
      <c r="X23" s="99"/>
      <c r="Y23" s="100"/>
      <c r="Z23" s="101"/>
      <c r="AA23" s="102"/>
      <c r="AB23" s="103" t="str">
        <f t="shared" si="0"/>
        <v/>
      </c>
      <c r="AC23" s="103"/>
      <c r="AD23" s="103"/>
      <c r="AE23" s="15"/>
      <c r="AM23" s="50" t="s">
        <v>233</v>
      </c>
    </row>
    <row r="24" spans="1:43" ht="18" customHeight="1" x14ac:dyDescent="0.25">
      <c r="A24" s="115" t="s">
        <v>210</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c r="AL24" s="3" t="s">
        <v>206</v>
      </c>
      <c r="AM24" s="50" t="s">
        <v>212</v>
      </c>
      <c r="AN24" s="4"/>
      <c r="AO24" s="4"/>
      <c r="AP24" s="4"/>
      <c r="AQ24" s="4"/>
    </row>
    <row r="25" spans="1:43" x14ac:dyDescent="0.25">
      <c r="A25" s="17" t="s">
        <v>183</v>
      </c>
      <c r="B25" s="108" t="s">
        <v>184</v>
      </c>
      <c r="C25" s="108"/>
      <c r="D25" s="108"/>
      <c r="E25" s="108"/>
      <c r="F25" s="108"/>
      <c r="G25" s="108"/>
      <c r="H25" s="108"/>
      <c r="I25" s="108"/>
      <c r="J25" s="108"/>
      <c r="K25" s="108"/>
      <c r="L25" s="108"/>
      <c r="M25" s="108"/>
      <c r="N25" s="108"/>
      <c r="O25" s="108"/>
      <c r="P25" s="108"/>
      <c r="Q25" s="108"/>
      <c r="R25" s="109"/>
      <c r="S25" s="18" t="s">
        <v>185</v>
      </c>
      <c r="T25" s="107" t="s">
        <v>186</v>
      </c>
      <c r="U25" s="107"/>
      <c r="V25" s="107"/>
      <c r="W25" s="107"/>
      <c r="X25" s="19"/>
      <c r="Y25" s="20" t="s">
        <v>187</v>
      </c>
      <c r="Z25" s="118" t="s">
        <v>188</v>
      </c>
      <c r="AA25" s="118"/>
      <c r="AB25" s="118"/>
      <c r="AC25" s="118"/>
      <c r="AD25" s="118"/>
      <c r="AL25" s="4"/>
      <c r="AM25" s="50" t="s">
        <v>225</v>
      </c>
      <c r="AN25" s="4"/>
      <c r="AO25" s="4"/>
      <c r="AP25" s="4"/>
      <c r="AQ25" s="4"/>
    </row>
    <row r="26" spans="1:43" ht="13.5" customHeight="1" x14ac:dyDescent="0.25">
      <c r="A26" s="119">
        <v>1</v>
      </c>
      <c r="B26" s="122"/>
      <c r="C26" s="123"/>
      <c r="D26" s="123"/>
      <c r="E26" s="123"/>
      <c r="F26" s="123"/>
      <c r="G26" s="123"/>
      <c r="H26" s="123"/>
      <c r="I26" s="123"/>
      <c r="J26" s="123"/>
      <c r="K26" s="123"/>
      <c r="L26" s="123"/>
      <c r="M26" s="123"/>
      <c r="N26" s="123"/>
      <c r="O26" s="123"/>
      <c r="P26" s="123"/>
      <c r="Q26" s="123"/>
      <c r="R26" s="124"/>
      <c r="S26" s="29"/>
      <c r="T26" s="131"/>
      <c r="U26" s="132"/>
      <c r="V26" s="132"/>
      <c r="W26" s="132"/>
      <c r="X26" s="133"/>
      <c r="Y26" s="21"/>
      <c r="Z26" s="134"/>
      <c r="AA26" s="135"/>
      <c r="AB26" s="135"/>
      <c r="AC26" s="135"/>
      <c r="AD26" s="136"/>
      <c r="AL26" s="4"/>
      <c r="AM26" s="4"/>
      <c r="AN26" s="4"/>
      <c r="AO26" s="4"/>
      <c r="AP26" s="4"/>
      <c r="AQ26" s="4"/>
    </row>
    <row r="27" spans="1:43" ht="13.5" customHeight="1" x14ac:dyDescent="0.25">
      <c r="A27" s="120"/>
      <c r="B27" s="125"/>
      <c r="C27" s="126"/>
      <c r="D27" s="126"/>
      <c r="E27" s="126"/>
      <c r="F27" s="126"/>
      <c r="G27" s="126"/>
      <c r="H27" s="126"/>
      <c r="I27" s="126"/>
      <c r="J27" s="126"/>
      <c r="K27" s="126"/>
      <c r="L27" s="126"/>
      <c r="M27" s="126"/>
      <c r="N27" s="126"/>
      <c r="O27" s="126"/>
      <c r="P27" s="126"/>
      <c r="Q27" s="126"/>
      <c r="R27" s="127"/>
      <c r="S27" s="29"/>
      <c r="T27" s="131"/>
      <c r="U27" s="132"/>
      <c r="V27" s="132"/>
      <c r="W27" s="132"/>
      <c r="X27" s="133"/>
      <c r="Y27" s="21"/>
      <c r="Z27" s="137"/>
      <c r="AA27" s="138"/>
      <c r="AB27" s="138"/>
      <c r="AC27" s="138"/>
      <c r="AD27" s="139"/>
      <c r="AL27" s="4"/>
      <c r="AM27" s="4"/>
      <c r="AN27" s="4"/>
      <c r="AO27" s="4"/>
      <c r="AP27" s="4"/>
      <c r="AQ27" s="4"/>
    </row>
    <row r="28" spans="1:43" ht="13.5" customHeight="1" x14ac:dyDescent="0.25">
      <c r="A28" s="121"/>
      <c r="B28" s="128"/>
      <c r="C28" s="129"/>
      <c r="D28" s="129"/>
      <c r="E28" s="129"/>
      <c r="F28" s="129"/>
      <c r="G28" s="129"/>
      <c r="H28" s="129"/>
      <c r="I28" s="129"/>
      <c r="J28" s="129"/>
      <c r="K28" s="129"/>
      <c r="L28" s="129"/>
      <c r="M28" s="129"/>
      <c r="N28" s="129"/>
      <c r="O28" s="129"/>
      <c r="P28" s="129"/>
      <c r="Q28" s="129"/>
      <c r="R28" s="130"/>
      <c r="S28" s="29"/>
      <c r="T28" s="131"/>
      <c r="U28" s="132"/>
      <c r="V28" s="132"/>
      <c r="W28" s="132"/>
      <c r="X28" s="133"/>
      <c r="Y28" s="21"/>
      <c r="Z28" s="140"/>
      <c r="AA28" s="141"/>
      <c r="AB28" s="141"/>
      <c r="AC28" s="141"/>
      <c r="AD28" s="142"/>
      <c r="AL28" s="4"/>
      <c r="AM28" s="4"/>
      <c r="AN28" s="4"/>
      <c r="AO28" s="4"/>
      <c r="AP28" s="4"/>
      <c r="AQ28" s="4"/>
    </row>
    <row r="29" spans="1:43" ht="13.5" customHeight="1" x14ac:dyDescent="0.25">
      <c r="A29" s="119">
        <v>2</v>
      </c>
      <c r="B29" s="122"/>
      <c r="C29" s="123"/>
      <c r="D29" s="123"/>
      <c r="E29" s="123"/>
      <c r="F29" s="123"/>
      <c r="G29" s="123"/>
      <c r="H29" s="123"/>
      <c r="I29" s="123"/>
      <c r="J29" s="123"/>
      <c r="K29" s="123"/>
      <c r="L29" s="123"/>
      <c r="M29" s="123"/>
      <c r="N29" s="123"/>
      <c r="O29" s="123"/>
      <c r="P29" s="123"/>
      <c r="Q29" s="123"/>
      <c r="R29" s="124"/>
      <c r="S29" s="29"/>
      <c r="T29" s="131"/>
      <c r="U29" s="132"/>
      <c r="V29" s="132"/>
      <c r="W29" s="132"/>
      <c r="X29" s="133"/>
      <c r="Y29" s="21"/>
      <c r="Z29" s="134"/>
      <c r="AA29" s="135"/>
      <c r="AB29" s="135"/>
      <c r="AC29" s="135"/>
      <c r="AD29" s="136"/>
      <c r="AL29" s="4"/>
      <c r="AM29" s="4"/>
      <c r="AN29" s="4"/>
      <c r="AO29" s="4"/>
      <c r="AP29" s="4"/>
      <c r="AQ29" s="4"/>
    </row>
    <row r="30" spans="1:43" ht="13.5" customHeight="1" x14ac:dyDescent="0.25">
      <c r="A30" s="120"/>
      <c r="B30" s="125"/>
      <c r="C30" s="126"/>
      <c r="D30" s="126"/>
      <c r="E30" s="126"/>
      <c r="F30" s="126"/>
      <c r="G30" s="126"/>
      <c r="H30" s="126"/>
      <c r="I30" s="126"/>
      <c r="J30" s="126"/>
      <c r="K30" s="126"/>
      <c r="L30" s="126"/>
      <c r="M30" s="126"/>
      <c r="N30" s="126"/>
      <c r="O30" s="126"/>
      <c r="P30" s="126"/>
      <c r="Q30" s="126"/>
      <c r="R30" s="127"/>
      <c r="S30" s="29"/>
      <c r="T30" s="131"/>
      <c r="U30" s="132"/>
      <c r="V30" s="132"/>
      <c r="W30" s="132"/>
      <c r="X30" s="133"/>
      <c r="Y30" s="21"/>
      <c r="Z30" s="137"/>
      <c r="AA30" s="138"/>
      <c r="AB30" s="138"/>
      <c r="AC30" s="138"/>
      <c r="AD30" s="139"/>
      <c r="AL30" s="4"/>
      <c r="AM30" s="4"/>
      <c r="AN30" s="4"/>
      <c r="AO30" s="4"/>
      <c r="AP30" s="4"/>
      <c r="AQ30" s="4"/>
    </row>
    <row r="31" spans="1:43" ht="13.5" customHeight="1" x14ac:dyDescent="0.25">
      <c r="A31" s="121"/>
      <c r="B31" s="128"/>
      <c r="C31" s="129"/>
      <c r="D31" s="129"/>
      <c r="E31" s="129"/>
      <c r="F31" s="129"/>
      <c r="G31" s="129"/>
      <c r="H31" s="129"/>
      <c r="I31" s="129"/>
      <c r="J31" s="129"/>
      <c r="K31" s="129"/>
      <c r="L31" s="129"/>
      <c r="M31" s="129"/>
      <c r="N31" s="129"/>
      <c r="O31" s="129"/>
      <c r="P31" s="129"/>
      <c r="Q31" s="129"/>
      <c r="R31" s="130"/>
      <c r="S31" s="29"/>
      <c r="T31" s="131"/>
      <c r="U31" s="132"/>
      <c r="V31" s="132"/>
      <c r="W31" s="132"/>
      <c r="X31" s="133"/>
      <c r="Y31" s="21"/>
      <c r="Z31" s="140"/>
      <c r="AA31" s="141"/>
      <c r="AB31" s="141"/>
      <c r="AC31" s="141"/>
      <c r="AD31" s="142"/>
      <c r="AL31" s="4"/>
      <c r="AM31" s="4"/>
      <c r="AN31" s="4"/>
      <c r="AO31" s="4"/>
      <c r="AP31" s="4"/>
      <c r="AQ31" s="4"/>
    </row>
    <row r="32" spans="1:43" ht="13.5" customHeight="1" x14ac:dyDescent="0.25">
      <c r="A32" s="119">
        <v>3</v>
      </c>
      <c r="B32" s="122"/>
      <c r="C32" s="123"/>
      <c r="D32" s="123"/>
      <c r="E32" s="123"/>
      <c r="F32" s="123"/>
      <c r="G32" s="123"/>
      <c r="H32" s="123"/>
      <c r="I32" s="123"/>
      <c r="J32" s="123"/>
      <c r="K32" s="123"/>
      <c r="L32" s="123"/>
      <c r="M32" s="123"/>
      <c r="N32" s="123"/>
      <c r="O32" s="123"/>
      <c r="P32" s="123"/>
      <c r="Q32" s="123"/>
      <c r="R32" s="124"/>
      <c r="S32" s="29"/>
      <c r="T32" s="131"/>
      <c r="U32" s="132"/>
      <c r="V32" s="132"/>
      <c r="W32" s="132"/>
      <c r="X32" s="133"/>
      <c r="Y32" s="21"/>
      <c r="Z32" s="134"/>
      <c r="AA32" s="135"/>
      <c r="AB32" s="135"/>
      <c r="AC32" s="135"/>
      <c r="AD32" s="136"/>
      <c r="AL32" s="4"/>
      <c r="AM32" s="4"/>
      <c r="AN32" s="4"/>
      <c r="AO32" s="4"/>
      <c r="AP32" s="4"/>
      <c r="AQ32" s="4"/>
    </row>
    <row r="33" spans="1:43" ht="13.5" customHeight="1" x14ac:dyDescent="0.25">
      <c r="A33" s="120"/>
      <c r="B33" s="125"/>
      <c r="C33" s="126"/>
      <c r="D33" s="126"/>
      <c r="E33" s="126"/>
      <c r="F33" s="126"/>
      <c r="G33" s="126"/>
      <c r="H33" s="126"/>
      <c r="I33" s="126"/>
      <c r="J33" s="126"/>
      <c r="K33" s="126"/>
      <c r="L33" s="126"/>
      <c r="M33" s="126"/>
      <c r="N33" s="126"/>
      <c r="O33" s="126"/>
      <c r="P33" s="126"/>
      <c r="Q33" s="126"/>
      <c r="R33" s="127"/>
      <c r="S33" s="29"/>
      <c r="T33" s="131"/>
      <c r="U33" s="132"/>
      <c r="V33" s="132"/>
      <c r="W33" s="132"/>
      <c r="X33" s="133"/>
      <c r="Y33" s="21"/>
      <c r="Z33" s="137"/>
      <c r="AA33" s="138"/>
      <c r="AB33" s="138"/>
      <c r="AC33" s="138"/>
      <c r="AD33" s="139"/>
      <c r="AL33" s="4"/>
      <c r="AM33" s="4"/>
      <c r="AN33" s="4"/>
      <c r="AO33" s="4"/>
      <c r="AP33" s="4"/>
      <c r="AQ33" s="4"/>
    </row>
    <row r="34" spans="1:43" ht="13.5" customHeight="1" x14ac:dyDescent="0.25">
      <c r="A34" s="121"/>
      <c r="B34" s="128"/>
      <c r="C34" s="129"/>
      <c r="D34" s="129"/>
      <c r="E34" s="129"/>
      <c r="F34" s="129"/>
      <c r="G34" s="129"/>
      <c r="H34" s="129"/>
      <c r="I34" s="129"/>
      <c r="J34" s="129"/>
      <c r="K34" s="129"/>
      <c r="L34" s="129"/>
      <c r="M34" s="129"/>
      <c r="N34" s="129"/>
      <c r="O34" s="129"/>
      <c r="P34" s="129"/>
      <c r="Q34" s="129"/>
      <c r="R34" s="130"/>
      <c r="S34" s="29"/>
      <c r="T34" s="131"/>
      <c r="U34" s="132"/>
      <c r="V34" s="132"/>
      <c r="W34" s="132"/>
      <c r="X34" s="133"/>
      <c r="Y34" s="21"/>
      <c r="Z34" s="140"/>
      <c r="AA34" s="141"/>
      <c r="AB34" s="141"/>
      <c r="AC34" s="141"/>
      <c r="AD34" s="142"/>
      <c r="AL34" s="4"/>
      <c r="AM34" s="4"/>
      <c r="AN34" s="4"/>
      <c r="AO34" s="4"/>
      <c r="AP34" s="4"/>
      <c r="AQ34" s="4"/>
    </row>
    <row r="35" spans="1:43" x14ac:dyDescent="0.25">
      <c r="A35" s="17" t="s">
        <v>183</v>
      </c>
      <c r="B35" s="108" t="s">
        <v>189</v>
      </c>
      <c r="C35" s="108"/>
      <c r="D35" s="108"/>
      <c r="E35" s="108"/>
      <c r="F35" s="108"/>
      <c r="G35" s="108"/>
      <c r="H35" s="108"/>
      <c r="I35" s="108"/>
      <c r="J35" s="108"/>
      <c r="K35" s="108"/>
      <c r="L35" s="108"/>
      <c r="M35" s="108"/>
      <c r="N35" s="108"/>
      <c r="O35" s="108"/>
      <c r="P35" s="108"/>
      <c r="Q35" s="108"/>
      <c r="R35" s="109"/>
      <c r="S35" s="33" t="s">
        <v>185</v>
      </c>
      <c r="T35" s="107" t="s">
        <v>186</v>
      </c>
      <c r="U35" s="107"/>
      <c r="V35" s="107"/>
      <c r="W35" s="107"/>
      <c r="X35" s="19"/>
      <c r="Y35" s="32" t="s">
        <v>187</v>
      </c>
      <c r="Z35" s="143" t="s">
        <v>188</v>
      </c>
      <c r="AA35" s="144"/>
      <c r="AB35" s="144"/>
      <c r="AC35" s="144"/>
      <c r="AD35" s="145"/>
      <c r="AL35" s="4"/>
      <c r="AM35" s="4"/>
      <c r="AN35" s="4"/>
      <c r="AO35" s="4"/>
      <c r="AP35" s="4"/>
      <c r="AQ35" s="4"/>
    </row>
    <row r="36" spans="1:43" ht="12.75" customHeight="1" x14ac:dyDescent="0.25">
      <c r="A36" s="119">
        <v>4</v>
      </c>
      <c r="B36" s="146"/>
      <c r="C36" s="147"/>
      <c r="D36" s="147"/>
      <c r="E36" s="147"/>
      <c r="F36" s="147"/>
      <c r="G36" s="147"/>
      <c r="H36" s="147"/>
      <c r="I36" s="147"/>
      <c r="J36" s="147"/>
      <c r="K36" s="147"/>
      <c r="L36" s="147"/>
      <c r="M36" s="147"/>
      <c r="N36" s="147"/>
      <c r="O36" s="147"/>
      <c r="P36" s="147"/>
      <c r="Q36" s="147"/>
      <c r="R36" s="148"/>
      <c r="S36" s="29"/>
      <c r="T36" s="131"/>
      <c r="U36" s="132"/>
      <c r="V36" s="132"/>
      <c r="W36" s="132"/>
      <c r="X36" s="133"/>
      <c r="Y36" s="21"/>
      <c r="Z36" s="134"/>
      <c r="AA36" s="135"/>
      <c r="AB36" s="135"/>
      <c r="AC36" s="135"/>
      <c r="AD36" s="136"/>
      <c r="AL36" s="4"/>
      <c r="AM36" s="4"/>
      <c r="AN36" s="4"/>
      <c r="AO36" s="4"/>
      <c r="AP36" s="4"/>
      <c r="AQ36" s="4"/>
    </row>
    <row r="37" spans="1:43" ht="12.75" customHeight="1" x14ac:dyDescent="0.25">
      <c r="A37" s="120"/>
      <c r="B37" s="149"/>
      <c r="C37" s="150"/>
      <c r="D37" s="150"/>
      <c r="E37" s="150"/>
      <c r="F37" s="150"/>
      <c r="G37" s="150"/>
      <c r="H37" s="150"/>
      <c r="I37" s="150"/>
      <c r="J37" s="150"/>
      <c r="K37" s="150"/>
      <c r="L37" s="150"/>
      <c r="M37" s="150"/>
      <c r="N37" s="150"/>
      <c r="O37" s="150"/>
      <c r="P37" s="150"/>
      <c r="Q37" s="150"/>
      <c r="R37" s="151"/>
      <c r="S37" s="29"/>
      <c r="T37" s="131"/>
      <c r="U37" s="132"/>
      <c r="V37" s="132"/>
      <c r="W37" s="132"/>
      <c r="X37" s="133"/>
      <c r="Y37" s="21"/>
      <c r="Z37" s="137"/>
      <c r="AA37" s="138"/>
      <c r="AB37" s="138"/>
      <c r="AC37" s="138"/>
      <c r="AD37" s="139"/>
      <c r="AL37" s="4"/>
      <c r="AM37" s="4"/>
      <c r="AN37" s="4"/>
      <c r="AO37" s="4"/>
      <c r="AP37" s="4"/>
      <c r="AQ37" s="4"/>
    </row>
    <row r="38" spans="1:43" ht="12.75" customHeight="1" x14ac:dyDescent="0.25">
      <c r="A38" s="121"/>
      <c r="B38" s="152"/>
      <c r="C38" s="153"/>
      <c r="D38" s="153"/>
      <c r="E38" s="153"/>
      <c r="F38" s="153"/>
      <c r="G38" s="153"/>
      <c r="H38" s="153"/>
      <c r="I38" s="153"/>
      <c r="J38" s="153"/>
      <c r="K38" s="153"/>
      <c r="L38" s="153"/>
      <c r="M38" s="153"/>
      <c r="N38" s="153"/>
      <c r="O38" s="153"/>
      <c r="P38" s="153"/>
      <c r="Q38" s="153"/>
      <c r="R38" s="154"/>
      <c r="S38" s="29"/>
      <c r="T38" s="131"/>
      <c r="U38" s="132"/>
      <c r="V38" s="132"/>
      <c r="W38" s="132"/>
      <c r="X38" s="133"/>
      <c r="Y38" s="21"/>
      <c r="Z38" s="140"/>
      <c r="AA38" s="141"/>
      <c r="AB38" s="141"/>
      <c r="AC38" s="141"/>
      <c r="AD38" s="142"/>
      <c r="AL38" s="4"/>
      <c r="AM38" s="4"/>
      <c r="AN38" s="4"/>
      <c r="AO38" s="4"/>
      <c r="AP38" s="4"/>
      <c r="AQ38" s="4"/>
    </row>
    <row r="39" spans="1:43" ht="12.75" customHeight="1" x14ac:dyDescent="0.25">
      <c r="A39" s="119">
        <v>5</v>
      </c>
      <c r="B39" s="146"/>
      <c r="C39" s="147"/>
      <c r="D39" s="147"/>
      <c r="E39" s="147"/>
      <c r="F39" s="147"/>
      <c r="G39" s="147"/>
      <c r="H39" s="147"/>
      <c r="I39" s="147"/>
      <c r="J39" s="147"/>
      <c r="K39" s="147"/>
      <c r="L39" s="147"/>
      <c r="M39" s="147"/>
      <c r="N39" s="147"/>
      <c r="O39" s="147"/>
      <c r="P39" s="147"/>
      <c r="Q39" s="147"/>
      <c r="R39" s="148"/>
      <c r="S39" s="29"/>
      <c r="T39" s="131"/>
      <c r="U39" s="132"/>
      <c r="V39" s="132"/>
      <c r="W39" s="132"/>
      <c r="X39" s="133"/>
      <c r="Y39" s="21"/>
      <c r="Z39" s="134"/>
      <c r="AA39" s="135"/>
      <c r="AB39" s="135"/>
      <c r="AC39" s="135"/>
      <c r="AD39" s="136"/>
      <c r="AL39" s="4"/>
      <c r="AM39" s="4"/>
      <c r="AN39" s="4"/>
      <c r="AO39" s="4"/>
      <c r="AP39" s="4"/>
      <c r="AQ39" s="4"/>
    </row>
    <row r="40" spans="1:43" ht="12.75" customHeight="1" x14ac:dyDescent="0.25">
      <c r="A40" s="120"/>
      <c r="B40" s="149"/>
      <c r="C40" s="150"/>
      <c r="D40" s="150"/>
      <c r="E40" s="150"/>
      <c r="F40" s="150"/>
      <c r="G40" s="150"/>
      <c r="H40" s="150"/>
      <c r="I40" s="150"/>
      <c r="J40" s="150"/>
      <c r="K40" s="150"/>
      <c r="L40" s="150"/>
      <c r="M40" s="150"/>
      <c r="N40" s="150"/>
      <c r="O40" s="150"/>
      <c r="P40" s="150"/>
      <c r="Q40" s="150"/>
      <c r="R40" s="151"/>
      <c r="S40" s="29"/>
      <c r="T40" s="131"/>
      <c r="U40" s="132"/>
      <c r="V40" s="132"/>
      <c r="W40" s="132"/>
      <c r="X40" s="133"/>
      <c r="Y40" s="21"/>
      <c r="Z40" s="137"/>
      <c r="AA40" s="138"/>
      <c r="AB40" s="138"/>
      <c r="AC40" s="138"/>
      <c r="AD40" s="139"/>
      <c r="AL40" s="4"/>
      <c r="AM40" s="4"/>
      <c r="AN40" s="4"/>
      <c r="AO40" s="4"/>
      <c r="AP40" s="4"/>
      <c r="AQ40" s="4"/>
    </row>
    <row r="41" spans="1:43" ht="12.75" customHeight="1" x14ac:dyDescent="0.25">
      <c r="A41" s="121"/>
      <c r="B41" s="152"/>
      <c r="C41" s="153"/>
      <c r="D41" s="153"/>
      <c r="E41" s="153"/>
      <c r="F41" s="153"/>
      <c r="G41" s="153"/>
      <c r="H41" s="153"/>
      <c r="I41" s="153"/>
      <c r="J41" s="153"/>
      <c r="K41" s="153"/>
      <c r="L41" s="153"/>
      <c r="M41" s="153"/>
      <c r="N41" s="153"/>
      <c r="O41" s="153"/>
      <c r="P41" s="153"/>
      <c r="Q41" s="153"/>
      <c r="R41" s="154"/>
      <c r="S41" s="29"/>
      <c r="T41" s="131"/>
      <c r="U41" s="132"/>
      <c r="V41" s="132"/>
      <c r="W41" s="132"/>
      <c r="X41" s="133"/>
      <c r="Y41" s="21"/>
      <c r="Z41" s="140"/>
      <c r="AA41" s="141"/>
      <c r="AB41" s="141"/>
      <c r="AC41" s="141"/>
      <c r="AD41" s="142"/>
      <c r="AL41" s="4"/>
      <c r="AM41" s="4"/>
      <c r="AN41" s="4"/>
      <c r="AO41" s="4"/>
      <c r="AP41" s="4"/>
      <c r="AQ41" s="4"/>
    </row>
    <row r="42" spans="1:43" ht="12.75" customHeight="1" x14ac:dyDescent="0.25">
      <c r="A42" s="119">
        <v>6</v>
      </c>
      <c r="B42" s="146"/>
      <c r="C42" s="147"/>
      <c r="D42" s="147"/>
      <c r="E42" s="147"/>
      <c r="F42" s="147"/>
      <c r="G42" s="147"/>
      <c r="H42" s="147"/>
      <c r="I42" s="147"/>
      <c r="J42" s="147"/>
      <c r="K42" s="147"/>
      <c r="L42" s="147"/>
      <c r="M42" s="147"/>
      <c r="N42" s="147"/>
      <c r="O42" s="147"/>
      <c r="P42" s="147"/>
      <c r="Q42" s="147"/>
      <c r="R42" s="148"/>
      <c r="S42" s="29"/>
      <c r="T42" s="131"/>
      <c r="U42" s="132"/>
      <c r="V42" s="132"/>
      <c r="W42" s="132"/>
      <c r="X42" s="133"/>
      <c r="Y42" s="21"/>
      <c r="Z42" s="134"/>
      <c r="AA42" s="135"/>
      <c r="AB42" s="135"/>
      <c r="AC42" s="135"/>
      <c r="AD42" s="136"/>
      <c r="AL42" s="4"/>
      <c r="AM42" s="4"/>
      <c r="AN42" s="4"/>
      <c r="AO42" s="4"/>
      <c r="AP42" s="4"/>
      <c r="AQ42" s="4"/>
    </row>
    <row r="43" spans="1:43" ht="12.75" customHeight="1" x14ac:dyDescent="0.25">
      <c r="A43" s="120"/>
      <c r="B43" s="149"/>
      <c r="C43" s="150"/>
      <c r="D43" s="150"/>
      <c r="E43" s="150"/>
      <c r="F43" s="150"/>
      <c r="G43" s="150"/>
      <c r="H43" s="150"/>
      <c r="I43" s="150"/>
      <c r="J43" s="150"/>
      <c r="K43" s="150"/>
      <c r="L43" s="150"/>
      <c r="M43" s="150"/>
      <c r="N43" s="150"/>
      <c r="O43" s="150"/>
      <c r="P43" s="150"/>
      <c r="Q43" s="150"/>
      <c r="R43" s="151"/>
      <c r="S43" s="29"/>
      <c r="T43" s="131"/>
      <c r="U43" s="132"/>
      <c r="V43" s="132"/>
      <c r="W43" s="132"/>
      <c r="X43" s="133"/>
      <c r="Y43" s="21"/>
      <c r="Z43" s="137"/>
      <c r="AA43" s="138"/>
      <c r="AB43" s="138"/>
      <c r="AC43" s="138"/>
      <c r="AD43" s="139"/>
      <c r="AL43" s="4"/>
      <c r="AM43" s="4"/>
      <c r="AN43" s="4"/>
      <c r="AO43" s="4"/>
      <c r="AP43" s="4"/>
      <c r="AQ43" s="4"/>
    </row>
    <row r="44" spans="1:43" ht="12.75" customHeight="1" x14ac:dyDescent="0.25">
      <c r="A44" s="121"/>
      <c r="B44" s="152"/>
      <c r="C44" s="153"/>
      <c r="D44" s="153"/>
      <c r="E44" s="153"/>
      <c r="F44" s="153"/>
      <c r="G44" s="153"/>
      <c r="H44" s="153"/>
      <c r="I44" s="153"/>
      <c r="J44" s="153"/>
      <c r="K44" s="153"/>
      <c r="L44" s="153"/>
      <c r="M44" s="153"/>
      <c r="N44" s="153"/>
      <c r="O44" s="153"/>
      <c r="P44" s="153"/>
      <c r="Q44" s="153"/>
      <c r="R44" s="154"/>
      <c r="S44" s="29"/>
      <c r="T44" s="131"/>
      <c r="U44" s="132"/>
      <c r="V44" s="132"/>
      <c r="W44" s="132"/>
      <c r="X44" s="133"/>
      <c r="Y44" s="21"/>
      <c r="Z44" s="140"/>
      <c r="AA44" s="141"/>
      <c r="AB44" s="141"/>
      <c r="AC44" s="141"/>
      <c r="AD44" s="142"/>
      <c r="AL44" s="4"/>
      <c r="AM44" s="4"/>
      <c r="AN44" s="4"/>
      <c r="AO44" s="4"/>
      <c r="AP44" s="4"/>
      <c r="AQ44" s="4"/>
    </row>
    <row r="45" spans="1:43" ht="12.75" customHeight="1" x14ac:dyDescent="0.25">
      <c r="A45" s="119">
        <v>7</v>
      </c>
      <c r="B45" s="146"/>
      <c r="C45" s="147"/>
      <c r="D45" s="147"/>
      <c r="E45" s="147"/>
      <c r="F45" s="147"/>
      <c r="G45" s="147"/>
      <c r="H45" s="147"/>
      <c r="I45" s="147"/>
      <c r="J45" s="147"/>
      <c r="K45" s="147"/>
      <c r="L45" s="147"/>
      <c r="M45" s="147"/>
      <c r="N45" s="147"/>
      <c r="O45" s="147"/>
      <c r="P45" s="147"/>
      <c r="Q45" s="147"/>
      <c r="R45" s="148"/>
      <c r="S45" s="29"/>
      <c r="T45" s="131"/>
      <c r="U45" s="132"/>
      <c r="V45" s="132"/>
      <c r="W45" s="132"/>
      <c r="X45" s="133"/>
      <c r="Y45" s="21"/>
      <c r="Z45" s="134"/>
      <c r="AA45" s="135"/>
      <c r="AB45" s="135"/>
      <c r="AC45" s="135"/>
      <c r="AD45" s="136"/>
      <c r="AL45" s="4"/>
      <c r="AM45" s="4"/>
      <c r="AN45" s="4"/>
      <c r="AO45" s="4"/>
      <c r="AP45" s="4"/>
      <c r="AQ45" s="4"/>
    </row>
    <row r="46" spans="1:43" ht="12.75" customHeight="1" x14ac:dyDescent="0.25">
      <c r="A46" s="120"/>
      <c r="B46" s="149"/>
      <c r="C46" s="150"/>
      <c r="D46" s="150"/>
      <c r="E46" s="150"/>
      <c r="F46" s="150"/>
      <c r="G46" s="150"/>
      <c r="H46" s="150"/>
      <c r="I46" s="150"/>
      <c r="J46" s="150"/>
      <c r="K46" s="150"/>
      <c r="L46" s="150"/>
      <c r="M46" s="150"/>
      <c r="N46" s="150"/>
      <c r="O46" s="150"/>
      <c r="P46" s="150"/>
      <c r="Q46" s="150"/>
      <c r="R46" s="151"/>
      <c r="S46" s="29"/>
      <c r="T46" s="131"/>
      <c r="U46" s="132"/>
      <c r="V46" s="132"/>
      <c r="W46" s="132"/>
      <c r="X46" s="133"/>
      <c r="Y46" s="21"/>
      <c r="Z46" s="137"/>
      <c r="AA46" s="138"/>
      <c r="AB46" s="138"/>
      <c r="AC46" s="138"/>
      <c r="AD46" s="139"/>
      <c r="AL46" s="4"/>
      <c r="AM46" s="4"/>
      <c r="AN46" s="4"/>
      <c r="AO46" s="4"/>
      <c r="AP46" s="4"/>
      <c r="AQ46" s="4"/>
    </row>
    <row r="47" spans="1:43" ht="12.75" customHeight="1" x14ac:dyDescent="0.25">
      <c r="A47" s="121"/>
      <c r="B47" s="152"/>
      <c r="C47" s="153"/>
      <c r="D47" s="153"/>
      <c r="E47" s="153"/>
      <c r="F47" s="153"/>
      <c r="G47" s="153"/>
      <c r="H47" s="153"/>
      <c r="I47" s="153"/>
      <c r="J47" s="153"/>
      <c r="K47" s="153"/>
      <c r="L47" s="153"/>
      <c r="M47" s="153"/>
      <c r="N47" s="153"/>
      <c r="O47" s="153"/>
      <c r="P47" s="153"/>
      <c r="Q47" s="153"/>
      <c r="R47" s="154"/>
      <c r="S47" s="29"/>
      <c r="T47" s="131"/>
      <c r="U47" s="132"/>
      <c r="V47" s="132"/>
      <c r="W47" s="132"/>
      <c r="X47" s="133"/>
      <c r="Y47" s="21"/>
      <c r="Z47" s="140"/>
      <c r="AA47" s="141"/>
      <c r="AB47" s="141"/>
      <c r="AC47" s="141"/>
      <c r="AD47" s="142"/>
      <c r="AL47" s="4"/>
      <c r="AM47" s="4"/>
      <c r="AN47" s="4"/>
      <c r="AO47" s="4"/>
      <c r="AP47" s="4"/>
      <c r="AQ47" s="4"/>
    </row>
    <row r="48" spans="1:43" ht="12.75" customHeight="1" x14ac:dyDescent="0.25">
      <c r="A48" s="119">
        <v>8</v>
      </c>
      <c r="B48" s="146"/>
      <c r="C48" s="147"/>
      <c r="D48" s="147"/>
      <c r="E48" s="147"/>
      <c r="F48" s="147"/>
      <c r="G48" s="147"/>
      <c r="H48" s="147"/>
      <c r="I48" s="147"/>
      <c r="J48" s="147"/>
      <c r="K48" s="147"/>
      <c r="L48" s="147"/>
      <c r="M48" s="147"/>
      <c r="N48" s="147"/>
      <c r="O48" s="147"/>
      <c r="P48" s="147"/>
      <c r="Q48" s="147"/>
      <c r="R48" s="148"/>
      <c r="S48" s="29"/>
      <c r="T48" s="131"/>
      <c r="U48" s="132"/>
      <c r="V48" s="132"/>
      <c r="W48" s="132"/>
      <c r="X48" s="133"/>
      <c r="Y48" s="21"/>
      <c r="Z48" s="134"/>
      <c r="AA48" s="135"/>
      <c r="AB48" s="135"/>
      <c r="AC48" s="135"/>
      <c r="AD48" s="136"/>
      <c r="AL48" s="4"/>
      <c r="AM48" s="4"/>
      <c r="AN48" s="4"/>
      <c r="AO48" s="4"/>
      <c r="AP48" s="4"/>
      <c r="AQ48" s="4"/>
    </row>
    <row r="49" spans="1:43" ht="12.75" customHeight="1" x14ac:dyDescent="0.25">
      <c r="A49" s="120"/>
      <c r="B49" s="149"/>
      <c r="C49" s="150"/>
      <c r="D49" s="150"/>
      <c r="E49" s="150"/>
      <c r="F49" s="150"/>
      <c r="G49" s="150"/>
      <c r="H49" s="150"/>
      <c r="I49" s="150"/>
      <c r="J49" s="150"/>
      <c r="K49" s="150"/>
      <c r="L49" s="150"/>
      <c r="M49" s="150"/>
      <c r="N49" s="150"/>
      <c r="O49" s="150"/>
      <c r="P49" s="150"/>
      <c r="Q49" s="150"/>
      <c r="R49" s="151"/>
      <c r="S49" s="29"/>
      <c r="T49" s="131"/>
      <c r="U49" s="132"/>
      <c r="V49" s="132"/>
      <c r="W49" s="132"/>
      <c r="X49" s="133"/>
      <c r="Y49" s="21"/>
      <c r="Z49" s="137"/>
      <c r="AA49" s="138"/>
      <c r="AB49" s="138"/>
      <c r="AC49" s="138"/>
      <c r="AD49" s="139"/>
      <c r="AL49" s="4"/>
      <c r="AM49" s="4"/>
      <c r="AN49" s="4"/>
      <c r="AO49" s="4"/>
      <c r="AP49" s="4"/>
      <c r="AQ49" s="4"/>
    </row>
    <row r="50" spans="1:43" ht="12.75" customHeight="1" x14ac:dyDescent="0.25">
      <c r="A50" s="121"/>
      <c r="B50" s="152"/>
      <c r="C50" s="153"/>
      <c r="D50" s="153"/>
      <c r="E50" s="153"/>
      <c r="F50" s="153"/>
      <c r="G50" s="153"/>
      <c r="H50" s="153"/>
      <c r="I50" s="153"/>
      <c r="J50" s="153"/>
      <c r="K50" s="153"/>
      <c r="L50" s="153"/>
      <c r="M50" s="153"/>
      <c r="N50" s="153"/>
      <c r="O50" s="153"/>
      <c r="P50" s="153"/>
      <c r="Q50" s="153"/>
      <c r="R50" s="154"/>
      <c r="S50" s="29"/>
      <c r="T50" s="131"/>
      <c r="U50" s="132"/>
      <c r="V50" s="132"/>
      <c r="W50" s="132"/>
      <c r="X50" s="133"/>
      <c r="Y50" s="21"/>
      <c r="Z50" s="140"/>
      <c r="AA50" s="141"/>
      <c r="AB50" s="141"/>
      <c r="AC50" s="141"/>
      <c r="AD50" s="142"/>
      <c r="AL50" s="4"/>
      <c r="AM50" s="4"/>
      <c r="AN50" s="4"/>
      <c r="AO50" s="4"/>
      <c r="AP50" s="4"/>
      <c r="AQ50" s="4"/>
    </row>
    <row r="51" spans="1:43" ht="12.75" customHeight="1" x14ac:dyDescent="0.25">
      <c r="A51" s="119">
        <v>9</v>
      </c>
      <c r="B51" s="146"/>
      <c r="C51" s="147"/>
      <c r="D51" s="147"/>
      <c r="E51" s="147"/>
      <c r="F51" s="147"/>
      <c r="G51" s="147"/>
      <c r="H51" s="147"/>
      <c r="I51" s="147"/>
      <c r="J51" s="147"/>
      <c r="K51" s="147"/>
      <c r="L51" s="147"/>
      <c r="M51" s="147"/>
      <c r="N51" s="147"/>
      <c r="O51" s="147"/>
      <c r="P51" s="147"/>
      <c r="Q51" s="147"/>
      <c r="R51" s="148"/>
      <c r="S51" s="29"/>
      <c r="T51" s="131"/>
      <c r="U51" s="132"/>
      <c r="V51" s="132"/>
      <c r="W51" s="132"/>
      <c r="X51" s="133"/>
      <c r="Y51" s="21"/>
      <c r="Z51" s="134"/>
      <c r="AA51" s="135"/>
      <c r="AB51" s="135"/>
      <c r="AC51" s="135"/>
      <c r="AD51" s="136"/>
      <c r="AL51" s="4"/>
      <c r="AM51" s="4"/>
      <c r="AN51" s="4"/>
      <c r="AO51" s="4"/>
      <c r="AP51" s="4"/>
      <c r="AQ51" s="4"/>
    </row>
    <row r="52" spans="1:43" ht="12.75" customHeight="1" x14ac:dyDescent="0.25">
      <c r="A52" s="120"/>
      <c r="B52" s="149"/>
      <c r="C52" s="150"/>
      <c r="D52" s="150"/>
      <c r="E52" s="150"/>
      <c r="F52" s="150"/>
      <c r="G52" s="150"/>
      <c r="H52" s="150"/>
      <c r="I52" s="150"/>
      <c r="J52" s="150"/>
      <c r="K52" s="150"/>
      <c r="L52" s="150"/>
      <c r="M52" s="150"/>
      <c r="N52" s="150"/>
      <c r="O52" s="150"/>
      <c r="P52" s="150"/>
      <c r="Q52" s="150"/>
      <c r="R52" s="151"/>
      <c r="S52" s="29"/>
      <c r="T52" s="131"/>
      <c r="U52" s="132"/>
      <c r="V52" s="132"/>
      <c r="W52" s="132"/>
      <c r="X52" s="133"/>
      <c r="Y52" s="21"/>
      <c r="Z52" s="137"/>
      <c r="AA52" s="138"/>
      <c r="AB52" s="138"/>
      <c r="AC52" s="138"/>
      <c r="AD52" s="139"/>
      <c r="AL52" s="4"/>
      <c r="AM52" s="4"/>
      <c r="AN52" s="4"/>
      <c r="AO52" s="4"/>
      <c r="AP52" s="4"/>
      <c r="AQ52" s="4"/>
    </row>
    <row r="53" spans="1:43" ht="12.75" customHeight="1" x14ac:dyDescent="0.25">
      <c r="A53" s="121"/>
      <c r="B53" s="152"/>
      <c r="C53" s="153"/>
      <c r="D53" s="153"/>
      <c r="E53" s="153"/>
      <c r="F53" s="153"/>
      <c r="G53" s="153"/>
      <c r="H53" s="153"/>
      <c r="I53" s="153"/>
      <c r="J53" s="153"/>
      <c r="K53" s="153"/>
      <c r="L53" s="153"/>
      <c r="M53" s="153"/>
      <c r="N53" s="153"/>
      <c r="O53" s="153"/>
      <c r="P53" s="153"/>
      <c r="Q53" s="153"/>
      <c r="R53" s="154"/>
      <c r="S53" s="29"/>
      <c r="T53" s="131"/>
      <c r="U53" s="132"/>
      <c r="V53" s="132"/>
      <c r="W53" s="132"/>
      <c r="X53" s="133"/>
      <c r="Y53" s="21"/>
      <c r="Z53" s="140"/>
      <c r="AA53" s="141"/>
      <c r="AB53" s="141"/>
      <c r="AC53" s="141"/>
      <c r="AD53" s="142"/>
      <c r="AL53" s="4"/>
      <c r="AM53" s="4"/>
      <c r="AN53" s="4"/>
      <c r="AO53" s="4"/>
      <c r="AP53" s="4"/>
      <c r="AQ53" s="4"/>
    </row>
    <row r="54" spans="1:43" ht="12.75" customHeight="1" x14ac:dyDescent="0.25">
      <c r="A54" s="119">
        <v>10</v>
      </c>
      <c r="B54" s="146"/>
      <c r="C54" s="147"/>
      <c r="D54" s="147"/>
      <c r="E54" s="147"/>
      <c r="F54" s="147"/>
      <c r="G54" s="147"/>
      <c r="H54" s="147"/>
      <c r="I54" s="147"/>
      <c r="J54" s="147"/>
      <c r="K54" s="147"/>
      <c r="L54" s="147"/>
      <c r="M54" s="147"/>
      <c r="N54" s="147"/>
      <c r="O54" s="147"/>
      <c r="P54" s="147"/>
      <c r="Q54" s="147"/>
      <c r="R54" s="148"/>
      <c r="S54" s="29"/>
      <c r="T54" s="131"/>
      <c r="U54" s="132"/>
      <c r="V54" s="132"/>
      <c r="W54" s="132"/>
      <c r="X54" s="133"/>
      <c r="Y54" s="21"/>
      <c r="Z54" s="134"/>
      <c r="AA54" s="135"/>
      <c r="AB54" s="135"/>
      <c r="AC54" s="135"/>
      <c r="AD54" s="136"/>
      <c r="AL54" s="4"/>
      <c r="AM54" s="4"/>
      <c r="AN54" s="4"/>
      <c r="AO54" s="4"/>
      <c r="AP54" s="4"/>
      <c r="AQ54" s="4"/>
    </row>
    <row r="55" spans="1:43" ht="12.75" customHeight="1" x14ac:dyDescent="0.25">
      <c r="A55" s="120"/>
      <c r="B55" s="149"/>
      <c r="C55" s="150"/>
      <c r="D55" s="150"/>
      <c r="E55" s="150"/>
      <c r="F55" s="150"/>
      <c r="G55" s="150"/>
      <c r="H55" s="150"/>
      <c r="I55" s="150"/>
      <c r="J55" s="150"/>
      <c r="K55" s="150"/>
      <c r="L55" s="150"/>
      <c r="M55" s="150"/>
      <c r="N55" s="150"/>
      <c r="O55" s="150"/>
      <c r="P55" s="150"/>
      <c r="Q55" s="150"/>
      <c r="R55" s="151"/>
      <c r="S55" s="29"/>
      <c r="T55" s="131"/>
      <c r="U55" s="132"/>
      <c r="V55" s="132"/>
      <c r="W55" s="132"/>
      <c r="X55" s="133"/>
      <c r="Y55" s="21"/>
      <c r="Z55" s="137"/>
      <c r="AA55" s="138"/>
      <c r="AB55" s="138"/>
      <c r="AC55" s="138"/>
      <c r="AD55" s="139"/>
      <c r="AL55" s="4"/>
      <c r="AM55" s="4"/>
      <c r="AN55" s="4"/>
      <c r="AO55" s="4"/>
      <c r="AP55" s="4"/>
      <c r="AQ55" s="4"/>
    </row>
    <row r="56" spans="1:43" ht="12.75" customHeight="1" x14ac:dyDescent="0.25">
      <c r="A56" s="121"/>
      <c r="B56" s="152"/>
      <c r="C56" s="153"/>
      <c r="D56" s="153"/>
      <c r="E56" s="153"/>
      <c r="F56" s="153"/>
      <c r="G56" s="153"/>
      <c r="H56" s="153"/>
      <c r="I56" s="153"/>
      <c r="J56" s="153"/>
      <c r="K56" s="153"/>
      <c r="L56" s="153"/>
      <c r="M56" s="153"/>
      <c r="N56" s="153"/>
      <c r="O56" s="153"/>
      <c r="P56" s="153"/>
      <c r="Q56" s="153"/>
      <c r="R56" s="154"/>
      <c r="S56" s="29"/>
      <c r="T56" s="131"/>
      <c r="U56" s="132"/>
      <c r="V56" s="132"/>
      <c r="W56" s="132"/>
      <c r="X56" s="133"/>
      <c r="Y56" s="21"/>
      <c r="Z56" s="140"/>
      <c r="AA56" s="141"/>
      <c r="AB56" s="141"/>
      <c r="AC56" s="141"/>
      <c r="AD56" s="142"/>
      <c r="AL56" s="4"/>
      <c r="AM56" s="4"/>
      <c r="AN56" s="4"/>
      <c r="AO56" s="4"/>
      <c r="AP56" s="4"/>
      <c r="AQ56" s="4"/>
    </row>
    <row r="57" spans="1:43" x14ac:dyDescent="0.25">
      <c r="A57" s="17" t="s">
        <v>183</v>
      </c>
      <c r="B57" s="108" t="s">
        <v>190</v>
      </c>
      <c r="C57" s="108"/>
      <c r="D57" s="108"/>
      <c r="E57" s="108"/>
      <c r="F57" s="108"/>
      <c r="G57" s="108"/>
      <c r="H57" s="108"/>
      <c r="I57" s="108"/>
      <c r="J57" s="108"/>
      <c r="K57" s="108"/>
      <c r="L57" s="108"/>
      <c r="M57" s="108"/>
      <c r="N57" s="108"/>
      <c r="O57" s="108"/>
      <c r="P57" s="108"/>
      <c r="Q57" s="108"/>
      <c r="R57" s="109"/>
      <c r="S57" s="33" t="s">
        <v>185</v>
      </c>
      <c r="T57" s="107" t="s">
        <v>186</v>
      </c>
      <c r="U57" s="107"/>
      <c r="V57" s="107"/>
      <c r="W57" s="107"/>
      <c r="X57" s="19"/>
      <c r="Y57" s="32" t="s">
        <v>187</v>
      </c>
      <c r="Z57" s="110" t="s">
        <v>188</v>
      </c>
      <c r="AA57" s="155"/>
      <c r="AB57" s="155"/>
      <c r="AC57" s="155"/>
      <c r="AD57" s="111"/>
      <c r="AL57" s="4"/>
      <c r="AM57" s="4"/>
      <c r="AN57" s="4"/>
      <c r="AO57" s="4"/>
      <c r="AP57" s="4"/>
      <c r="AQ57" s="4"/>
    </row>
    <row r="58" spans="1:43" ht="12.75" customHeight="1" x14ac:dyDescent="0.25">
      <c r="A58" s="119">
        <v>11</v>
      </c>
      <c r="B58" s="156"/>
      <c r="C58" s="157"/>
      <c r="D58" s="157"/>
      <c r="E58" s="157"/>
      <c r="F58" s="157"/>
      <c r="G58" s="157"/>
      <c r="H58" s="157"/>
      <c r="I58" s="157"/>
      <c r="J58" s="157"/>
      <c r="K58" s="157"/>
      <c r="L58" s="157"/>
      <c r="M58" s="157"/>
      <c r="N58" s="157"/>
      <c r="O58" s="157"/>
      <c r="P58" s="157"/>
      <c r="Q58" s="157"/>
      <c r="R58" s="158"/>
      <c r="S58" s="29"/>
      <c r="T58" s="131"/>
      <c r="U58" s="132"/>
      <c r="V58" s="132"/>
      <c r="W58" s="132"/>
      <c r="X58" s="133"/>
      <c r="Y58" s="21"/>
      <c r="Z58" s="134"/>
      <c r="AA58" s="135"/>
      <c r="AB58" s="135"/>
      <c r="AC58" s="135"/>
      <c r="AD58" s="136"/>
      <c r="AL58" s="4"/>
      <c r="AM58" s="4"/>
      <c r="AN58" s="4"/>
      <c r="AO58" s="4"/>
      <c r="AP58" s="4"/>
      <c r="AQ58" s="4"/>
    </row>
    <row r="59" spans="1:43" ht="12.75" customHeight="1" x14ac:dyDescent="0.25">
      <c r="A59" s="120"/>
      <c r="B59" s="159"/>
      <c r="C59" s="160"/>
      <c r="D59" s="160"/>
      <c r="E59" s="160"/>
      <c r="F59" s="160"/>
      <c r="G59" s="160"/>
      <c r="H59" s="160"/>
      <c r="I59" s="160"/>
      <c r="J59" s="160"/>
      <c r="K59" s="160"/>
      <c r="L59" s="160"/>
      <c r="M59" s="160"/>
      <c r="N59" s="160"/>
      <c r="O59" s="160"/>
      <c r="P59" s="160"/>
      <c r="Q59" s="160"/>
      <c r="R59" s="161"/>
      <c r="S59" s="29"/>
      <c r="T59" s="131"/>
      <c r="U59" s="132"/>
      <c r="V59" s="132"/>
      <c r="W59" s="132"/>
      <c r="X59" s="133"/>
      <c r="Y59" s="21"/>
      <c r="Z59" s="137"/>
      <c r="AA59" s="138"/>
      <c r="AB59" s="138"/>
      <c r="AC59" s="138"/>
      <c r="AD59" s="139"/>
      <c r="AL59" s="4"/>
      <c r="AM59" s="4"/>
      <c r="AN59" s="4"/>
      <c r="AO59" s="4"/>
      <c r="AP59" s="4"/>
      <c r="AQ59" s="4"/>
    </row>
    <row r="60" spans="1:43" ht="12.75" customHeight="1" x14ac:dyDescent="0.25">
      <c r="A60" s="121"/>
      <c r="B60" s="162"/>
      <c r="C60" s="163"/>
      <c r="D60" s="163"/>
      <c r="E60" s="163"/>
      <c r="F60" s="163"/>
      <c r="G60" s="163"/>
      <c r="H60" s="163"/>
      <c r="I60" s="163"/>
      <c r="J60" s="163"/>
      <c r="K60" s="163"/>
      <c r="L60" s="163"/>
      <c r="M60" s="163"/>
      <c r="N60" s="163"/>
      <c r="O60" s="163"/>
      <c r="P60" s="163"/>
      <c r="Q60" s="163"/>
      <c r="R60" s="164"/>
      <c r="S60" s="29"/>
      <c r="T60" s="131"/>
      <c r="U60" s="132"/>
      <c r="V60" s="132"/>
      <c r="W60" s="132"/>
      <c r="X60" s="133"/>
      <c r="Y60" s="21"/>
      <c r="Z60" s="140"/>
      <c r="AA60" s="141"/>
      <c r="AB60" s="141"/>
      <c r="AC60" s="141"/>
      <c r="AD60" s="142"/>
      <c r="AL60" s="4"/>
      <c r="AM60" s="4"/>
      <c r="AN60" s="4"/>
      <c r="AO60" s="4"/>
      <c r="AP60" s="4"/>
      <c r="AQ60" s="4"/>
    </row>
    <row r="61" spans="1:43" ht="12.75" customHeight="1" x14ac:dyDescent="0.25">
      <c r="A61" s="119">
        <v>12</v>
      </c>
      <c r="B61" s="156"/>
      <c r="C61" s="157"/>
      <c r="D61" s="157"/>
      <c r="E61" s="157"/>
      <c r="F61" s="157"/>
      <c r="G61" s="157"/>
      <c r="H61" s="157"/>
      <c r="I61" s="157"/>
      <c r="J61" s="157"/>
      <c r="K61" s="157"/>
      <c r="L61" s="157"/>
      <c r="M61" s="157"/>
      <c r="N61" s="157"/>
      <c r="O61" s="157"/>
      <c r="P61" s="157"/>
      <c r="Q61" s="157"/>
      <c r="R61" s="158"/>
      <c r="S61" s="29"/>
      <c r="T61" s="131"/>
      <c r="U61" s="132"/>
      <c r="V61" s="132"/>
      <c r="W61" s="132"/>
      <c r="X61" s="133"/>
      <c r="Y61" s="21"/>
      <c r="Z61" s="134"/>
      <c r="AA61" s="135"/>
      <c r="AB61" s="135"/>
      <c r="AC61" s="135"/>
      <c r="AD61" s="136"/>
      <c r="AL61" s="4"/>
      <c r="AM61" s="4"/>
      <c r="AN61" s="4"/>
      <c r="AO61" s="4"/>
      <c r="AP61" s="4"/>
      <c r="AQ61" s="4"/>
    </row>
    <row r="62" spans="1:43" ht="12.75" customHeight="1" x14ac:dyDescent="0.25">
      <c r="A62" s="120"/>
      <c r="B62" s="159"/>
      <c r="C62" s="160"/>
      <c r="D62" s="160"/>
      <c r="E62" s="160"/>
      <c r="F62" s="160"/>
      <c r="G62" s="160"/>
      <c r="H62" s="160"/>
      <c r="I62" s="160"/>
      <c r="J62" s="160"/>
      <c r="K62" s="160"/>
      <c r="L62" s="160"/>
      <c r="M62" s="160"/>
      <c r="N62" s="160"/>
      <c r="O62" s="160"/>
      <c r="P62" s="160"/>
      <c r="Q62" s="160"/>
      <c r="R62" s="161"/>
      <c r="S62" s="29"/>
      <c r="T62" s="131"/>
      <c r="U62" s="132"/>
      <c r="V62" s="132"/>
      <c r="W62" s="132"/>
      <c r="X62" s="133"/>
      <c r="Y62" s="21"/>
      <c r="Z62" s="137"/>
      <c r="AA62" s="138"/>
      <c r="AB62" s="138"/>
      <c r="AC62" s="138"/>
      <c r="AD62" s="139"/>
      <c r="AL62" s="4"/>
      <c r="AM62" s="4"/>
      <c r="AN62" s="4"/>
      <c r="AO62" s="4"/>
      <c r="AP62" s="4"/>
      <c r="AQ62" s="4"/>
    </row>
    <row r="63" spans="1:43" ht="12.75" customHeight="1" x14ac:dyDescent="0.25">
      <c r="A63" s="121"/>
      <c r="B63" s="162"/>
      <c r="C63" s="163"/>
      <c r="D63" s="163"/>
      <c r="E63" s="163"/>
      <c r="F63" s="163"/>
      <c r="G63" s="163"/>
      <c r="H63" s="163"/>
      <c r="I63" s="163"/>
      <c r="J63" s="163"/>
      <c r="K63" s="163"/>
      <c r="L63" s="163"/>
      <c r="M63" s="163"/>
      <c r="N63" s="163"/>
      <c r="O63" s="163"/>
      <c r="P63" s="163"/>
      <c r="Q63" s="163"/>
      <c r="R63" s="164"/>
      <c r="S63" s="29"/>
      <c r="T63" s="131"/>
      <c r="U63" s="132"/>
      <c r="V63" s="132"/>
      <c r="W63" s="132"/>
      <c r="X63" s="133"/>
      <c r="Y63" s="21"/>
      <c r="Z63" s="140"/>
      <c r="AA63" s="141"/>
      <c r="AB63" s="141"/>
      <c r="AC63" s="141"/>
      <c r="AD63" s="142"/>
      <c r="AL63" s="4"/>
      <c r="AM63" s="4"/>
      <c r="AN63" s="4"/>
      <c r="AO63" s="4"/>
      <c r="AP63" s="4"/>
      <c r="AQ63" s="4"/>
    </row>
    <row r="64" spans="1:43" ht="12.75" customHeight="1" x14ac:dyDescent="0.25">
      <c r="A64" s="119">
        <v>13</v>
      </c>
      <c r="B64" s="156"/>
      <c r="C64" s="157"/>
      <c r="D64" s="157"/>
      <c r="E64" s="157"/>
      <c r="F64" s="157"/>
      <c r="G64" s="157"/>
      <c r="H64" s="157"/>
      <c r="I64" s="157"/>
      <c r="J64" s="157"/>
      <c r="K64" s="157"/>
      <c r="L64" s="157"/>
      <c r="M64" s="157"/>
      <c r="N64" s="157"/>
      <c r="O64" s="157"/>
      <c r="P64" s="157"/>
      <c r="Q64" s="157"/>
      <c r="R64" s="158"/>
      <c r="S64" s="29"/>
      <c r="T64" s="131"/>
      <c r="U64" s="132"/>
      <c r="V64" s="132"/>
      <c r="W64" s="132"/>
      <c r="X64" s="133"/>
      <c r="Y64" s="21"/>
      <c r="Z64" s="134"/>
      <c r="AA64" s="135"/>
      <c r="AB64" s="135"/>
      <c r="AC64" s="135"/>
      <c r="AD64" s="136"/>
      <c r="AL64" s="4"/>
      <c r="AM64" s="4"/>
      <c r="AN64" s="4"/>
      <c r="AO64" s="4"/>
      <c r="AP64" s="4"/>
      <c r="AQ64" s="4"/>
    </row>
    <row r="65" spans="1:43" ht="12.75" customHeight="1" x14ac:dyDescent="0.25">
      <c r="A65" s="120"/>
      <c r="B65" s="159"/>
      <c r="C65" s="160"/>
      <c r="D65" s="160"/>
      <c r="E65" s="160"/>
      <c r="F65" s="160"/>
      <c r="G65" s="160"/>
      <c r="H65" s="160"/>
      <c r="I65" s="160"/>
      <c r="J65" s="160"/>
      <c r="K65" s="160"/>
      <c r="L65" s="160"/>
      <c r="M65" s="160"/>
      <c r="N65" s="160"/>
      <c r="O65" s="160"/>
      <c r="P65" s="160"/>
      <c r="Q65" s="160"/>
      <c r="R65" s="161"/>
      <c r="S65" s="29"/>
      <c r="T65" s="131"/>
      <c r="U65" s="132"/>
      <c r="V65" s="132"/>
      <c r="W65" s="132"/>
      <c r="X65" s="133"/>
      <c r="Y65" s="21"/>
      <c r="Z65" s="137"/>
      <c r="AA65" s="138"/>
      <c r="AB65" s="138"/>
      <c r="AC65" s="138"/>
      <c r="AD65" s="139"/>
      <c r="AL65" s="4"/>
      <c r="AM65" s="4"/>
      <c r="AN65" s="4"/>
      <c r="AO65" s="4"/>
      <c r="AP65" s="4"/>
      <c r="AQ65" s="4"/>
    </row>
    <row r="66" spans="1:43" ht="12.75" customHeight="1" x14ac:dyDescent="0.25">
      <c r="A66" s="121"/>
      <c r="B66" s="162"/>
      <c r="C66" s="163"/>
      <c r="D66" s="163"/>
      <c r="E66" s="163"/>
      <c r="F66" s="163"/>
      <c r="G66" s="163"/>
      <c r="H66" s="163"/>
      <c r="I66" s="163"/>
      <c r="J66" s="163"/>
      <c r="K66" s="163"/>
      <c r="L66" s="163"/>
      <c r="M66" s="163"/>
      <c r="N66" s="163"/>
      <c r="O66" s="163"/>
      <c r="P66" s="163"/>
      <c r="Q66" s="163"/>
      <c r="R66" s="164"/>
      <c r="S66" s="29"/>
      <c r="T66" s="131"/>
      <c r="U66" s="132"/>
      <c r="V66" s="132"/>
      <c r="W66" s="132"/>
      <c r="X66" s="133"/>
      <c r="Y66" s="21"/>
      <c r="Z66" s="140"/>
      <c r="AA66" s="141"/>
      <c r="AB66" s="141"/>
      <c r="AC66" s="141"/>
      <c r="AD66" s="142"/>
      <c r="AL66" s="4"/>
      <c r="AM66" s="4"/>
      <c r="AN66" s="4"/>
      <c r="AO66" s="4"/>
      <c r="AP66" s="4"/>
      <c r="AQ66" s="4"/>
    </row>
    <row r="67" spans="1:43" s="23" customFormat="1" ht="24" customHeight="1" x14ac:dyDescent="0.25">
      <c r="A67" s="167" t="s">
        <v>191</v>
      </c>
      <c r="B67" s="168"/>
      <c r="C67" s="168"/>
      <c r="D67" s="168"/>
      <c r="E67" s="168"/>
      <c r="F67" s="168"/>
      <c r="G67" s="168"/>
      <c r="H67" s="168"/>
      <c r="I67" s="168"/>
      <c r="J67" s="168"/>
      <c r="K67" s="168"/>
      <c r="L67" s="168"/>
      <c r="M67" s="168"/>
      <c r="N67" s="168"/>
      <c r="O67" s="168"/>
      <c r="P67" s="168"/>
      <c r="Q67" s="168"/>
      <c r="R67" s="168"/>
      <c r="S67" s="168"/>
      <c r="T67" s="169"/>
      <c r="U67" s="167" t="s">
        <v>192</v>
      </c>
      <c r="V67" s="168"/>
      <c r="W67" s="168"/>
      <c r="X67" s="168"/>
      <c r="Y67" s="168"/>
      <c r="Z67" s="168"/>
      <c r="AA67" s="168"/>
      <c r="AB67" s="168"/>
      <c r="AC67" s="168"/>
      <c r="AD67" s="169"/>
      <c r="AE67" s="22"/>
    </row>
    <row r="68" spans="1:43" x14ac:dyDescent="0.25">
      <c r="A68" s="170">
        <f>+VLOOKUP(F6,BD!B:UD,340,0)</f>
        <v>0</v>
      </c>
      <c r="B68" s="171"/>
      <c r="C68" s="171"/>
      <c r="D68" s="171"/>
      <c r="E68" s="171"/>
      <c r="F68" s="171"/>
      <c r="G68" s="171"/>
      <c r="H68" s="171"/>
      <c r="I68" s="171"/>
      <c r="J68" s="171"/>
      <c r="K68" s="171"/>
      <c r="L68" s="171"/>
      <c r="M68" s="171"/>
      <c r="N68" s="171"/>
      <c r="O68" s="171"/>
      <c r="P68" s="171"/>
      <c r="Q68" s="171"/>
      <c r="R68" s="171"/>
      <c r="S68" s="171"/>
      <c r="T68" s="172"/>
      <c r="U68" s="176">
        <f>+VLOOKUP(F6,BD!B:UD,341,0)</f>
        <v>0</v>
      </c>
      <c r="V68" s="177"/>
      <c r="W68" s="177"/>
      <c r="X68" s="177"/>
      <c r="Y68" s="177"/>
      <c r="Z68" s="177"/>
      <c r="AA68" s="177"/>
      <c r="AB68" s="177"/>
      <c r="AC68" s="177"/>
      <c r="AD68" s="178"/>
      <c r="AL68" s="4"/>
      <c r="AM68" s="4"/>
      <c r="AN68" s="4"/>
      <c r="AO68" s="4"/>
      <c r="AP68" s="4"/>
      <c r="AQ68" s="4"/>
    </row>
    <row r="69" spans="1:43" s="23" customFormat="1" ht="212.25" customHeight="1" x14ac:dyDescent="0.25">
      <c r="A69" s="173"/>
      <c r="B69" s="174"/>
      <c r="C69" s="174"/>
      <c r="D69" s="174"/>
      <c r="E69" s="174"/>
      <c r="F69" s="174"/>
      <c r="G69" s="174"/>
      <c r="H69" s="174"/>
      <c r="I69" s="174"/>
      <c r="J69" s="174"/>
      <c r="K69" s="174"/>
      <c r="L69" s="174"/>
      <c r="M69" s="174"/>
      <c r="N69" s="174"/>
      <c r="O69" s="174"/>
      <c r="P69" s="174"/>
      <c r="Q69" s="174"/>
      <c r="R69" s="174"/>
      <c r="S69" s="174"/>
      <c r="T69" s="175"/>
      <c r="U69" s="179"/>
      <c r="V69" s="180"/>
      <c r="W69" s="180"/>
      <c r="X69" s="180"/>
      <c r="Y69" s="180"/>
      <c r="Z69" s="180"/>
      <c r="AA69" s="180"/>
      <c r="AB69" s="180"/>
      <c r="AC69" s="180"/>
      <c r="AD69" s="181"/>
      <c r="AE69" s="22"/>
    </row>
    <row r="70" spans="1:43" s="23" customFormat="1" ht="24" customHeight="1" x14ac:dyDescent="0.25">
      <c r="A70" s="167" t="s">
        <v>193</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9"/>
      <c r="AE70" s="22"/>
    </row>
    <row r="71" spans="1:43" ht="18.75" x14ac:dyDescent="0.3">
      <c r="A71" s="185" t="s">
        <v>236</v>
      </c>
      <c r="B71" s="186"/>
      <c r="C71" s="186"/>
      <c r="D71" s="186"/>
      <c r="E71" s="186"/>
      <c r="F71" s="186"/>
      <c r="G71" s="186"/>
      <c r="H71" s="186"/>
      <c r="I71" s="186"/>
      <c r="J71" s="186"/>
      <c r="K71" s="186"/>
      <c r="L71" s="186"/>
      <c r="M71" s="186"/>
      <c r="N71" s="186"/>
      <c r="O71" s="216"/>
      <c r="P71" s="185" t="s">
        <v>194</v>
      </c>
      <c r="Q71" s="186"/>
      <c r="R71" s="186"/>
      <c r="S71" s="186"/>
      <c r="T71" s="186"/>
      <c r="U71" s="186"/>
      <c r="V71" s="186"/>
      <c r="W71" s="186"/>
      <c r="X71" s="186"/>
      <c r="Y71" s="186"/>
      <c r="Z71" s="186"/>
      <c r="AA71" s="186"/>
      <c r="AB71" s="186"/>
      <c r="AC71" s="182" t="s">
        <v>195</v>
      </c>
      <c r="AD71" s="183"/>
      <c r="AL71" s="3"/>
      <c r="AM71" s="3"/>
      <c r="AN71" s="4"/>
      <c r="AO71" s="4"/>
      <c r="AP71" s="4"/>
      <c r="AQ71" s="4"/>
    </row>
    <row r="72" spans="1:43" ht="15" customHeight="1" x14ac:dyDescent="0.25">
      <c r="A72" s="191" t="str">
        <f>+VLOOKUP(F6,BD!B:UD,531,0)</f>
        <v>Kotler, Philip, 2016, Fundamentos de Marketing, Distrito Federal, México, Pearson Education, ISBN: 9786073238458</v>
      </c>
      <c r="B72" s="192"/>
      <c r="C72" s="192"/>
      <c r="D72" s="192"/>
      <c r="E72" s="192"/>
      <c r="F72" s="192"/>
      <c r="G72" s="192"/>
      <c r="H72" s="192"/>
      <c r="I72" s="192"/>
      <c r="J72" s="192"/>
      <c r="K72" s="192"/>
      <c r="L72" s="192"/>
      <c r="M72" s="192"/>
      <c r="N72" s="192"/>
      <c r="O72" s="193"/>
      <c r="P72" s="217"/>
      <c r="Q72" s="218"/>
      <c r="R72" s="218"/>
      <c r="S72" s="218"/>
      <c r="T72" s="218"/>
      <c r="U72" s="218"/>
      <c r="V72" s="218"/>
      <c r="W72" s="218"/>
      <c r="X72" s="218"/>
      <c r="Y72" s="218"/>
      <c r="Z72" s="218"/>
      <c r="AA72" s="218"/>
      <c r="AB72" s="219"/>
      <c r="AC72" s="220"/>
      <c r="AD72" s="221"/>
      <c r="AL72" s="3"/>
      <c r="AM72" s="3"/>
      <c r="AN72" s="4"/>
      <c r="AO72" s="4"/>
      <c r="AP72" s="4"/>
      <c r="AQ72" s="4"/>
    </row>
    <row r="73" spans="1:43" x14ac:dyDescent="0.25">
      <c r="A73" s="188"/>
      <c r="B73" s="189"/>
      <c r="C73" s="189"/>
      <c r="D73" s="189"/>
      <c r="E73" s="189"/>
      <c r="F73" s="189"/>
      <c r="G73" s="189"/>
      <c r="H73" s="189"/>
      <c r="I73" s="189"/>
      <c r="J73" s="189"/>
      <c r="K73" s="189"/>
      <c r="L73" s="189"/>
      <c r="M73" s="189"/>
      <c r="N73" s="189"/>
      <c r="O73" s="190"/>
      <c r="P73" s="217"/>
      <c r="Q73" s="218"/>
      <c r="R73" s="218"/>
      <c r="S73" s="218"/>
      <c r="T73" s="218"/>
      <c r="U73" s="218"/>
      <c r="V73" s="218"/>
      <c r="W73" s="218"/>
      <c r="X73" s="218"/>
      <c r="Y73" s="218"/>
      <c r="Z73" s="218"/>
      <c r="AA73" s="218"/>
      <c r="AB73" s="219"/>
      <c r="AC73" s="220"/>
      <c r="AD73" s="221"/>
      <c r="AL73" s="3"/>
      <c r="AM73" s="3"/>
      <c r="AN73" s="4"/>
      <c r="AO73" s="4"/>
      <c r="AP73" s="4"/>
      <c r="AQ73" s="4"/>
    </row>
    <row r="74" spans="1:43" ht="18.75" customHeight="1" x14ac:dyDescent="0.25">
      <c r="A74" s="188" t="str">
        <f>+VLOOKUP(F6,BD!B:UD,533,0)</f>
        <v>Baca Urbina, Gabriel, 2016, Evaluación de proyectos, Distrito Federal, México, MCGRAW-HILL, ISBN: 9786071513748</v>
      </c>
      <c r="B74" s="189"/>
      <c r="C74" s="189"/>
      <c r="D74" s="189"/>
      <c r="E74" s="189"/>
      <c r="F74" s="189"/>
      <c r="G74" s="189"/>
      <c r="H74" s="189"/>
      <c r="I74" s="189"/>
      <c r="J74" s="189"/>
      <c r="K74" s="189"/>
      <c r="L74" s="189"/>
      <c r="M74" s="189"/>
      <c r="N74" s="189"/>
      <c r="O74" s="190"/>
      <c r="P74" s="222"/>
      <c r="Q74" s="223"/>
      <c r="R74" s="223"/>
      <c r="S74" s="223"/>
      <c r="T74" s="223"/>
      <c r="U74" s="223"/>
      <c r="V74" s="223"/>
      <c r="W74" s="223"/>
      <c r="X74" s="223"/>
      <c r="Y74" s="223"/>
      <c r="Z74" s="223"/>
      <c r="AA74" s="223"/>
      <c r="AB74" s="224"/>
      <c r="AC74" s="220"/>
      <c r="AD74" s="221"/>
      <c r="AL74" s="3"/>
      <c r="AM74" s="3"/>
      <c r="AN74" s="4"/>
      <c r="AO74" s="4"/>
      <c r="AP74" s="4"/>
      <c r="AQ74" s="4"/>
    </row>
    <row r="75" spans="1:43" ht="18.75" x14ac:dyDescent="0.25">
      <c r="A75" s="188"/>
      <c r="B75" s="189"/>
      <c r="C75" s="189"/>
      <c r="D75" s="189"/>
      <c r="E75" s="189"/>
      <c r="F75" s="189"/>
      <c r="G75" s="189"/>
      <c r="H75" s="189"/>
      <c r="I75" s="189"/>
      <c r="J75" s="189"/>
      <c r="K75" s="189"/>
      <c r="L75" s="189"/>
      <c r="M75" s="189"/>
      <c r="N75" s="189"/>
      <c r="O75" s="190"/>
      <c r="P75" s="222"/>
      <c r="Q75" s="223"/>
      <c r="R75" s="223"/>
      <c r="S75" s="223"/>
      <c r="T75" s="223"/>
      <c r="U75" s="223"/>
      <c r="V75" s="223"/>
      <c r="W75" s="223"/>
      <c r="X75" s="223"/>
      <c r="Y75" s="223"/>
      <c r="Z75" s="223"/>
      <c r="AA75" s="223"/>
      <c r="AB75" s="224"/>
      <c r="AC75" s="220"/>
      <c r="AD75" s="221"/>
      <c r="AL75" s="3"/>
      <c r="AM75" s="3"/>
      <c r="AN75" s="4"/>
      <c r="AO75" s="4"/>
      <c r="AP75" s="4"/>
      <c r="AQ75" s="4"/>
    </row>
    <row r="76" spans="1:43" ht="18.75" customHeight="1" x14ac:dyDescent="0.25">
      <c r="A76" s="188" t="str">
        <f>+VLOOKUP(F6,BD!B:UD,534,0)</f>
        <v>Domínguez, Germán, Domínguez, Juan y Domínguez, Betsabe, 2014, Guía práctica para un plan de negocios y obtención de fondos del Gobierno Federal, Ciudad de México, México, Instituto Mexicano de Contadores Públicos, ISBN: 978-607-8384-25-9</v>
      </c>
      <c r="B76" s="189"/>
      <c r="C76" s="189"/>
      <c r="D76" s="189"/>
      <c r="E76" s="189"/>
      <c r="F76" s="189"/>
      <c r="G76" s="189"/>
      <c r="H76" s="189"/>
      <c r="I76" s="189"/>
      <c r="J76" s="189"/>
      <c r="K76" s="189"/>
      <c r="L76" s="189"/>
      <c r="M76" s="189"/>
      <c r="N76" s="189"/>
      <c r="O76" s="190"/>
      <c r="P76" s="222"/>
      <c r="Q76" s="223"/>
      <c r="R76" s="223"/>
      <c r="S76" s="223"/>
      <c r="T76" s="223"/>
      <c r="U76" s="223"/>
      <c r="V76" s="223"/>
      <c r="W76" s="223"/>
      <c r="X76" s="223"/>
      <c r="Y76" s="223"/>
      <c r="Z76" s="223"/>
      <c r="AA76" s="223"/>
      <c r="AB76" s="224"/>
      <c r="AC76" s="220"/>
      <c r="AD76" s="221"/>
      <c r="AL76" s="3"/>
      <c r="AM76" s="3"/>
      <c r="AN76" s="4"/>
      <c r="AO76" s="4"/>
      <c r="AP76" s="4"/>
      <c r="AQ76" s="4"/>
    </row>
    <row r="77" spans="1:43" ht="18.75" x14ac:dyDescent="0.25">
      <c r="A77" s="188"/>
      <c r="B77" s="189"/>
      <c r="C77" s="189"/>
      <c r="D77" s="189"/>
      <c r="E77" s="189"/>
      <c r="F77" s="189"/>
      <c r="G77" s="189"/>
      <c r="H77" s="189"/>
      <c r="I77" s="189"/>
      <c r="J77" s="189"/>
      <c r="K77" s="189"/>
      <c r="L77" s="189"/>
      <c r="M77" s="189"/>
      <c r="N77" s="189"/>
      <c r="O77" s="190"/>
      <c r="P77" s="222"/>
      <c r="Q77" s="223"/>
      <c r="R77" s="223"/>
      <c r="S77" s="223"/>
      <c r="T77" s="223"/>
      <c r="U77" s="223"/>
      <c r="V77" s="223"/>
      <c r="W77" s="223"/>
      <c r="X77" s="223"/>
      <c r="Y77" s="223"/>
      <c r="Z77" s="223"/>
      <c r="AA77" s="223"/>
      <c r="AB77" s="224"/>
      <c r="AC77" s="220"/>
      <c r="AD77" s="221"/>
      <c r="AL77" s="3"/>
      <c r="AM77" s="3"/>
      <c r="AN77" s="4"/>
      <c r="AO77" s="4"/>
      <c r="AP77" s="4"/>
      <c r="AQ77" s="4"/>
    </row>
    <row r="78" spans="1:43" ht="18.75" customHeight="1" x14ac:dyDescent="0.25">
      <c r="A78" s="188" t="str">
        <f>+VLOOKUP(F6,BD!B:UD,535,0)</f>
        <v>Pedraza, Oscar, 2014, Modelo del plan de negocios para la micro y pequeña empresa, Distrito Federal, México, Grupo Editorial Patria, ISBN ebook: 978-607-438-850-3</v>
      </c>
      <c r="B78" s="189"/>
      <c r="C78" s="189"/>
      <c r="D78" s="189"/>
      <c r="E78" s="189"/>
      <c r="F78" s="189"/>
      <c r="G78" s="189"/>
      <c r="H78" s="189"/>
      <c r="I78" s="189"/>
      <c r="J78" s="189"/>
      <c r="K78" s="189"/>
      <c r="L78" s="189"/>
      <c r="M78" s="189"/>
      <c r="N78" s="189"/>
      <c r="O78" s="190"/>
      <c r="P78" s="222"/>
      <c r="Q78" s="223"/>
      <c r="R78" s="223"/>
      <c r="S78" s="223"/>
      <c r="T78" s="223"/>
      <c r="U78" s="223"/>
      <c r="V78" s="223"/>
      <c r="W78" s="223"/>
      <c r="X78" s="223"/>
      <c r="Y78" s="223"/>
      <c r="Z78" s="223"/>
      <c r="AA78" s="223"/>
      <c r="AB78" s="224"/>
      <c r="AC78" s="220"/>
      <c r="AD78" s="221"/>
      <c r="AL78" s="3"/>
      <c r="AM78" s="3"/>
      <c r="AN78" s="4"/>
      <c r="AO78" s="4"/>
      <c r="AP78" s="4"/>
      <c r="AQ78" s="4"/>
    </row>
    <row r="79" spans="1:43" ht="18.75" x14ac:dyDescent="0.25">
      <c r="A79" s="188"/>
      <c r="B79" s="189"/>
      <c r="C79" s="189"/>
      <c r="D79" s="189"/>
      <c r="E79" s="189"/>
      <c r="F79" s="189"/>
      <c r="G79" s="189"/>
      <c r="H79" s="189"/>
      <c r="I79" s="189"/>
      <c r="J79" s="189"/>
      <c r="K79" s="189"/>
      <c r="L79" s="189"/>
      <c r="M79" s="189"/>
      <c r="N79" s="189"/>
      <c r="O79" s="190"/>
      <c r="P79" s="222"/>
      <c r="Q79" s="223"/>
      <c r="R79" s="223"/>
      <c r="S79" s="223"/>
      <c r="T79" s="223"/>
      <c r="U79" s="223"/>
      <c r="V79" s="223"/>
      <c r="W79" s="223"/>
      <c r="X79" s="223"/>
      <c r="Y79" s="223"/>
      <c r="Z79" s="223"/>
      <c r="AA79" s="223"/>
      <c r="AB79" s="224"/>
      <c r="AC79" s="220"/>
      <c r="AD79" s="221"/>
      <c r="AL79" s="3"/>
      <c r="AM79" s="3"/>
      <c r="AN79" s="4"/>
      <c r="AO79" s="4"/>
      <c r="AP79" s="4"/>
      <c r="AQ79" s="4"/>
    </row>
    <row r="80" spans="1:43" ht="18.75" customHeight="1" x14ac:dyDescent="0.25">
      <c r="A80" s="196">
        <f>+VLOOKUP(F6,BD!B:UD,536,0)</f>
        <v>0</v>
      </c>
      <c r="B80" s="197"/>
      <c r="C80" s="197"/>
      <c r="D80" s="197"/>
      <c r="E80" s="197"/>
      <c r="F80" s="197"/>
      <c r="G80" s="197"/>
      <c r="H80" s="197"/>
      <c r="I80" s="197"/>
      <c r="J80" s="197"/>
      <c r="K80" s="197"/>
      <c r="L80" s="197"/>
      <c r="M80" s="197"/>
      <c r="N80" s="197"/>
      <c r="O80" s="198"/>
      <c r="P80" s="225"/>
      <c r="Q80" s="226"/>
      <c r="R80" s="226"/>
      <c r="S80" s="226"/>
      <c r="T80" s="226"/>
      <c r="U80" s="226"/>
      <c r="V80" s="226"/>
      <c r="W80" s="226"/>
      <c r="X80" s="226"/>
      <c r="Y80" s="226"/>
      <c r="Z80" s="226"/>
      <c r="AA80" s="226"/>
      <c r="AB80" s="227"/>
      <c r="AC80" s="228">
        <f>SUM(AC72:AD79)</f>
        <v>0</v>
      </c>
      <c r="AD80" s="229"/>
      <c r="AL80" s="3"/>
      <c r="AM80" s="3"/>
      <c r="AN80" s="4"/>
      <c r="AO80" s="4"/>
      <c r="AP80" s="4"/>
      <c r="AQ80" s="4"/>
    </row>
    <row r="81" spans="1:43" x14ac:dyDescent="0.25"/>
    <row r="82" spans="1:43" x14ac:dyDescent="0.25"/>
    <row r="83" spans="1:43" x14ac:dyDescent="0.25"/>
    <row r="84" spans="1:43" x14ac:dyDescent="0.25"/>
    <row r="85" spans="1:43" x14ac:dyDescent="0.25">
      <c r="A85" s="31"/>
      <c r="B85" s="195" t="str">
        <f>IF('UT 1'!B85:J85=0,"",'UT 1'!B85:J85)</f>
        <v/>
      </c>
      <c r="C85" s="195"/>
      <c r="D85" s="195"/>
      <c r="E85" s="195"/>
      <c r="F85" s="195"/>
      <c r="G85" s="195"/>
      <c r="H85" s="195"/>
      <c r="I85" s="195"/>
      <c r="J85" s="195"/>
      <c r="K85" s="31"/>
      <c r="L85" s="195" t="str">
        <f>IF('UT 1'!L85:T85=0,"",'UT 1'!L85:T85)</f>
        <v/>
      </c>
      <c r="M85" s="195"/>
      <c r="N85" s="195"/>
      <c r="O85" s="195"/>
      <c r="P85" s="195"/>
      <c r="Q85" s="195"/>
      <c r="R85" s="195"/>
      <c r="S85" s="195"/>
      <c r="T85" s="195"/>
      <c r="U85" s="31"/>
      <c r="V85" s="195" t="str">
        <f>IF('UT 1'!V85:AD85=0,"",'UT 1'!V85:AD85)</f>
        <v/>
      </c>
      <c r="W85" s="195"/>
      <c r="X85" s="195"/>
      <c r="Y85" s="195"/>
      <c r="Z85" s="195"/>
      <c r="AA85" s="195"/>
      <c r="AB85" s="195"/>
      <c r="AC85" s="195"/>
      <c r="AD85" s="195"/>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202</v>
      </c>
      <c r="AM87" s="3"/>
    </row>
    <row r="88" spans="1:43" x14ac:dyDescent="0.25">
      <c r="A88" s="187" t="s">
        <v>3869</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8:O79"/>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17" priority="113">
      <formula>LEN(TRIM(A18))=0</formula>
    </cfRule>
  </conditionalFormatting>
  <conditionalFormatting sqref="AD5">
    <cfRule type="containsBlanks" dxfId="16" priority="81">
      <formula>LEN(TRIM(AD5))=0</formula>
    </cfRule>
  </conditionalFormatting>
  <conditionalFormatting sqref="AC80:AD80 P72:AD79">
    <cfRule type="containsBlanks" dxfId="15" priority="47">
      <formula>LEN(TRIM(P72))=0</formula>
    </cfRule>
  </conditionalFormatting>
  <conditionalFormatting sqref="A13:O14">
    <cfRule type="containsBlanks" dxfId="14" priority="34">
      <formula>LEN(TRIM(A13))=0</formula>
    </cfRule>
  </conditionalFormatting>
  <conditionalFormatting sqref="Q13:AD14">
    <cfRule type="containsBlanks" dxfId="13" priority="33">
      <formula>LEN(TRIM(Q13))=0</formula>
    </cfRule>
  </conditionalFormatting>
  <conditionalFormatting sqref="H17:AA23">
    <cfRule type="containsBlanks" dxfId="12" priority="32">
      <formula>LEN(TRIM(H17))=0</formula>
    </cfRule>
  </conditionalFormatting>
  <conditionalFormatting sqref="A58 A26 A29 A32 A54 A61 A64 A36 A39 A42 A45 A48 A51">
    <cfRule type="containsBlanks" dxfId="11" priority="31">
      <formula>LEN(TRIM(A26))=0</formula>
    </cfRule>
  </conditionalFormatting>
  <conditionalFormatting sqref="S26:S34">
    <cfRule type="containsBlanks" dxfId="10" priority="30">
      <formula>LEN(TRIM(S26))=0</formula>
    </cfRule>
  </conditionalFormatting>
  <conditionalFormatting sqref="B26">
    <cfRule type="containsBlanks" dxfId="9" priority="29">
      <formula>LEN(TRIM(B26))=0</formula>
    </cfRule>
  </conditionalFormatting>
  <conditionalFormatting sqref="B29">
    <cfRule type="containsBlanks" dxfId="8" priority="28">
      <formula>LEN(TRIM(B29))=0</formula>
    </cfRule>
  </conditionalFormatting>
  <conditionalFormatting sqref="B32">
    <cfRule type="containsBlanks" dxfId="7" priority="27">
      <formula>LEN(TRIM(B32))=0</formula>
    </cfRule>
  </conditionalFormatting>
  <conditionalFormatting sqref="B54 B36 B39 B42 B45 B48 B51 S36:S56">
    <cfRule type="containsBlanks" dxfId="6" priority="18">
      <formula>LEN(TRIM(B36))=0</formula>
    </cfRule>
  </conditionalFormatting>
  <conditionalFormatting sqref="B58 B61 B64 S58:S66">
    <cfRule type="containsBlanks" dxfId="5" priority="15">
      <formula>LEN(TRIM(B58))=0</formula>
    </cfRule>
  </conditionalFormatting>
  <conditionalFormatting sqref="T58">
    <cfRule type="containsBlanks" dxfId="4" priority="5">
      <formula>LEN(TRIM(T58))=0</formula>
    </cfRule>
  </conditionalFormatting>
  <conditionalFormatting sqref="T36:T56">
    <cfRule type="containsBlanks" dxfId="3" priority="4">
      <formula>LEN(TRIM(T36))=0</formula>
    </cfRule>
  </conditionalFormatting>
  <conditionalFormatting sqref="T59:T66">
    <cfRule type="containsBlanks" dxfId="2" priority="3">
      <formula>LEN(TRIM(T59))=0</formula>
    </cfRule>
  </conditionalFormatting>
  <conditionalFormatting sqref="T26">
    <cfRule type="containsBlanks" dxfId="1" priority="2">
      <formula>LEN(TRIM(T26))=0</formula>
    </cfRule>
  </conditionalFormatting>
  <conditionalFormatting sqref="T27:T34">
    <cfRule type="containsBlanks" dxfId="0"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D859"/>
  <sheetViews>
    <sheetView zoomScale="70" zoomScaleNormal="70" workbookViewId="0">
      <selection sqref="A1:XFD1048576"/>
    </sheetView>
  </sheetViews>
  <sheetFormatPr baseColWidth="10" defaultColWidth="11.42578125" defaultRowHeight="15" customHeight="1" x14ac:dyDescent="0.25"/>
  <cols>
    <col min="1" max="5" width="11.42578125" style="40"/>
    <col min="6" max="9" width="11.42578125" style="41"/>
    <col min="10" max="10" width="11.42578125" style="40"/>
    <col min="11" max="11" width="11.42578125" style="41"/>
    <col min="12" max="12" width="11.42578125" style="40"/>
    <col min="13" max="15" width="11.42578125" style="41"/>
    <col min="16" max="58" width="11.42578125" style="40"/>
    <col min="59" max="59" width="11.42578125" style="41"/>
    <col min="60" max="60" width="11.42578125" style="40"/>
    <col min="61" max="63" width="11.42578125" style="41"/>
    <col min="64" max="106" width="11.42578125" style="40"/>
    <col min="107" max="107" width="11.42578125" style="41"/>
    <col min="108" max="108" width="11.42578125" style="40"/>
    <col min="109" max="111" width="11.42578125" style="41"/>
    <col min="112" max="156" width="11.42578125" style="40"/>
    <col min="157" max="159" width="11.42578125" style="41"/>
    <col min="160" max="254" width="11.42578125" style="40"/>
    <col min="255" max="255" width="11.42578125" style="42"/>
    <col min="256" max="16384" width="11.42578125" style="40"/>
  </cols>
  <sheetData>
    <row r="1" spans="1:550" s="39" customFormat="1" ht="15" customHeight="1" x14ac:dyDescent="0.25">
      <c r="A1" s="43" t="s">
        <v>0</v>
      </c>
      <c r="B1" s="44" t="s">
        <v>407</v>
      </c>
      <c r="C1" s="44" t="s">
        <v>1</v>
      </c>
      <c r="D1" s="44" t="s">
        <v>2</v>
      </c>
      <c r="E1" s="44" t="s">
        <v>3</v>
      </c>
      <c r="F1" s="44" t="s">
        <v>4</v>
      </c>
      <c r="G1" s="44" t="s">
        <v>5</v>
      </c>
      <c r="H1" s="44" t="s">
        <v>6</v>
      </c>
      <c r="I1" s="44" t="s">
        <v>7</v>
      </c>
      <c r="J1" s="44" t="s">
        <v>8</v>
      </c>
      <c r="K1" s="44" t="s">
        <v>9</v>
      </c>
      <c r="L1" s="44" t="s">
        <v>11</v>
      </c>
      <c r="M1" s="44" t="s">
        <v>4</v>
      </c>
      <c r="N1" s="44" t="s">
        <v>5</v>
      </c>
      <c r="O1" s="44" t="s">
        <v>6</v>
      </c>
      <c r="P1" s="44" t="s">
        <v>12</v>
      </c>
      <c r="Q1" s="44" t="s">
        <v>13</v>
      </c>
      <c r="R1" s="44" t="s">
        <v>14</v>
      </c>
      <c r="S1" s="44" t="s">
        <v>15</v>
      </c>
      <c r="T1" s="44" t="s">
        <v>16</v>
      </c>
      <c r="U1" s="44" t="s">
        <v>17</v>
      </c>
      <c r="V1" s="44" t="s">
        <v>14</v>
      </c>
      <c r="W1" s="44" t="s">
        <v>15</v>
      </c>
      <c r="X1" s="44" t="s">
        <v>16</v>
      </c>
      <c r="Y1" s="44" t="s">
        <v>18</v>
      </c>
      <c r="Z1" s="44" t="s">
        <v>14</v>
      </c>
      <c r="AA1" s="44" t="s">
        <v>15</v>
      </c>
      <c r="AB1" s="44" t="s">
        <v>16</v>
      </c>
      <c r="AC1" s="44" t="s">
        <v>19</v>
      </c>
      <c r="AD1" s="44" t="s">
        <v>14</v>
      </c>
      <c r="AE1" s="44" t="s">
        <v>15</v>
      </c>
      <c r="AF1" s="44" t="s">
        <v>16</v>
      </c>
      <c r="AG1" s="44" t="s">
        <v>20</v>
      </c>
      <c r="AH1" s="44" t="s">
        <v>14</v>
      </c>
      <c r="AI1" s="44" t="s">
        <v>15</v>
      </c>
      <c r="AJ1" s="44" t="s">
        <v>16</v>
      </c>
      <c r="AK1" s="44" t="s">
        <v>21</v>
      </c>
      <c r="AL1" s="44" t="s">
        <v>14</v>
      </c>
      <c r="AM1" s="44" t="s">
        <v>15</v>
      </c>
      <c r="AN1" s="44" t="s">
        <v>16</v>
      </c>
      <c r="AO1" s="44" t="s">
        <v>22</v>
      </c>
      <c r="AP1" s="44" t="s">
        <v>14</v>
      </c>
      <c r="AQ1" s="44" t="s">
        <v>15</v>
      </c>
      <c r="AR1" s="44" t="s">
        <v>16</v>
      </c>
      <c r="AS1" s="44" t="s">
        <v>23</v>
      </c>
      <c r="AT1" s="44" t="s">
        <v>14</v>
      </c>
      <c r="AU1" s="44" t="s">
        <v>15</v>
      </c>
      <c r="AV1" s="44" t="s">
        <v>16</v>
      </c>
      <c r="AW1" s="44" t="s">
        <v>24</v>
      </c>
      <c r="AX1" s="44" t="s">
        <v>14</v>
      </c>
      <c r="AY1" s="44" t="s">
        <v>15</v>
      </c>
      <c r="AZ1" s="44" t="s">
        <v>16</v>
      </c>
      <c r="BA1" s="44" t="s">
        <v>25</v>
      </c>
      <c r="BB1" s="44" t="s">
        <v>26</v>
      </c>
      <c r="BC1" s="44" t="s">
        <v>27</v>
      </c>
      <c r="BD1" s="44" t="s">
        <v>28</v>
      </c>
      <c r="BE1" s="44" t="s">
        <v>29</v>
      </c>
      <c r="BF1" s="44" t="s">
        <v>30</v>
      </c>
      <c r="BG1" s="44" t="s">
        <v>9</v>
      </c>
      <c r="BH1" s="44" t="s">
        <v>11</v>
      </c>
      <c r="BI1" s="44" t="s">
        <v>4</v>
      </c>
      <c r="BJ1" s="44" t="s">
        <v>5</v>
      </c>
      <c r="BK1" s="44" t="s">
        <v>6</v>
      </c>
      <c r="BL1" s="44" t="s">
        <v>12</v>
      </c>
      <c r="BM1" s="44" t="s">
        <v>13</v>
      </c>
      <c r="BN1" s="44" t="s">
        <v>14</v>
      </c>
      <c r="BO1" s="44" t="s">
        <v>15</v>
      </c>
      <c r="BP1" s="44" t="s">
        <v>16</v>
      </c>
      <c r="BQ1" s="44" t="s">
        <v>17</v>
      </c>
      <c r="BR1" s="44" t="s">
        <v>14</v>
      </c>
      <c r="BS1" s="44" t="s">
        <v>15</v>
      </c>
      <c r="BT1" s="44" t="s">
        <v>16</v>
      </c>
      <c r="BU1" s="44" t="s">
        <v>18</v>
      </c>
      <c r="BV1" s="44" t="s">
        <v>14</v>
      </c>
      <c r="BW1" s="44" t="s">
        <v>15</v>
      </c>
      <c r="BX1" s="44" t="s">
        <v>16</v>
      </c>
      <c r="BY1" s="44" t="s">
        <v>19</v>
      </c>
      <c r="BZ1" s="44" t="s">
        <v>14</v>
      </c>
      <c r="CA1" s="44" t="s">
        <v>15</v>
      </c>
      <c r="CB1" s="44" t="s">
        <v>16</v>
      </c>
      <c r="CC1" s="44" t="s">
        <v>20</v>
      </c>
      <c r="CD1" s="44" t="s">
        <v>14</v>
      </c>
      <c r="CE1" s="44" t="s">
        <v>15</v>
      </c>
      <c r="CF1" s="44" t="s">
        <v>16</v>
      </c>
      <c r="CG1" s="44" t="s">
        <v>21</v>
      </c>
      <c r="CH1" s="44" t="s">
        <v>14</v>
      </c>
      <c r="CI1" s="44" t="s">
        <v>15</v>
      </c>
      <c r="CJ1" s="44" t="s">
        <v>16</v>
      </c>
      <c r="CK1" s="44" t="s">
        <v>22</v>
      </c>
      <c r="CL1" s="44" t="s">
        <v>14</v>
      </c>
      <c r="CM1" s="44" t="s">
        <v>15</v>
      </c>
      <c r="CN1" s="44" t="s">
        <v>16</v>
      </c>
      <c r="CO1" s="44" t="s">
        <v>23</v>
      </c>
      <c r="CP1" s="44" t="s">
        <v>14</v>
      </c>
      <c r="CQ1" s="44" t="s">
        <v>15</v>
      </c>
      <c r="CR1" s="44" t="s">
        <v>16</v>
      </c>
      <c r="CS1" s="44" t="s">
        <v>24</v>
      </c>
      <c r="CT1" s="44" t="s">
        <v>14</v>
      </c>
      <c r="CU1" s="44" t="s">
        <v>15</v>
      </c>
      <c r="CV1" s="44" t="s">
        <v>16</v>
      </c>
      <c r="CW1" s="44" t="s">
        <v>25</v>
      </c>
      <c r="CX1" s="44" t="s">
        <v>26</v>
      </c>
      <c r="CY1" s="44" t="s">
        <v>27</v>
      </c>
      <c r="CZ1" s="44" t="s">
        <v>28</v>
      </c>
      <c r="DA1" s="44" t="s">
        <v>29</v>
      </c>
      <c r="DB1" s="44" t="s">
        <v>30</v>
      </c>
      <c r="DC1" s="44" t="s">
        <v>9</v>
      </c>
      <c r="DD1" s="44" t="s">
        <v>11</v>
      </c>
      <c r="DE1" s="44" t="s">
        <v>4</v>
      </c>
      <c r="DF1" s="44" t="s">
        <v>5</v>
      </c>
      <c r="DG1" s="44" t="s">
        <v>6</v>
      </c>
      <c r="DH1" s="44" t="s">
        <v>12</v>
      </c>
      <c r="DI1" s="44" t="s">
        <v>13</v>
      </c>
      <c r="DJ1" s="44" t="s">
        <v>14</v>
      </c>
      <c r="DK1" s="44" t="s">
        <v>15</v>
      </c>
      <c r="DL1" s="44" t="s">
        <v>16</v>
      </c>
      <c r="DM1" s="44" t="s">
        <v>17</v>
      </c>
      <c r="DN1" s="44" t="s">
        <v>14</v>
      </c>
      <c r="DO1" s="44" t="s">
        <v>15</v>
      </c>
      <c r="DP1" s="44" t="s">
        <v>16</v>
      </c>
      <c r="DQ1" s="44" t="s">
        <v>18</v>
      </c>
      <c r="DR1" s="44" t="s">
        <v>14</v>
      </c>
      <c r="DS1" s="44" t="s">
        <v>15</v>
      </c>
      <c r="DT1" s="44" t="s">
        <v>16</v>
      </c>
      <c r="DU1" s="44" t="s">
        <v>19</v>
      </c>
      <c r="DV1" s="44" t="s">
        <v>14</v>
      </c>
      <c r="DW1" s="44" t="s">
        <v>15</v>
      </c>
      <c r="DX1" s="44" t="s">
        <v>16</v>
      </c>
      <c r="DY1" s="44" t="s">
        <v>20</v>
      </c>
      <c r="DZ1" s="44" t="s">
        <v>14</v>
      </c>
      <c r="EA1" s="44" t="s">
        <v>15</v>
      </c>
      <c r="EB1" s="44" t="s">
        <v>16</v>
      </c>
      <c r="EC1" s="44" t="s">
        <v>21</v>
      </c>
      <c r="ED1" s="44" t="s">
        <v>14</v>
      </c>
      <c r="EE1" s="44" t="s">
        <v>15</v>
      </c>
      <c r="EF1" s="44" t="s">
        <v>16</v>
      </c>
      <c r="EG1" s="44" t="s">
        <v>22</v>
      </c>
      <c r="EH1" s="44" t="s">
        <v>14</v>
      </c>
      <c r="EI1" s="44" t="s">
        <v>15</v>
      </c>
      <c r="EJ1" s="44" t="s">
        <v>16</v>
      </c>
      <c r="EK1" s="44" t="s">
        <v>23</v>
      </c>
      <c r="EL1" s="44" t="s">
        <v>14</v>
      </c>
      <c r="EM1" s="44" t="s">
        <v>15</v>
      </c>
      <c r="EN1" s="44" t="s">
        <v>16</v>
      </c>
      <c r="EO1" s="44" t="s">
        <v>24</v>
      </c>
      <c r="EP1" s="44" t="s">
        <v>14</v>
      </c>
      <c r="EQ1" s="44" t="s">
        <v>15</v>
      </c>
      <c r="ER1" s="44" t="s">
        <v>16</v>
      </c>
      <c r="ES1" s="44" t="s">
        <v>25</v>
      </c>
      <c r="ET1" s="44" t="s">
        <v>26</v>
      </c>
      <c r="EU1" s="44" t="s">
        <v>27</v>
      </c>
      <c r="EV1" s="44" t="s">
        <v>28</v>
      </c>
      <c r="EW1" s="44" t="s">
        <v>29</v>
      </c>
      <c r="EX1" s="44" t="s">
        <v>30</v>
      </c>
      <c r="EY1" s="44" t="s">
        <v>9</v>
      </c>
      <c r="EZ1" s="44" t="s">
        <v>11</v>
      </c>
      <c r="FA1" s="44" t="s">
        <v>4</v>
      </c>
      <c r="FB1" s="44" t="s">
        <v>5</v>
      </c>
      <c r="FC1" s="44" t="s">
        <v>6</v>
      </c>
      <c r="FD1" s="44" t="s">
        <v>12</v>
      </c>
      <c r="FE1" s="44" t="s">
        <v>13</v>
      </c>
      <c r="FF1" s="44" t="s">
        <v>14</v>
      </c>
      <c r="FG1" s="44" t="s">
        <v>15</v>
      </c>
      <c r="FH1" s="44" t="s">
        <v>16</v>
      </c>
      <c r="FI1" s="44" t="s">
        <v>17</v>
      </c>
      <c r="FJ1" s="44" t="s">
        <v>14</v>
      </c>
      <c r="FK1" s="44" t="s">
        <v>15</v>
      </c>
      <c r="FL1" s="44" t="s">
        <v>16</v>
      </c>
      <c r="FM1" s="44" t="s">
        <v>18</v>
      </c>
      <c r="FN1" s="44" t="s">
        <v>14</v>
      </c>
      <c r="FO1" s="44" t="s">
        <v>15</v>
      </c>
      <c r="FP1" s="44" t="s">
        <v>16</v>
      </c>
      <c r="FQ1" s="44" t="s">
        <v>19</v>
      </c>
      <c r="FR1" s="44" t="s">
        <v>14</v>
      </c>
      <c r="FS1" s="44" t="s">
        <v>15</v>
      </c>
      <c r="FT1" s="44" t="s">
        <v>16</v>
      </c>
      <c r="FU1" s="44" t="s">
        <v>20</v>
      </c>
      <c r="FV1" s="44" t="s">
        <v>14</v>
      </c>
      <c r="FW1" s="44" t="s">
        <v>15</v>
      </c>
      <c r="FX1" s="44" t="s">
        <v>16</v>
      </c>
      <c r="FY1" s="44" t="s">
        <v>21</v>
      </c>
      <c r="FZ1" s="44" t="s">
        <v>14</v>
      </c>
      <c r="GA1" s="44" t="s">
        <v>15</v>
      </c>
      <c r="GB1" s="44" t="s">
        <v>16</v>
      </c>
      <c r="GC1" s="44" t="s">
        <v>22</v>
      </c>
      <c r="GD1" s="44" t="s">
        <v>14</v>
      </c>
      <c r="GE1" s="44" t="s">
        <v>15</v>
      </c>
      <c r="GF1" s="44" t="s">
        <v>16</v>
      </c>
      <c r="GG1" s="44" t="s">
        <v>23</v>
      </c>
      <c r="GH1" s="44" t="s">
        <v>14</v>
      </c>
      <c r="GI1" s="44" t="s">
        <v>15</v>
      </c>
      <c r="GJ1" s="44" t="s">
        <v>16</v>
      </c>
      <c r="GK1" s="44" t="s">
        <v>24</v>
      </c>
      <c r="GL1" s="44" t="s">
        <v>14</v>
      </c>
      <c r="GM1" s="44" t="s">
        <v>15</v>
      </c>
      <c r="GN1" s="44" t="s">
        <v>16</v>
      </c>
      <c r="GO1" s="44" t="s">
        <v>25</v>
      </c>
      <c r="GP1" s="44" t="s">
        <v>26</v>
      </c>
      <c r="GQ1" s="44" t="s">
        <v>27</v>
      </c>
      <c r="GR1" s="44" t="s">
        <v>28</v>
      </c>
      <c r="GS1" s="44" t="s">
        <v>29</v>
      </c>
      <c r="GT1" s="44" t="s">
        <v>30</v>
      </c>
      <c r="GU1" s="44" t="s">
        <v>9</v>
      </c>
      <c r="GV1" s="44" t="s">
        <v>11</v>
      </c>
      <c r="GW1" s="44" t="s">
        <v>4</v>
      </c>
      <c r="GX1" s="44" t="s">
        <v>5</v>
      </c>
      <c r="GY1" s="44" t="s">
        <v>6</v>
      </c>
      <c r="GZ1" s="44" t="s">
        <v>12</v>
      </c>
      <c r="HA1" s="44" t="s">
        <v>13</v>
      </c>
      <c r="HB1" s="44" t="s">
        <v>14</v>
      </c>
      <c r="HC1" s="44" t="s">
        <v>15</v>
      </c>
      <c r="HD1" s="44" t="s">
        <v>16</v>
      </c>
      <c r="HE1" s="44" t="s">
        <v>17</v>
      </c>
      <c r="HF1" s="44" t="s">
        <v>14</v>
      </c>
      <c r="HG1" s="44" t="s">
        <v>15</v>
      </c>
      <c r="HH1" s="44" t="s">
        <v>16</v>
      </c>
      <c r="HI1" s="44" t="s">
        <v>18</v>
      </c>
      <c r="HJ1" s="44" t="s">
        <v>14</v>
      </c>
      <c r="HK1" s="44" t="s">
        <v>15</v>
      </c>
      <c r="HL1" s="44" t="s">
        <v>16</v>
      </c>
      <c r="HM1" s="44" t="s">
        <v>19</v>
      </c>
      <c r="HN1" s="44" t="s">
        <v>14</v>
      </c>
      <c r="HO1" s="44" t="s">
        <v>15</v>
      </c>
      <c r="HP1" s="44" t="s">
        <v>16</v>
      </c>
      <c r="HQ1" s="44" t="s">
        <v>20</v>
      </c>
      <c r="HR1" s="44" t="s">
        <v>14</v>
      </c>
      <c r="HS1" s="44" t="s">
        <v>15</v>
      </c>
      <c r="HT1" s="44" t="s">
        <v>16</v>
      </c>
      <c r="HU1" s="44" t="s">
        <v>21</v>
      </c>
      <c r="HV1" s="44" t="s">
        <v>14</v>
      </c>
      <c r="HW1" s="44" t="s">
        <v>15</v>
      </c>
      <c r="HX1" s="44" t="s">
        <v>16</v>
      </c>
      <c r="HY1" s="44" t="s">
        <v>22</v>
      </c>
      <c r="HZ1" s="44" t="s">
        <v>14</v>
      </c>
      <c r="IA1" s="44" t="s">
        <v>15</v>
      </c>
      <c r="IB1" s="44" t="s">
        <v>16</v>
      </c>
      <c r="IC1" s="44" t="s">
        <v>23</v>
      </c>
      <c r="ID1" s="44" t="s">
        <v>14</v>
      </c>
      <c r="IE1" s="44" t="s">
        <v>15</v>
      </c>
      <c r="IF1" s="44" t="s">
        <v>16</v>
      </c>
      <c r="IG1" s="44" t="s">
        <v>24</v>
      </c>
      <c r="IH1" s="44" t="s">
        <v>14</v>
      </c>
      <c r="II1" s="44" t="s">
        <v>15</v>
      </c>
      <c r="IJ1" s="44" t="s">
        <v>16</v>
      </c>
      <c r="IK1" s="44" t="s">
        <v>25</v>
      </c>
      <c r="IL1" s="44" t="s">
        <v>26</v>
      </c>
      <c r="IM1" s="44" t="s">
        <v>27</v>
      </c>
      <c r="IN1" s="44" t="s">
        <v>28</v>
      </c>
      <c r="IO1" s="44" t="s">
        <v>29</v>
      </c>
      <c r="IP1" s="44" t="s">
        <v>30</v>
      </c>
      <c r="IQ1" s="44" t="s">
        <v>9</v>
      </c>
      <c r="IR1" s="44" t="s">
        <v>11</v>
      </c>
      <c r="IS1" s="44" t="s">
        <v>4</v>
      </c>
      <c r="IT1" s="44" t="s">
        <v>5</v>
      </c>
      <c r="IU1" s="44" t="s">
        <v>6</v>
      </c>
      <c r="IV1" s="44" t="s">
        <v>12</v>
      </c>
      <c r="IW1" s="44" t="s">
        <v>13</v>
      </c>
      <c r="IX1" s="44" t="s">
        <v>14</v>
      </c>
      <c r="IY1" s="44" t="s">
        <v>15</v>
      </c>
      <c r="IZ1" s="44" t="s">
        <v>16</v>
      </c>
      <c r="JA1" s="44" t="s">
        <v>17</v>
      </c>
      <c r="JB1" s="44" t="s">
        <v>14</v>
      </c>
      <c r="JC1" s="44" t="s">
        <v>15</v>
      </c>
      <c r="JD1" s="44" t="s">
        <v>16</v>
      </c>
      <c r="JE1" s="44" t="s">
        <v>18</v>
      </c>
      <c r="JF1" s="44" t="s">
        <v>14</v>
      </c>
      <c r="JG1" s="44" t="s">
        <v>15</v>
      </c>
      <c r="JH1" s="44" t="s">
        <v>16</v>
      </c>
      <c r="JI1" s="44" t="s">
        <v>19</v>
      </c>
      <c r="JJ1" s="44" t="s">
        <v>14</v>
      </c>
      <c r="JK1" s="44" t="s">
        <v>15</v>
      </c>
      <c r="JL1" s="44" t="s">
        <v>16</v>
      </c>
      <c r="JM1" s="44" t="s">
        <v>20</v>
      </c>
      <c r="JN1" s="44" t="s">
        <v>14</v>
      </c>
      <c r="JO1" s="44" t="s">
        <v>15</v>
      </c>
      <c r="JP1" s="44" t="s">
        <v>16</v>
      </c>
      <c r="JQ1" s="44" t="s">
        <v>21</v>
      </c>
      <c r="JR1" s="44" t="s">
        <v>14</v>
      </c>
      <c r="JS1" s="44" t="s">
        <v>15</v>
      </c>
      <c r="JT1" s="44" t="s">
        <v>16</v>
      </c>
      <c r="JU1" s="44" t="s">
        <v>22</v>
      </c>
      <c r="JV1" s="44" t="s">
        <v>14</v>
      </c>
      <c r="JW1" s="44" t="s">
        <v>15</v>
      </c>
      <c r="JX1" s="44" t="s">
        <v>16</v>
      </c>
      <c r="JY1" s="44" t="s">
        <v>23</v>
      </c>
      <c r="JZ1" s="44" t="s">
        <v>14</v>
      </c>
      <c r="KA1" s="44" t="s">
        <v>15</v>
      </c>
      <c r="KB1" s="44" t="s">
        <v>16</v>
      </c>
      <c r="KC1" s="44" t="s">
        <v>24</v>
      </c>
      <c r="KD1" s="44" t="s">
        <v>14</v>
      </c>
      <c r="KE1" s="44" t="s">
        <v>15</v>
      </c>
      <c r="KF1" s="44" t="s">
        <v>16</v>
      </c>
      <c r="KG1" s="44" t="s">
        <v>25</v>
      </c>
      <c r="KH1" s="44" t="s">
        <v>26</v>
      </c>
      <c r="KI1" s="44" t="s">
        <v>27</v>
      </c>
      <c r="KJ1" s="44" t="s">
        <v>28</v>
      </c>
      <c r="KK1" s="44" t="s">
        <v>29</v>
      </c>
      <c r="KL1" s="44" t="s">
        <v>30</v>
      </c>
      <c r="KM1" s="44" t="s">
        <v>9</v>
      </c>
      <c r="KN1" s="44" t="s">
        <v>11</v>
      </c>
      <c r="KO1" s="44" t="s">
        <v>4</v>
      </c>
      <c r="KP1" s="44" t="s">
        <v>5</v>
      </c>
      <c r="KQ1" s="44" t="s">
        <v>6</v>
      </c>
      <c r="KR1" s="44" t="s">
        <v>12</v>
      </c>
      <c r="KS1" s="44" t="s">
        <v>13</v>
      </c>
      <c r="KT1" s="44" t="s">
        <v>14</v>
      </c>
      <c r="KU1" s="44" t="s">
        <v>15</v>
      </c>
      <c r="KV1" s="44" t="s">
        <v>16</v>
      </c>
      <c r="KW1" s="44" t="s">
        <v>17</v>
      </c>
      <c r="KX1" s="44" t="s">
        <v>14</v>
      </c>
      <c r="KY1" s="44" t="s">
        <v>15</v>
      </c>
      <c r="KZ1" s="44" t="s">
        <v>16</v>
      </c>
      <c r="LA1" s="44" t="s">
        <v>18</v>
      </c>
      <c r="LB1" s="44" t="s">
        <v>14</v>
      </c>
      <c r="LC1" s="44" t="s">
        <v>15</v>
      </c>
      <c r="LD1" s="44" t="s">
        <v>16</v>
      </c>
      <c r="LE1" s="44" t="s">
        <v>19</v>
      </c>
      <c r="LF1" s="44" t="s">
        <v>14</v>
      </c>
      <c r="LG1" s="44" t="s">
        <v>15</v>
      </c>
      <c r="LH1" s="44" t="s">
        <v>16</v>
      </c>
      <c r="LI1" s="44" t="s">
        <v>20</v>
      </c>
      <c r="LJ1" s="44" t="s">
        <v>14</v>
      </c>
      <c r="LK1" s="44" t="s">
        <v>15</v>
      </c>
      <c r="LL1" s="44" t="s">
        <v>16</v>
      </c>
      <c r="LM1" s="44" t="s">
        <v>21</v>
      </c>
      <c r="LN1" s="44" t="s">
        <v>14</v>
      </c>
      <c r="LO1" s="44" t="s">
        <v>15</v>
      </c>
      <c r="LP1" s="44" t="s">
        <v>16</v>
      </c>
      <c r="LQ1" s="44" t="s">
        <v>22</v>
      </c>
      <c r="LR1" s="44" t="s">
        <v>14</v>
      </c>
      <c r="LS1" s="44" t="s">
        <v>15</v>
      </c>
      <c r="LT1" s="44" t="s">
        <v>16</v>
      </c>
      <c r="LU1" s="44" t="s">
        <v>23</v>
      </c>
      <c r="LV1" s="44" t="s">
        <v>14</v>
      </c>
      <c r="LW1" s="44" t="s">
        <v>15</v>
      </c>
      <c r="LX1" s="44" t="s">
        <v>16</v>
      </c>
      <c r="LY1" s="44" t="s">
        <v>24</v>
      </c>
      <c r="LZ1" s="44" t="s">
        <v>14</v>
      </c>
      <c r="MA1" s="44" t="s">
        <v>15</v>
      </c>
      <c r="MB1" s="44" t="s">
        <v>16</v>
      </c>
      <c r="MC1" s="44" t="s">
        <v>25</v>
      </c>
      <c r="MD1" s="44" t="s">
        <v>26</v>
      </c>
      <c r="ME1" s="44" t="s">
        <v>27</v>
      </c>
      <c r="MF1" s="44" t="s">
        <v>28</v>
      </c>
      <c r="MG1" s="44" t="s">
        <v>29</v>
      </c>
      <c r="MH1" s="44" t="s">
        <v>30</v>
      </c>
      <c r="MI1" s="44" t="s">
        <v>9</v>
      </c>
      <c r="MJ1" s="44" t="s">
        <v>11</v>
      </c>
      <c r="MK1" s="44" t="s">
        <v>4</v>
      </c>
      <c r="ML1" s="44" t="s">
        <v>5</v>
      </c>
      <c r="MM1" s="44" t="s">
        <v>6</v>
      </c>
      <c r="MN1" s="44" t="s">
        <v>12</v>
      </c>
      <c r="MO1" s="44" t="s">
        <v>13</v>
      </c>
      <c r="MP1" s="44" t="s">
        <v>14</v>
      </c>
      <c r="MQ1" s="44" t="s">
        <v>15</v>
      </c>
      <c r="MR1" s="44" t="s">
        <v>16</v>
      </c>
      <c r="MS1" s="44" t="s">
        <v>17</v>
      </c>
      <c r="MT1" s="44" t="s">
        <v>14</v>
      </c>
      <c r="MU1" s="44" t="s">
        <v>15</v>
      </c>
      <c r="MV1" s="44" t="s">
        <v>16</v>
      </c>
      <c r="MW1" s="44" t="s">
        <v>18</v>
      </c>
      <c r="MX1" s="44" t="s">
        <v>14</v>
      </c>
      <c r="MY1" s="44" t="s">
        <v>15</v>
      </c>
      <c r="MZ1" s="44" t="s">
        <v>16</v>
      </c>
      <c r="NA1" s="44" t="s">
        <v>19</v>
      </c>
      <c r="NB1" s="44" t="s">
        <v>14</v>
      </c>
      <c r="NC1" s="44" t="s">
        <v>15</v>
      </c>
      <c r="ND1" s="44" t="s">
        <v>16</v>
      </c>
      <c r="NE1" s="44" t="s">
        <v>20</v>
      </c>
      <c r="NF1" s="44" t="s">
        <v>14</v>
      </c>
      <c r="NG1" s="44" t="s">
        <v>15</v>
      </c>
      <c r="NH1" s="44" t="s">
        <v>16</v>
      </c>
      <c r="NI1" s="44" t="s">
        <v>21</v>
      </c>
      <c r="NJ1" s="44" t="s">
        <v>14</v>
      </c>
      <c r="NK1" s="44" t="s">
        <v>15</v>
      </c>
      <c r="NL1" s="44" t="s">
        <v>16</v>
      </c>
      <c r="NM1" s="44" t="s">
        <v>22</v>
      </c>
      <c r="NN1" s="44" t="s">
        <v>14</v>
      </c>
      <c r="NO1" s="44" t="s">
        <v>15</v>
      </c>
      <c r="NP1" s="44" t="s">
        <v>16</v>
      </c>
      <c r="NQ1" s="44" t="s">
        <v>23</v>
      </c>
      <c r="NR1" s="44" t="s">
        <v>14</v>
      </c>
      <c r="NS1" s="44" t="s">
        <v>15</v>
      </c>
      <c r="NT1" s="44" t="s">
        <v>16</v>
      </c>
      <c r="NU1" s="44" t="s">
        <v>24</v>
      </c>
      <c r="NV1" s="44" t="s">
        <v>14</v>
      </c>
      <c r="NW1" s="44" t="s">
        <v>15</v>
      </c>
      <c r="NX1" s="44" t="s">
        <v>16</v>
      </c>
      <c r="NY1" s="44" t="s">
        <v>25</v>
      </c>
      <c r="NZ1" s="44" t="s">
        <v>26</v>
      </c>
      <c r="OA1" s="44" t="s">
        <v>27</v>
      </c>
      <c r="OB1" s="44" t="s">
        <v>28</v>
      </c>
      <c r="OC1" s="44" t="s">
        <v>29</v>
      </c>
      <c r="OD1" s="44" t="s">
        <v>30</v>
      </c>
      <c r="OE1" s="44" t="s">
        <v>9</v>
      </c>
      <c r="OF1" s="44" t="s">
        <v>11</v>
      </c>
      <c r="OG1" s="44" t="s">
        <v>4</v>
      </c>
      <c r="OH1" s="44" t="s">
        <v>5</v>
      </c>
      <c r="OI1" s="44" t="s">
        <v>6</v>
      </c>
      <c r="OJ1" s="44" t="s">
        <v>12</v>
      </c>
      <c r="OK1" s="44" t="s">
        <v>13</v>
      </c>
      <c r="OL1" s="44" t="s">
        <v>14</v>
      </c>
      <c r="OM1" s="44" t="s">
        <v>15</v>
      </c>
      <c r="ON1" s="44" t="s">
        <v>16</v>
      </c>
      <c r="OO1" s="44" t="s">
        <v>17</v>
      </c>
      <c r="OP1" s="44" t="s">
        <v>14</v>
      </c>
      <c r="OQ1" s="44" t="s">
        <v>15</v>
      </c>
      <c r="OR1" s="44" t="s">
        <v>16</v>
      </c>
      <c r="OS1" s="44" t="s">
        <v>18</v>
      </c>
      <c r="OT1" s="44" t="s">
        <v>14</v>
      </c>
      <c r="OU1" s="44" t="s">
        <v>15</v>
      </c>
      <c r="OV1" s="44" t="s">
        <v>16</v>
      </c>
      <c r="OW1" s="44" t="s">
        <v>19</v>
      </c>
      <c r="OX1" s="44" t="s">
        <v>14</v>
      </c>
      <c r="OY1" s="44" t="s">
        <v>15</v>
      </c>
      <c r="OZ1" s="44" t="s">
        <v>16</v>
      </c>
      <c r="PA1" s="44" t="s">
        <v>20</v>
      </c>
      <c r="PB1" s="44" t="s">
        <v>14</v>
      </c>
      <c r="PC1" s="44" t="s">
        <v>15</v>
      </c>
      <c r="PD1" s="44" t="s">
        <v>16</v>
      </c>
      <c r="PE1" s="44" t="s">
        <v>21</v>
      </c>
      <c r="PF1" s="44" t="s">
        <v>14</v>
      </c>
      <c r="PG1" s="44" t="s">
        <v>15</v>
      </c>
      <c r="PH1" s="44" t="s">
        <v>16</v>
      </c>
      <c r="PI1" s="44" t="s">
        <v>22</v>
      </c>
      <c r="PJ1" s="44" t="s">
        <v>14</v>
      </c>
      <c r="PK1" s="44" t="s">
        <v>15</v>
      </c>
      <c r="PL1" s="44" t="s">
        <v>16</v>
      </c>
      <c r="PM1" s="44" t="s">
        <v>23</v>
      </c>
      <c r="PN1" s="44" t="s">
        <v>14</v>
      </c>
      <c r="PO1" s="44" t="s">
        <v>15</v>
      </c>
      <c r="PP1" s="44" t="s">
        <v>16</v>
      </c>
      <c r="PQ1" s="44" t="s">
        <v>24</v>
      </c>
      <c r="PR1" s="44" t="s">
        <v>14</v>
      </c>
      <c r="PS1" s="44" t="s">
        <v>15</v>
      </c>
      <c r="PT1" s="44" t="s">
        <v>16</v>
      </c>
      <c r="PU1" s="44" t="s">
        <v>25</v>
      </c>
      <c r="PV1" s="44" t="s">
        <v>26</v>
      </c>
      <c r="PW1" s="44" t="s">
        <v>27</v>
      </c>
      <c r="PX1" s="44" t="s">
        <v>28</v>
      </c>
      <c r="PY1" s="44" t="s">
        <v>29</v>
      </c>
      <c r="PZ1" s="44" t="s">
        <v>30</v>
      </c>
      <c r="QA1" s="44" t="s">
        <v>9</v>
      </c>
      <c r="QB1" s="44" t="s">
        <v>11</v>
      </c>
      <c r="QC1" s="44" t="s">
        <v>4</v>
      </c>
      <c r="QD1" s="44" t="s">
        <v>5</v>
      </c>
      <c r="QE1" s="44" t="s">
        <v>6</v>
      </c>
      <c r="QF1" s="44" t="s">
        <v>12</v>
      </c>
      <c r="QG1" s="44" t="s">
        <v>13</v>
      </c>
      <c r="QH1" s="44" t="s">
        <v>14</v>
      </c>
      <c r="QI1" s="44" t="s">
        <v>15</v>
      </c>
      <c r="QJ1" s="44" t="s">
        <v>16</v>
      </c>
      <c r="QK1" s="44" t="s">
        <v>17</v>
      </c>
      <c r="QL1" s="44" t="s">
        <v>14</v>
      </c>
      <c r="QM1" s="44" t="s">
        <v>15</v>
      </c>
      <c r="QN1" s="44" t="s">
        <v>16</v>
      </c>
      <c r="QO1" s="44" t="s">
        <v>18</v>
      </c>
      <c r="QP1" s="44" t="s">
        <v>14</v>
      </c>
      <c r="QQ1" s="44" t="s">
        <v>15</v>
      </c>
      <c r="QR1" s="44" t="s">
        <v>16</v>
      </c>
      <c r="QS1" s="44" t="s">
        <v>19</v>
      </c>
      <c r="QT1" s="44" t="s">
        <v>14</v>
      </c>
      <c r="QU1" s="44" t="s">
        <v>15</v>
      </c>
      <c r="QV1" s="44" t="s">
        <v>16</v>
      </c>
      <c r="QW1" s="44" t="s">
        <v>20</v>
      </c>
      <c r="QX1" s="44" t="s">
        <v>14</v>
      </c>
      <c r="QY1" s="44" t="s">
        <v>15</v>
      </c>
      <c r="QZ1" s="44" t="s">
        <v>16</v>
      </c>
      <c r="RA1" s="44" t="s">
        <v>21</v>
      </c>
      <c r="RB1" s="44" t="s">
        <v>14</v>
      </c>
      <c r="RC1" s="44" t="s">
        <v>15</v>
      </c>
      <c r="RD1" s="44" t="s">
        <v>16</v>
      </c>
      <c r="RE1" s="44" t="s">
        <v>22</v>
      </c>
      <c r="RF1" s="44" t="s">
        <v>14</v>
      </c>
      <c r="RG1" s="44" t="s">
        <v>15</v>
      </c>
      <c r="RH1" s="44" t="s">
        <v>16</v>
      </c>
      <c r="RI1" s="44" t="s">
        <v>23</v>
      </c>
      <c r="RJ1" s="44" t="s">
        <v>14</v>
      </c>
      <c r="RK1" s="44" t="s">
        <v>15</v>
      </c>
      <c r="RL1" s="44" t="s">
        <v>16</v>
      </c>
      <c r="RM1" s="44" t="s">
        <v>24</v>
      </c>
      <c r="RN1" s="44" t="s">
        <v>14</v>
      </c>
      <c r="RO1" s="44" t="s">
        <v>15</v>
      </c>
      <c r="RP1" s="44" t="s">
        <v>16</v>
      </c>
      <c r="RQ1" s="44" t="s">
        <v>25</v>
      </c>
      <c r="RR1" s="44" t="s">
        <v>26</v>
      </c>
      <c r="RS1" s="44" t="s">
        <v>27</v>
      </c>
      <c r="RT1" s="44" t="s">
        <v>28</v>
      </c>
      <c r="RU1" s="44" t="s">
        <v>29</v>
      </c>
      <c r="RV1" s="44" t="s">
        <v>30</v>
      </c>
      <c r="RW1" s="44" t="s">
        <v>37</v>
      </c>
      <c r="RX1" s="44" t="s">
        <v>38</v>
      </c>
      <c r="RY1" s="44" t="s">
        <v>39</v>
      </c>
      <c r="RZ1" s="44" t="s">
        <v>40</v>
      </c>
      <c r="SA1" s="44" t="s">
        <v>41</v>
      </c>
      <c r="SB1" s="44" t="s">
        <v>42</v>
      </c>
      <c r="SC1" s="44" t="s">
        <v>43</v>
      </c>
      <c r="SD1" s="44" t="s">
        <v>44</v>
      </c>
      <c r="SE1" s="44" t="s">
        <v>45</v>
      </c>
      <c r="SF1" s="44" t="s">
        <v>46</v>
      </c>
      <c r="SG1" s="44" t="s">
        <v>47</v>
      </c>
      <c r="SH1" s="44" t="s">
        <v>48</v>
      </c>
      <c r="SI1" s="44" t="s">
        <v>49</v>
      </c>
      <c r="SJ1" s="44" t="s">
        <v>50</v>
      </c>
      <c r="SK1" s="44" t="s">
        <v>51</v>
      </c>
      <c r="SL1" s="44" t="s">
        <v>52</v>
      </c>
      <c r="SM1" s="44" t="s">
        <v>53</v>
      </c>
      <c r="SN1" s="44" t="s">
        <v>54</v>
      </c>
      <c r="SO1" s="44" t="s">
        <v>55</v>
      </c>
      <c r="SP1" s="44" t="s">
        <v>56</v>
      </c>
      <c r="SQ1" s="44" t="s">
        <v>57</v>
      </c>
      <c r="SR1" s="44" t="s">
        <v>58</v>
      </c>
      <c r="SS1" s="44" t="s">
        <v>59</v>
      </c>
      <c r="ST1" s="44" t="s">
        <v>60</v>
      </c>
      <c r="SU1" s="44" t="s">
        <v>61</v>
      </c>
      <c r="SV1" s="44" t="s">
        <v>62</v>
      </c>
      <c r="SW1" s="44" t="s">
        <v>63</v>
      </c>
      <c r="SX1" s="44" t="s">
        <v>64</v>
      </c>
      <c r="SY1" s="44" t="s">
        <v>65</v>
      </c>
      <c r="SZ1" s="44" t="s">
        <v>66</v>
      </c>
      <c r="TA1" s="44" t="s">
        <v>67</v>
      </c>
      <c r="TB1" s="44" t="s">
        <v>68</v>
      </c>
      <c r="TC1" s="44" t="s">
        <v>69</v>
      </c>
      <c r="TD1" s="44" t="s">
        <v>70</v>
      </c>
      <c r="TE1" s="44" t="s">
        <v>71</v>
      </c>
      <c r="TF1" s="44" t="s">
        <v>72</v>
      </c>
      <c r="TG1" s="44" t="s">
        <v>73</v>
      </c>
      <c r="TH1" s="44" t="s">
        <v>74</v>
      </c>
      <c r="TI1" s="44" t="s">
        <v>75</v>
      </c>
      <c r="TJ1" s="44" t="s">
        <v>76</v>
      </c>
      <c r="TK1" s="44" t="s">
        <v>77</v>
      </c>
      <c r="TL1" s="44" t="s">
        <v>78</v>
      </c>
      <c r="TM1" s="44" t="s">
        <v>79</v>
      </c>
      <c r="TN1" s="44" t="s">
        <v>80</v>
      </c>
      <c r="TO1" s="44" t="s">
        <v>81</v>
      </c>
      <c r="TP1" s="44" t="s">
        <v>82</v>
      </c>
      <c r="TQ1" s="44" t="s">
        <v>83</v>
      </c>
      <c r="TR1" s="44" t="s">
        <v>84</v>
      </c>
      <c r="TS1" s="44" t="s">
        <v>85</v>
      </c>
      <c r="TT1" s="44" t="s">
        <v>86</v>
      </c>
      <c r="TU1" s="44" t="s">
        <v>87</v>
      </c>
      <c r="TV1" s="44" t="s">
        <v>88</v>
      </c>
      <c r="TW1" s="44" t="s">
        <v>89</v>
      </c>
      <c r="TX1" s="44" t="s">
        <v>90</v>
      </c>
      <c r="TY1" s="44" t="s">
        <v>91</v>
      </c>
      <c r="TZ1" s="44" t="s">
        <v>92</v>
      </c>
      <c r="UA1" s="44" t="s">
        <v>93</v>
      </c>
      <c r="UB1" s="44" t="s">
        <v>94</v>
      </c>
      <c r="UC1" s="44" t="s">
        <v>95</v>
      </c>
      <c r="UD1" s="44" t="s">
        <v>96</v>
      </c>
    </row>
    <row r="2" spans="1:550" s="39" customFormat="1" ht="15" customHeight="1" x14ac:dyDescent="0.25">
      <c r="A2" s="43" t="s">
        <v>3454</v>
      </c>
      <c r="B2" s="44" t="s">
        <v>429</v>
      </c>
      <c r="C2" s="44" t="s">
        <v>2764</v>
      </c>
      <c r="D2" s="44" t="s">
        <v>497</v>
      </c>
      <c r="E2" s="44" t="s">
        <v>98</v>
      </c>
      <c r="F2" s="44">
        <v>29</v>
      </c>
      <c r="G2" s="44">
        <v>46</v>
      </c>
      <c r="H2" s="44">
        <v>75</v>
      </c>
      <c r="I2" s="44">
        <v>5</v>
      </c>
      <c r="J2" s="44" t="s">
        <v>574</v>
      </c>
      <c r="K2" s="44" t="s">
        <v>10</v>
      </c>
      <c r="L2" s="44" t="s">
        <v>575</v>
      </c>
      <c r="M2" s="44">
        <v>10</v>
      </c>
      <c r="N2" s="44">
        <v>0</v>
      </c>
      <c r="O2" s="44">
        <v>10</v>
      </c>
      <c r="P2" s="44" t="s">
        <v>576</v>
      </c>
      <c r="Q2" s="44" t="s">
        <v>577</v>
      </c>
      <c r="R2" s="44" t="s">
        <v>578</v>
      </c>
      <c r="S2" s="44" t="s">
        <v>3519</v>
      </c>
      <c r="T2" s="44" t="s">
        <v>579</v>
      </c>
      <c r="U2" s="44" t="s">
        <v>580</v>
      </c>
      <c r="V2" s="44" t="s">
        <v>581</v>
      </c>
      <c r="W2" s="44" t="s">
        <v>3520</v>
      </c>
      <c r="X2" s="44" t="s">
        <v>579</v>
      </c>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t="s">
        <v>582</v>
      </c>
      <c r="BB2" s="44" t="s">
        <v>583</v>
      </c>
      <c r="BC2" s="44" t="s">
        <v>584</v>
      </c>
      <c r="BD2" s="44" t="s">
        <v>585</v>
      </c>
      <c r="BE2" s="44" t="s">
        <v>586</v>
      </c>
      <c r="BF2" s="44" t="s">
        <v>101</v>
      </c>
      <c r="BG2" s="44" t="s">
        <v>31</v>
      </c>
      <c r="BH2" s="44" t="s">
        <v>587</v>
      </c>
      <c r="BI2" s="44">
        <v>16</v>
      </c>
      <c r="BJ2" s="44">
        <v>39</v>
      </c>
      <c r="BK2" s="44">
        <v>55</v>
      </c>
      <c r="BL2" s="44" t="s">
        <v>588</v>
      </c>
      <c r="BM2" s="44" t="s">
        <v>589</v>
      </c>
      <c r="BN2" s="44" t="s">
        <v>590</v>
      </c>
      <c r="BO2" s="44" t="s">
        <v>3520</v>
      </c>
      <c r="BP2" s="44" t="s">
        <v>591</v>
      </c>
      <c r="BQ2" s="44" t="s">
        <v>417</v>
      </c>
      <c r="BR2" s="44" t="s">
        <v>592</v>
      </c>
      <c r="BS2" s="44" t="s">
        <v>593</v>
      </c>
      <c r="BT2" s="44" t="s">
        <v>594</v>
      </c>
      <c r="BU2" s="44" t="s">
        <v>595</v>
      </c>
      <c r="BV2" s="44" t="s">
        <v>596</v>
      </c>
      <c r="BW2" s="44" t="s">
        <v>597</v>
      </c>
      <c r="BX2" s="44" t="s">
        <v>598</v>
      </c>
      <c r="BY2" s="44" t="s">
        <v>418</v>
      </c>
      <c r="BZ2" s="44" t="s">
        <v>599</v>
      </c>
      <c r="CA2" s="44" t="s">
        <v>600</v>
      </c>
      <c r="CB2" s="44" t="s">
        <v>601</v>
      </c>
      <c r="CC2" s="44" t="s">
        <v>419</v>
      </c>
      <c r="CD2" s="44" t="s">
        <v>602</v>
      </c>
      <c r="CE2" s="44" t="s">
        <v>603</v>
      </c>
      <c r="CF2" s="44" t="s">
        <v>598</v>
      </c>
      <c r="CG2" s="44"/>
      <c r="CH2" s="44"/>
      <c r="CI2" s="44"/>
      <c r="CJ2" s="44"/>
      <c r="CK2" s="44"/>
      <c r="CL2" s="44"/>
      <c r="CM2" s="44"/>
      <c r="CN2" s="44"/>
      <c r="CO2" s="44"/>
      <c r="CP2" s="44"/>
      <c r="CQ2" s="44"/>
      <c r="CR2" s="44"/>
      <c r="CS2" s="44"/>
      <c r="CT2" s="44"/>
      <c r="CU2" s="44"/>
      <c r="CV2" s="44"/>
      <c r="CW2" s="44" t="s">
        <v>932</v>
      </c>
      <c r="CX2" s="44" t="s">
        <v>604</v>
      </c>
      <c r="CY2" s="44" t="s">
        <v>605</v>
      </c>
      <c r="CZ2" s="44" t="s">
        <v>409</v>
      </c>
      <c r="DA2" s="44" t="s">
        <v>606</v>
      </c>
      <c r="DB2" s="44" t="s">
        <v>101</v>
      </c>
      <c r="DC2" s="44" t="s">
        <v>32</v>
      </c>
      <c r="DD2" s="44" t="s">
        <v>607</v>
      </c>
      <c r="DE2" s="44">
        <v>3</v>
      </c>
      <c r="DF2" s="44">
        <v>7</v>
      </c>
      <c r="DG2" s="44">
        <v>10</v>
      </c>
      <c r="DH2" s="44" t="s">
        <v>608</v>
      </c>
      <c r="DI2" s="44" t="s">
        <v>609</v>
      </c>
      <c r="DJ2" s="44" t="s">
        <v>610</v>
      </c>
      <c r="DK2" s="44" t="s">
        <v>3519</v>
      </c>
      <c r="DL2" s="44" t="s">
        <v>611</v>
      </c>
      <c r="DM2" s="44" t="s">
        <v>612</v>
      </c>
      <c r="DN2" s="44" t="s">
        <v>613</v>
      </c>
      <c r="DO2" s="44" t="s">
        <v>614</v>
      </c>
      <c r="DP2" s="44" t="s">
        <v>611</v>
      </c>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t="s">
        <v>615</v>
      </c>
      <c r="ET2" s="44" t="s">
        <v>616</v>
      </c>
      <c r="EU2" s="44" t="s">
        <v>617</v>
      </c>
      <c r="EV2" s="44" t="s">
        <v>618</v>
      </c>
      <c r="EW2" s="44" t="s">
        <v>619</v>
      </c>
      <c r="EX2" s="44" t="s">
        <v>101</v>
      </c>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c r="ON2" s="44"/>
      <c r="OO2" s="44"/>
      <c r="OP2" s="44"/>
      <c r="OQ2" s="44"/>
      <c r="OR2" s="44"/>
      <c r="OS2" s="44"/>
      <c r="OT2" s="44"/>
      <c r="OU2" s="44"/>
      <c r="OV2" s="44"/>
      <c r="OW2" s="44"/>
      <c r="OX2" s="44"/>
      <c r="OY2" s="44"/>
      <c r="OZ2" s="44"/>
      <c r="PA2" s="44"/>
      <c r="PB2" s="44"/>
      <c r="PC2" s="44"/>
      <c r="PD2" s="44"/>
      <c r="PE2" s="44"/>
      <c r="PF2" s="44"/>
      <c r="PG2" s="44"/>
      <c r="PH2" s="44"/>
      <c r="PI2" s="44"/>
      <c r="PJ2" s="44"/>
      <c r="PK2" s="44"/>
      <c r="PL2" s="44"/>
      <c r="PM2" s="44"/>
      <c r="PN2" s="44"/>
      <c r="PO2" s="44"/>
      <c r="PP2" s="44"/>
      <c r="PQ2" s="44"/>
      <c r="PR2" s="44"/>
      <c r="PS2" s="44"/>
      <c r="PT2" s="44"/>
      <c r="PU2" s="44"/>
      <c r="PV2" s="44"/>
      <c r="PW2" s="44"/>
      <c r="PX2" s="44"/>
      <c r="PY2" s="44"/>
      <c r="PZ2" s="44"/>
      <c r="QA2" s="44"/>
      <c r="QB2" s="44"/>
      <c r="QC2" s="44"/>
      <c r="QD2" s="44"/>
      <c r="QE2" s="44"/>
      <c r="QF2" s="44"/>
      <c r="QG2" s="44"/>
      <c r="QH2" s="44"/>
      <c r="QI2" s="44"/>
      <c r="QJ2" s="44"/>
      <c r="QK2" s="44"/>
      <c r="QL2" s="44"/>
      <c r="QM2" s="44"/>
      <c r="QN2" s="44"/>
      <c r="QO2" s="44"/>
      <c r="QP2" s="44"/>
      <c r="QQ2" s="44"/>
      <c r="QR2" s="44"/>
      <c r="QS2" s="44"/>
      <c r="QT2" s="44"/>
      <c r="QU2" s="44"/>
      <c r="QV2" s="44"/>
      <c r="QW2" s="44"/>
      <c r="QX2" s="44"/>
      <c r="QY2" s="44"/>
      <c r="QZ2" s="44"/>
      <c r="RA2" s="44"/>
      <c r="RB2" s="44"/>
      <c r="RC2" s="44"/>
      <c r="RD2" s="44"/>
      <c r="RE2" s="44"/>
      <c r="RF2" s="44"/>
      <c r="RG2" s="44"/>
      <c r="RH2" s="44"/>
      <c r="RI2" s="44"/>
      <c r="RJ2" s="44"/>
      <c r="RK2" s="44"/>
      <c r="RL2" s="44"/>
      <c r="RM2" s="44"/>
      <c r="RN2" s="44"/>
      <c r="RO2" s="44"/>
      <c r="RP2" s="44"/>
      <c r="RQ2" s="44"/>
      <c r="RR2" s="44"/>
      <c r="RS2" s="44"/>
      <c r="RT2" s="44"/>
      <c r="RU2" s="44"/>
      <c r="RV2" s="44"/>
      <c r="RW2" s="44" t="s">
        <v>620</v>
      </c>
      <c r="RX2" s="44" t="s">
        <v>621</v>
      </c>
      <c r="RY2" s="44" t="s">
        <v>561</v>
      </c>
      <c r="RZ2" s="44" t="s">
        <v>622</v>
      </c>
      <c r="SA2" s="44" t="s">
        <v>623</v>
      </c>
      <c r="SB2" s="44" t="s">
        <v>624</v>
      </c>
      <c r="SC2" s="44" t="s">
        <v>565</v>
      </c>
      <c r="SD2" s="44" t="s">
        <v>625</v>
      </c>
      <c r="SE2" s="44" t="s">
        <v>567</v>
      </c>
      <c r="SF2" s="44" t="s">
        <v>626</v>
      </c>
      <c r="SG2" s="44" t="s">
        <v>627</v>
      </c>
      <c r="SH2" s="44" t="s">
        <v>628</v>
      </c>
      <c r="SI2" s="44" t="s">
        <v>629</v>
      </c>
      <c r="SJ2" s="44" t="s">
        <v>630</v>
      </c>
      <c r="SK2" s="44"/>
      <c r="SL2" s="44"/>
      <c r="SM2" s="44"/>
      <c r="SN2" s="44"/>
      <c r="SO2" s="44"/>
      <c r="SP2" s="44"/>
      <c r="SQ2" s="44"/>
      <c r="SR2" s="44"/>
      <c r="SS2" s="44"/>
      <c r="ST2" s="44"/>
      <c r="SU2" s="44"/>
      <c r="SV2" s="44"/>
      <c r="SW2" s="44"/>
      <c r="SX2" s="44"/>
      <c r="SY2" s="44"/>
      <c r="SZ2" s="44"/>
      <c r="TA2" s="44"/>
      <c r="TB2" s="44"/>
      <c r="TC2" s="44"/>
      <c r="TD2" s="44"/>
      <c r="TE2" s="44"/>
      <c r="TF2" s="44"/>
      <c r="TG2" s="44"/>
      <c r="TH2" s="44"/>
      <c r="TI2" s="44"/>
      <c r="TJ2" s="44"/>
      <c r="TK2" s="44" t="s">
        <v>631</v>
      </c>
      <c r="TL2" s="44" t="s">
        <v>632</v>
      </c>
      <c r="TM2" s="44" t="s">
        <v>633</v>
      </c>
      <c r="TN2" s="44" t="s">
        <v>634</v>
      </c>
      <c r="TO2" s="44" t="s">
        <v>635</v>
      </c>
      <c r="TP2" s="44"/>
      <c r="TQ2" s="44"/>
      <c r="TR2" s="44"/>
      <c r="TS2" s="44"/>
      <c r="TT2" s="44"/>
      <c r="TU2" s="44"/>
      <c r="TV2" s="44"/>
      <c r="TW2" s="44"/>
      <c r="TX2" s="44"/>
      <c r="TY2" s="44"/>
      <c r="TZ2" s="44"/>
      <c r="UA2" s="44"/>
      <c r="UB2" s="44"/>
      <c r="UC2" s="44"/>
      <c r="UD2" s="44"/>
    </row>
    <row r="3" spans="1:550" s="39" customFormat="1" ht="15" customHeight="1" x14ac:dyDescent="0.25">
      <c r="A3" s="43" t="s">
        <v>3455</v>
      </c>
      <c r="B3" s="43" t="s">
        <v>2808</v>
      </c>
      <c r="C3" s="43" t="s">
        <v>2764</v>
      </c>
      <c r="D3" s="43" t="s">
        <v>2592</v>
      </c>
      <c r="E3" s="43" t="s">
        <v>138</v>
      </c>
      <c r="F3" s="43">
        <v>20</v>
      </c>
      <c r="G3" s="43">
        <v>40</v>
      </c>
      <c r="H3" s="43">
        <v>60</v>
      </c>
      <c r="I3" s="43">
        <v>4</v>
      </c>
      <c r="J3" s="43" t="s">
        <v>2809</v>
      </c>
      <c r="K3" s="43" t="s">
        <v>10</v>
      </c>
      <c r="L3" s="43" t="s">
        <v>2810</v>
      </c>
      <c r="M3" s="43">
        <v>10</v>
      </c>
      <c r="N3" s="43">
        <v>15</v>
      </c>
      <c r="O3" s="43">
        <v>25</v>
      </c>
      <c r="P3" s="43" t="s">
        <v>2811</v>
      </c>
      <c r="Q3" s="43" t="s">
        <v>2812</v>
      </c>
      <c r="R3" s="43" t="s">
        <v>2813</v>
      </c>
      <c r="S3" s="43" t="s">
        <v>2814</v>
      </c>
      <c r="T3" s="43" t="s">
        <v>2815</v>
      </c>
      <c r="U3" s="43" t="s">
        <v>2816</v>
      </c>
      <c r="V3" s="43" t="s">
        <v>2817</v>
      </c>
      <c r="W3" s="43" t="s">
        <v>2818</v>
      </c>
      <c r="X3" s="43" t="s">
        <v>2819</v>
      </c>
      <c r="Y3" s="43" t="s">
        <v>2820</v>
      </c>
      <c r="Z3" s="43" t="s">
        <v>2821</v>
      </c>
      <c r="AA3" s="43" t="s">
        <v>2822</v>
      </c>
      <c r="AB3" s="43" t="s">
        <v>2815</v>
      </c>
      <c r="AC3" s="43" t="s">
        <v>2823</v>
      </c>
      <c r="AD3" s="43" t="s">
        <v>2824</v>
      </c>
      <c r="AE3" s="43" t="s">
        <v>3611</v>
      </c>
      <c r="AF3" s="43" t="s">
        <v>2825</v>
      </c>
      <c r="AG3" s="43"/>
      <c r="AH3" s="43"/>
      <c r="AI3" s="43"/>
      <c r="AJ3" s="43"/>
      <c r="AK3" s="43"/>
      <c r="AL3" s="43"/>
      <c r="AM3" s="43"/>
      <c r="AN3" s="43"/>
      <c r="AO3" s="43"/>
      <c r="AP3" s="43"/>
      <c r="AQ3" s="43"/>
      <c r="AR3" s="43"/>
      <c r="AS3" s="43"/>
      <c r="AT3" s="43"/>
      <c r="AU3" s="43"/>
      <c r="AV3" s="43"/>
      <c r="AW3" s="43"/>
      <c r="AX3" s="43"/>
      <c r="AY3" s="43"/>
      <c r="AZ3" s="43"/>
      <c r="BA3" s="43" t="s">
        <v>2826</v>
      </c>
      <c r="BB3" s="43" t="s">
        <v>2827</v>
      </c>
      <c r="BC3" s="43" t="s">
        <v>1087</v>
      </c>
      <c r="BD3" s="43" t="s">
        <v>1619</v>
      </c>
      <c r="BE3" s="43" t="s">
        <v>2828</v>
      </c>
      <c r="BF3" s="43" t="s">
        <v>101</v>
      </c>
      <c r="BG3" s="43" t="s">
        <v>31</v>
      </c>
      <c r="BH3" s="43" t="s">
        <v>2829</v>
      </c>
      <c r="BI3" s="43">
        <v>10</v>
      </c>
      <c r="BJ3" s="43">
        <v>25</v>
      </c>
      <c r="BK3" s="43">
        <v>35</v>
      </c>
      <c r="BL3" s="43" t="s">
        <v>2830</v>
      </c>
      <c r="BM3" s="43" t="s">
        <v>2831</v>
      </c>
      <c r="BN3" s="43" t="s">
        <v>2832</v>
      </c>
      <c r="BO3" s="43" t="s">
        <v>2833</v>
      </c>
      <c r="BP3" s="43" t="s">
        <v>2834</v>
      </c>
      <c r="BQ3" s="43" t="s">
        <v>2835</v>
      </c>
      <c r="BR3" s="43" t="s">
        <v>2836</v>
      </c>
      <c r="BS3" s="43" t="s">
        <v>2837</v>
      </c>
      <c r="BT3" s="43" t="s">
        <v>2834</v>
      </c>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t="s">
        <v>2838</v>
      </c>
      <c r="CX3" s="43" t="s">
        <v>2839</v>
      </c>
      <c r="CY3" s="43" t="s">
        <v>1087</v>
      </c>
      <c r="CZ3" s="43" t="s">
        <v>2840</v>
      </c>
      <c r="DA3" s="43" t="s">
        <v>2841</v>
      </c>
      <c r="DB3" s="43" t="s">
        <v>101</v>
      </c>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c r="NY3" s="43"/>
      <c r="NZ3" s="43"/>
      <c r="OA3" s="43"/>
      <c r="OB3" s="43"/>
      <c r="OC3" s="43"/>
      <c r="OD3" s="43"/>
      <c r="OE3" s="43"/>
      <c r="OF3" s="43"/>
      <c r="OG3" s="43"/>
      <c r="OH3" s="43"/>
      <c r="OI3" s="43"/>
      <c r="OJ3" s="43"/>
      <c r="OK3" s="43"/>
      <c r="OL3" s="43"/>
      <c r="OM3" s="43"/>
      <c r="ON3" s="43"/>
      <c r="OO3" s="43"/>
      <c r="OP3" s="43"/>
      <c r="OQ3" s="43"/>
      <c r="OR3" s="43"/>
      <c r="OS3" s="43"/>
      <c r="OT3" s="43"/>
      <c r="OU3" s="43"/>
      <c r="OV3" s="43"/>
      <c r="OW3" s="43"/>
      <c r="OX3" s="43"/>
      <c r="OY3" s="43"/>
      <c r="OZ3" s="43"/>
      <c r="PA3" s="43"/>
      <c r="PB3" s="43"/>
      <c r="PC3" s="43"/>
      <c r="PD3" s="43"/>
      <c r="PE3" s="43"/>
      <c r="PF3" s="43"/>
      <c r="PG3" s="43"/>
      <c r="PH3" s="43"/>
      <c r="PI3" s="43"/>
      <c r="PJ3" s="43"/>
      <c r="PK3" s="43"/>
      <c r="PL3" s="43"/>
      <c r="PM3" s="43"/>
      <c r="PN3" s="43"/>
      <c r="PO3" s="43"/>
      <c r="PP3" s="43"/>
      <c r="PQ3" s="43"/>
      <c r="PR3" s="43"/>
      <c r="PS3" s="43"/>
      <c r="PT3" s="43"/>
      <c r="PU3" s="43"/>
      <c r="PV3" s="43"/>
      <c r="PW3" s="43"/>
      <c r="PX3" s="43"/>
      <c r="PY3" s="43"/>
      <c r="PZ3" s="43"/>
      <c r="QA3" s="43"/>
      <c r="QB3" s="43"/>
      <c r="QC3" s="43"/>
      <c r="QD3" s="43"/>
      <c r="QE3" s="43"/>
      <c r="QF3" s="43"/>
      <c r="QG3" s="43"/>
      <c r="QH3" s="43"/>
      <c r="QI3" s="43"/>
      <c r="QJ3" s="43"/>
      <c r="QK3" s="43"/>
      <c r="QL3" s="43"/>
      <c r="QM3" s="43"/>
      <c r="QN3" s="43"/>
      <c r="QO3" s="43"/>
      <c r="QP3" s="43"/>
      <c r="QQ3" s="43"/>
      <c r="QR3" s="43"/>
      <c r="QS3" s="43"/>
      <c r="QT3" s="43"/>
      <c r="QU3" s="43"/>
      <c r="QV3" s="43"/>
      <c r="QW3" s="43"/>
      <c r="QX3" s="43"/>
      <c r="QY3" s="43"/>
      <c r="QZ3" s="43"/>
      <c r="RA3" s="43"/>
      <c r="RB3" s="43"/>
      <c r="RC3" s="43"/>
      <c r="RD3" s="43"/>
      <c r="RE3" s="43"/>
      <c r="RF3" s="43"/>
      <c r="RG3" s="43"/>
      <c r="RH3" s="43"/>
      <c r="RI3" s="43"/>
      <c r="RJ3" s="43"/>
      <c r="RK3" s="43"/>
      <c r="RL3" s="43"/>
      <c r="RM3" s="43"/>
      <c r="RN3" s="43"/>
      <c r="RO3" s="43"/>
      <c r="RP3" s="43"/>
      <c r="RQ3" s="43"/>
      <c r="RR3" s="43"/>
      <c r="RS3" s="43"/>
      <c r="RT3" s="43"/>
      <c r="RU3" s="43"/>
      <c r="RV3" s="43"/>
      <c r="RW3" s="43" t="s">
        <v>2842</v>
      </c>
      <c r="RX3" s="43" t="s">
        <v>2843</v>
      </c>
      <c r="RY3" s="43"/>
      <c r="RZ3" s="43"/>
      <c r="SA3" s="43"/>
      <c r="SB3" s="43"/>
      <c r="SC3" s="43"/>
      <c r="SD3" s="43"/>
      <c r="SE3" s="43"/>
      <c r="SF3" s="43"/>
      <c r="SG3" s="43"/>
      <c r="SH3" s="43"/>
      <c r="SI3" s="43"/>
      <c r="SJ3" s="43"/>
      <c r="SK3" s="43"/>
      <c r="SL3" s="43"/>
      <c r="SM3" s="43"/>
      <c r="SN3" s="43"/>
      <c r="SO3" s="43"/>
      <c r="SP3" s="43"/>
      <c r="SQ3" s="43"/>
      <c r="SR3" s="43"/>
      <c r="SS3" s="43"/>
      <c r="ST3" s="43"/>
      <c r="SU3" s="43"/>
      <c r="SV3" s="43"/>
      <c r="SW3" s="43"/>
      <c r="SX3" s="43"/>
      <c r="SY3" s="43"/>
      <c r="SZ3" s="43"/>
      <c r="TA3" s="43"/>
      <c r="TB3" s="43"/>
      <c r="TC3" s="43"/>
      <c r="TD3" s="43"/>
      <c r="TE3" s="43"/>
      <c r="TF3" s="43"/>
      <c r="TG3" s="43"/>
      <c r="TH3" s="43"/>
      <c r="TI3" s="43"/>
      <c r="TJ3" s="43"/>
      <c r="TK3" s="43" t="s">
        <v>2844</v>
      </c>
      <c r="TL3" s="43" t="s">
        <v>2845</v>
      </c>
      <c r="TM3" s="43" t="s">
        <v>2846</v>
      </c>
      <c r="TN3" s="43" t="s">
        <v>2847</v>
      </c>
      <c r="TO3" s="43" t="s">
        <v>2848</v>
      </c>
      <c r="TP3" s="43"/>
      <c r="TQ3" s="43"/>
      <c r="TR3" s="43"/>
      <c r="TS3" s="43"/>
      <c r="TT3" s="43"/>
      <c r="TU3" s="43"/>
      <c r="TV3" s="43"/>
      <c r="TW3" s="43"/>
      <c r="TX3" s="43"/>
      <c r="TY3" s="43"/>
      <c r="TZ3" s="43"/>
      <c r="UA3" s="43"/>
      <c r="UB3" s="43"/>
      <c r="UC3" s="43"/>
      <c r="UD3" s="43"/>
    </row>
    <row r="4" spans="1:550" s="39" customFormat="1" ht="15" customHeight="1" x14ac:dyDescent="0.25">
      <c r="A4" s="43" t="s">
        <v>3456</v>
      </c>
      <c r="B4" s="43" t="s">
        <v>161</v>
      </c>
      <c r="C4" s="43" t="s">
        <v>2764</v>
      </c>
      <c r="D4" s="43" t="s">
        <v>142</v>
      </c>
      <c r="E4" s="43" t="s">
        <v>140</v>
      </c>
      <c r="F4" s="43">
        <v>18</v>
      </c>
      <c r="G4" s="43">
        <v>27</v>
      </c>
      <c r="H4" s="43">
        <v>45</v>
      </c>
      <c r="I4" s="43">
        <v>3</v>
      </c>
      <c r="J4" s="43" t="s">
        <v>255</v>
      </c>
      <c r="K4" s="43" t="s">
        <v>10</v>
      </c>
      <c r="L4" s="43" t="s">
        <v>256</v>
      </c>
      <c r="M4" s="43">
        <v>7</v>
      </c>
      <c r="N4" s="43">
        <v>11</v>
      </c>
      <c r="O4" s="43">
        <v>18</v>
      </c>
      <c r="P4" s="43" t="s">
        <v>257</v>
      </c>
      <c r="Q4" s="43" t="s">
        <v>258</v>
      </c>
      <c r="R4" s="43" t="s">
        <v>2690</v>
      </c>
      <c r="S4" s="43" t="s">
        <v>259</v>
      </c>
      <c r="T4" s="43" t="s">
        <v>260</v>
      </c>
      <c r="U4" s="43" t="s">
        <v>261</v>
      </c>
      <c r="V4" s="43" t="s">
        <v>262</v>
      </c>
      <c r="W4" s="43" t="s">
        <v>263</v>
      </c>
      <c r="X4" s="43" t="s">
        <v>260</v>
      </c>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t="s">
        <v>264</v>
      </c>
      <c r="BB4" s="43" t="s">
        <v>265</v>
      </c>
      <c r="BC4" s="43" t="s">
        <v>266</v>
      </c>
      <c r="BD4" s="43" t="s">
        <v>267</v>
      </c>
      <c r="BE4" s="43" t="s">
        <v>2691</v>
      </c>
      <c r="BF4" s="43" t="s">
        <v>101</v>
      </c>
      <c r="BG4" s="43" t="s">
        <v>31</v>
      </c>
      <c r="BH4" s="43" t="s">
        <v>268</v>
      </c>
      <c r="BI4" s="43">
        <v>11</v>
      </c>
      <c r="BJ4" s="43">
        <v>16</v>
      </c>
      <c r="BK4" s="43">
        <v>27</v>
      </c>
      <c r="BL4" s="43" t="s">
        <v>269</v>
      </c>
      <c r="BM4" s="43" t="s">
        <v>270</v>
      </c>
      <c r="BN4" s="43" t="s">
        <v>2692</v>
      </c>
      <c r="BO4" s="43" t="s">
        <v>271</v>
      </c>
      <c r="BP4" s="43" t="s">
        <v>260</v>
      </c>
      <c r="BQ4" s="43" t="s">
        <v>272</v>
      </c>
      <c r="BR4" s="43" t="s">
        <v>273</v>
      </c>
      <c r="BS4" s="43" t="s">
        <v>274</v>
      </c>
      <c r="BT4" s="43" t="s">
        <v>260</v>
      </c>
      <c r="BU4" s="43" t="s">
        <v>275</v>
      </c>
      <c r="BV4" s="43" t="s">
        <v>276</v>
      </c>
      <c r="BW4" s="43" t="s">
        <v>277</v>
      </c>
      <c r="BX4" s="43" t="s">
        <v>260</v>
      </c>
      <c r="BY4" s="43"/>
      <c r="BZ4" s="43"/>
      <c r="CA4" s="43"/>
      <c r="CB4" s="43"/>
      <c r="CC4" s="43"/>
      <c r="CD4" s="43"/>
      <c r="CE4" s="43"/>
      <c r="CF4" s="43"/>
      <c r="CG4" s="43"/>
      <c r="CH4" s="43"/>
      <c r="CI4" s="43"/>
      <c r="CJ4" s="43"/>
      <c r="CK4" s="43"/>
      <c r="CL4" s="43"/>
      <c r="CM4" s="43"/>
      <c r="CN4" s="43"/>
      <c r="CO4" s="43"/>
      <c r="CP4" s="43"/>
      <c r="CQ4" s="43"/>
      <c r="CR4" s="43"/>
      <c r="CS4" s="43"/>
      <c r="CT4" s="43"/>
      <c r="CU4" s="43"/>
      <c r="CV4" s="43"/>
      <c r="CW4" s="43" t="s">
        <v>2693</v>
      </c>
      <c r="CX4" s="43" t="s">
        <v>278</v>
      </c>
      <c r="CY4" s="43" t="s">
        <v>279</v>
      </c>
      <c r="CZ4" s="43" t="s">
        <v>280</v>
      </c>
      <c r="DA4" s="43" t="s">
        <v>281</v>
      </c>
      <c r="DB4" s="43" t="s">
        <v>101</v>
      </c>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c r="PI4" s="43"/>
      <c r="PJ4" s="43"/>
      <c r="PK4" s="43"/>
      <c r="PL4" s="43"/>
      <c r="PM4" s="43"/>
      <c r="PN4" s="43"/>
      <c r="PO4" s="43"/>
      <c r="PP4" s="43"/>
      <c r="PQ4" s="43"/>
      <c r="PR4" s="43"/>
      <c r="PS4" s="43"/>
      <c r="PT4" s="43"/>
      <c r="PU4" s="43"/>
      <c r="PV4" s="43"/>
      <c r="PW4" s="43"/>
      <c r="PX4" s="43"/>
      <c r="PY4" s="43"/>
      <c r="PZ4" s="43"/>
      <c r="QA4" s="43"/>
      <c r="QB4" s="43"/>
      <c r="QC4" s="43"/>
      <c r="QD4" s="43"/>
      <c r="QE4" s="43"/>
      <c r="QF4" s="43"/>
      <c r="QG4" s="43"/>
      <c r="QH4" s="43"/>
      <c r="QI4" s="43"/>
      <c r="QJ4" s="43"/>
      <c r="QK4" s="43"/>
      <c r="QL4" s="43"/>
      <c r="QM4" s="43"/>
      <c r="QN4" s="43"/>
      <c r="QO4" s="43"/>
      <c r="QP4" s="43"/>
      <c r="QQ4" s="43"/>
      <c r="QR4" s="43"/>
      <c r="QS4" s="43"/>
      <c r="QT4" s="43"/>
      <c r="QU4" s="43"/>
      <c r="QV4" s="43"/>
      <c r="QW4" s="43"/>
      <c r="QX4" s="43"/>
      <c r="QY4" s="43"/>
      <c r="QZ4" s="43"/>
      <c r="RA4" s="43"/>
      <c r="RB4" s="43"/>
      <c r="RC4" s="43"/>
      <c r="RD4" s="43"/>
      <c r="RE4" s="43"/>
      <c r="RF4" s="43"/>
      <c r="RG4" s="43"/>
      <c r="RH4" s="43"/>
      <c r="RI4" s="43"/>
      <c r="RJ4" s="43"/>
      <c r="RK4" s="43"/>
      <c r="RL4" s="43"/>
      <c r="RM4" s="43"/>
      <c r="RN4" s="43"/>
      <c r="RO4" s="43"/>
      <c r="RP4" s="43"/>
      <c r="RQ4" s="43"/>
      <c r="RR4" s="43"/>
      <c r="RS4" s="43"/>
      <c r="RT4" s="43"/>
      <c r="RU4" s="43"/>
      <c r="RV4" s="43"/>
      <c r="RW4" s="43" t="s">
        <v>282</v>
      </c>
      <c r="RX4" s="43" t="s">
        <v>283</v>
      </c>
      <c r="RY4" s="43" t="s">
        <v>2694</v>
      </c>
      <c r="RZ4" s="43" t="s">
        <v>284</v>
      </c>
      <c r="SA4" s="43"/>
      <c r="SB4" s="43"/>
      <c r="SC4" s="43"/>
      <c r="SD4" s="43"/>
      <c r="SE4" s="43"/>
      <c r="SF4" s="43"/>
      <c r="SG4" s="43"/>
      <c r="SH4" s="43"/>
      <c r="SI4" s="43"/>
      <c r="SJ4" s="43"/>
      <c r="SK4" s="43"/>
      <c r="SL4" s="43"/>
      <c r="SM4" s="43"/>
      <c r="SN4" s="43"/>
      <c r="SO4" s="43"/>
      <c r="SP4" s="43"/>
      <c r="SQ4" s="43"/>
      <c r="SR4" s="43"/>
      <c r="SS4" s="43"/>
      <c r="ST4" s="43"/>
      <c r="SU4" s="43"/>
      <c r="SV4" s="43"/>
      <c r="SW4" s="43"/>
      <c r="SX4" s="43"/>
      <c r="SY4" s="43"/>
      <c r="SZ4" s="43"/>
      <c r="TA4" s="43"/>
      <c r="TB4" s="43"/>
      <c r="TC4" s="43"/>
      <c r="TD4" s="43"/>
      <c r="TE4" s="43"/>
      <c r="TF4" s="43"/>
      <c r="TG4" s="43"/>
      <c r="TH4" s="43"/>
      <c r="TI4" s="43"/>
      <c r="TJ4" s="43"/>
      <c r="TK4" s="43" t="s">
        <v>285</v>
      </c>
      <c r="TL4" s="43" t="s">
        <v>286</v>
      </c>
      <c r="TM4" s="43" t="s">
        <v>287</v>
      </c>
      <c r="TN4" s="43" t="s">
        <v>288</v>
      </c>
      <c r="TO4" s="43" t="s">
        <v>289</v>
      </c>
      <c r="TP4" s="43" t="s">
        <v>290</v>
      </c>
      <c r="TQ4" s="43" t="s">
        <v>291</v>
      </c>
      <c r="TR4" s="43" t="s">
        <v>292</v>
      </c>
      <c r="TS4" s="43" t="s">
        <v>293</v>
      </c>
      <c r="TT4" s="43" t="s">
        <v>2695</v>
      </c>
      <c r="TU4" s="43" t="s">
        <v>2696</v>
      </c>
      <c r="TV4" s="43"/>
      <c r="TW4" s="43"/>
      <c r="TX4" s="43"/>
      <c r="TY4" s="43"/>
      <c r="TZ4" s="43"/>
      <c r="UA4" s="43"/>
      <c r="UB4" s="43"/>
      <c r="UC4" s="43"/>
      <c r="UD4" s="43"/>
    </row>
    <row r="5" spans="1:550" s="39" customFormat="1" ht="15" customHeight="1" x14ac:dyDescent="0.25">
      <c r="A5" s="43" t="s">
        <v>3457</v>
      </c>
      <c r="B5" s="43" t="s">
        <v>3713</v>
      </c>
      <c r="C5" s="43" t="s">
        <v>2764</v>
      </c>
      <c r="D5" s="43" t="s">
        <v>3233</v>
      </c>
      <c r="E5" s="43" t="s">
        <v>148</v>
      </c>
      <c r="F5" s="43">
        <v>30</v>
      </c>
      <c r="G5" s="43">
        <v>60</v>
      </c>
      <c r="H5" s="43">
        <v>90</v>
      </c>
      <c r="I5" s="43">
        <v>6</v>
      </c>
      <c r="J5" s="43" t="s">
        <v>3273</v>
      </c>
      <c r="K5" s="43" t="s">
        <v>10</v>
      </c>
      <c r="L5" s="43" t="s">
        <v>3274</v>
      </c>
      <c r="M5" s="43">
        <v>15</v>
      </c>
      <c r="N5" s="43">
        <v>25</v>
      </c>
      <c r="O5" s="43">
        <v>40</v>
      </c>
      <c r="P5" s="43" t="s">
        <v>3714</v>
      </c>
      <c r="Q5" s="43" t="s">
        <v>3715</v>
      </c>
      <c r="R5" s="43" t="s">
        <v>3275</v>
      </c>
      <c r="S5" s="43" t="s">
        <v>3276</v>
      </c>
      <c r="T5" s="43" t="s">
        <v>3277</v>
      </c>
      <c r="U5" s="43" t="s">
        <v>3278</v>
      </c>
      <c r="V5" s="43" t="s">
        <v>3279</v>
      </c>
      <c r="W5" s="43" t="s">
        <v>3279</v>
      </c>
      <c r="X5" s="43" t="s">
        <v>3280</v>
      </c>
      <c r="Y5" s="43" t="s">
        <v>3281</v>
      </c>
      <c r="Z5" s="43" t="s">
        <v>3282</v>
      </c>
      <c r="AA5" s="43" t="s">
        <v>3283</v>
      </c>
      <c r="AB5" s="43" t="s">
        <v>3284</v>
      </c>
      <c r="AC5" s="43" t="s">
        <v>3285</v>
      </c>
      <c r="AD5" s="43" t="s">
        <v>3286</v>
      </c>
      <c r="AE5" s="43" t="s">
        <v>3287</v>
      </c>
      <c r="AF5" s="43" t="s">
        <v>3288</v>
      </c>
      <c r="AG5" s="43" t="s">
        <v>3289</v>
      </c>
      <c r="AH5" s="43" t="s">
        <v>3290</v>
      </c>
      <c r="AI5" s="43" t="s">
        <v>3291</v>
      </c>
      <c r="AJ5" s="43" t="s">
        <v>3292</v>
      </c>
      <c r="AK5" s="43"/>
      <c r="AL5" s="43"/>
      <c r="AM5" s="43"/>
      <c r="AN5" s="43"/>
      <c r="AO5" s="43"/>
      <c r="AP5" s="43"/>
      <c r="AQ5" s="43"/>
      <c r="AR5" s="43"/>
      <c r="AS5" s="43"/>
      <c r="AT5" s="43"/>
      <c r="AU5" s="43"/>
      <c r="AV5" s="43"/>
      <c r="AW5" s="43"/>
      <c r="AX5" s="43"/>
      <c r="AY5" s="43"/>
      <c r="AZ5" s="43"/>
      <c r="BA5" s="43" t="s">
        <v>3293</v>
      </c>
      <c r="BB5" s="43" t="s">
        <v>3294</v>
      </c>
      <c r="BC5" s="43" t="s">
        <v>1087</v>
      </c>
      <c r="BD5" s="43" t="s">
        <v>3295</v>
      </c>
      <c r="BE5" s="43" t="s">
        <v>3296</v>
      </c>
      <c r="BF5" s="43" t="s">
        <v>101</v>
      </c>
      <c r="BG5" s="43" t="s">
        <v>31</v>
      </c>
      <c r="BH5" s="43" t="s">
        <v>3297</v>
      </c>
      <c r="BI5" s="43">
        <v>15</v>
      </c>
      <c r="BJ5" s="43">
        <v>35</v>
      </c>
      <c r="BK5" s="43">
        <v>50</v>
      </c>
      <c r="BL5" s="43" t="s">
        <v>3298</v>
      </c>
      <c r="BM5" s="43" t="s">
        <v>3299</v>
      </c>
      <c r="BN5" s="43" t="s">
        <v>3300</v>
      </c>
      <c r="BO5" s="43" t="s">
        <v>3301</v>
      </c>
      <c r="BP5" s="43" t="s">
        <v>3302</v>
      </c>
      <c r="BQ5" s="43" t="s">
        <v>3303</v>
      </c>
      <c r="BR5" s="43" t="s">
        <v>3304</v>
      </c>
      <c r="BS5" s="43" t="s">
        <v>3305</v>
      </c>
      <c r="BT5" s="43" t="s">
        <v>3306</v>
      </c>
      <c r="BU5" s="43" t="s">
        <v>3307</v>
      </c>
      <c r="BV5" s="43" t="s">
        <v>3308</v>
      </c>
      <c r="BW5" s="43" t="s">
        <v>3309</v>
      </c>
      <c r="BX5" s="43" t="s">
        <v>3310</v>
      </c>
      <c r="BY5" s="43" t="s">
        <v>3311</v>
      </c>
      <c r="BZ5" s="43" t="s">
        <v>3312</v>
      </c>
      <c r="CA5" s="43" t="s">
        <v>3313</v>
      </c>
      <c r="CB5" s="43" t="s">
        <v>3314</v>
      </c>
      <c r="CC5" s="43" t="s">
        <v>1377</v>
      </c>
      <c r="CD5" s="43" t="s">
        <v>3315</v>
      </c>
      <c r="CE5" s="43" t="s">
        <v>3316</v>
      </c>
      <c r="CF5" s="43" t="s">
        <v>3314</v>
      </c>
      <c r="CG5" s="43"/>
      <c r="CH5" s="43"/>
      <c r="CI5" s="43"/>
      <c r="CJ5" s="43"/>
      <c r="CK5" s="43"/>
      <c r="CL5" s="43"/>
      <c r="CM5" s="43"/>
      <c r="CN5" s="43"/>
      <c r="CO5" s="43"/>
      <c r="CP5" s="43"/>
      <c r="CQ5" s="43"/>
      <c r="CR5" s="43"/>
      <c r="CS5" s="43"/>
      <c r="CT5" s="43"/>
      <c r="CU5" s="43"/>
      <c r="CV5" s="43"/>
      <c r="CW5" s="43" t="s">
        <v>3317</v>
      </c>
      <c r="CX5" s="43" t="s">
        <v>3318</v>
      </c>
      <c r="CY5" s="43" t="s">
        <v>1087</v>
      </c>
      <c r="CZ5" s="43" t="s">
        <v>3319</v>
      </c>
      <c r="DA5" s="43" t="s">
        <v>3295</v>
      </c>
      <c r="DB5" s="43" t="s">
        <v>101</v>
      </c>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t="s">
        <v>3320</v>
      </c>
      <c r="RX5" s="43" t="s">
        <v>3321</v>
      </c>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t="s">
        <v>3322</v>
      </c>
      <c r="TL5" s="43" t="s">
        <v>3323</v>
      </c>
      <c r="TM5" s="43" t="s">
        <v>3324</v>
      </c>
      <c r="TN5" s="43" t="s">
        <v>3325</v>
      </c>
      <c r="TO5" s="43" t="s">
        <v>3326</v>
      </c>
      <c r="TP5" s="43" t="s">
        <v>3327</v>
      </c>
      <c r="TQ5" s="43" t="s">
        <v>3328</v>
      </c>
      <c r="TR5" s="43" t="s">
        <v>3329</v>
      </c>
      <c r="TS5" s="43" t="s">
        <v>3330</v>
      </c>
      <c r="TT5" s="43"/>
      <c r="TU5" s="43"/>
      <c r="TV5" s="43"/>
      <c r="TW5" s="43"/>
      <c r="TX5" s="43"/>
      <c r="TY5" s="43"/>
      <c r="TZ5" s="43"/>
      <c r="UA5" s="43"/>
      <c r="UB5" s="43"/>
      <c r="UC5" s="43"/>
      <c r="UD5" s="43"/>
    </row>
    <row r="6" spans="1:550" s="39" customFormat="1" ht="15" customHeight="1" x14ac:dyDescent="0.25">
      <c r="A6" s="43" t="s">
        <v>3458</v>
      </c>
      <c r="B6" s="44" t="s">
        <v>1355</v>
      </c>
      <c r="C6" s="44" t="s">
        <v>2764</v>
      </c>
      <c r="D6" s="45" t="s">
        <v>497</v>
      </c>
      <c r="E6" s="44" t="s">
        <v>114</v>
      </c>
      <c r="F6" s="44">
        <v>19</v>
      </c>
      <c r="G6" s="44">
        <v>41</v>
      </c>
      <c r="H6" s="44">
        <v>60</v>
      </c>
      <c r="I6" s="44">
        <v>4</v>
      </c>
      <c r="J6" s="44" t="s">
        <v>1356</v>
      </c>
      <c r="K6" s="44" t="s">
        <v>10</v>
      </c>
      <c r="L6" s="44" t="s">
        <v>1357</v>
      </c>
      <c r="M6" s="44">
        <v>5</v>
      </c>
      <c r="N6" s="44">
        <v>0</v>
      </c>
      <c r="O6" s="44">
        <v>5</v>
      </c>
      <c r="P6" s="44" t="s">
        <v>1358</v>
      </c>
      <c r="Q6" s="44" t="s">
        <v>115</v>
      </c>
      <c r="R6" s="44" t="s">
        <v>1359</v>
      </c>
      <c r="S6" s="44" t="s">
        <v>3519</v>
      </c>
      <c r="T6" s="44" t="s">
        <v>1360</v>
      </c>
      <c r="U6" s="44" t="s">
        <v>1361</v>
      </c>
      <c r="V6" s="44" t="s">
        <v>1362</v>
      </c>
      <c r="W6" s="44" t="s">
        <v>3520</v>
      </c>
      <c r="X6" s="44" t="s">
        <v>1363</v>
      </c>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t="s">
        <v>1364</v>
      </c>
      <c r="BB6" s="44" t="s">
        <v>1365</v>
      </c>
      <c r="BC6" s="44" t="s">
        <v>1366</v>
      </c>
      <c r="BD6" s="44" t="s">
        <v>1367</v>
      </c>
      <c r="BE6" s="44" t="s">
        <v>963</v>
      </c>
      <c r="BF6" s="44" t="s">
        <v>101</v>
      </c>
      <c r="BG6" s="44" t="s">
        <v>31</v>
      </c>
      <c r="BH6" s="44" t="s">
        <v>1368</v>
      </c>
      <c r="BI6" s="44">
        <v>6</v>
      </c>
      <c r="BJ6" s="44">
        <v>37</v>
      </c>
      <c r="BK6" s="44">
        <v>43</v>
      </c>
      <c r="BL6" s="44" t="s">
        <v>1369</v>
      </c>
      <c r="BM6" s="44" t="s">
        <v>1370</v>
      </c>
      <c r="BN6" s="44" t="s">
        <v>1371</v>
      </c>
      <c r="BO6" s="44" t="s">
        <v>1372</v>
      </c>
      <c r="BP6" s="44" t="s">
        <v>1373</v>
      </c>
      <c r="BQ6" s="44" t="s">
        <v>1374</v>
      </c>
      <c r="BR6" s="44" t="s">
        <v>1375</v>
      </c>
      <c r="BS6" s="44" t="s">
        <v>1376</v>
      </c>
      <c r="BT6" s="44" t="s">
        <v>1373</v>
      </c>
      <c r="BU6" s="44" t="s">
        <v>1377</v>
      </c>
      <c r="BV6" s="44" t="s">
        <v>1378</v>
      </c>
      <c r="BW6" s="44" t="s">
        <v>1379</v>
      </c>
      <c r="BX6" s="44" t="s">
        <v>1373</v>
      </c>
      <c r="BY6" s="44" t="s">
        <v>1380</v>
      </c>
      <c r="BZ6" s="44" t="s">
        <v>1381</v>
      </c>
      <c r="CA6" s="44" t="s">
        <v>1382</v>
      </c>
      <c r="CB6" s="44" t="s">
        <v>1373</v>
      </c>
      <c r="CC6" s="44"/>
      <c r="CD6" s="44"/>
      <c r="CE6" s="44"/>
      <c r="CF6" s="44"/>
      <c r="CG6" s="44"/>
      <c r="CH6" s="44"/>
      <c r="CI6" s="44"/>
      <c r="CJ6" s="44"/>
      <c r="CK6" s="44"/>
      <c r="CL6" s="44"/>
      <c r="CM6" s="44"/>
      <c r="CN6" s="44"/>
      <c r="CO6" s="44"/>
      <c r="CP6" s="44"/>
      <c r="CQ6" s="44"/>
      <c r="CR6" s="44"/>
      <c r="CS6" s="44"/>
      <c r="CT6" s="44"/>
      <c r="CU6" s="44"/>
      <c r="CV6" s="44"/>
      <c r="CW6" s="44" t="s">
        <v>1383</v>
      </c>
      <c r="CX6" s="44" t="s">
        <v>1384</v>
      </c>
      <c r="CY6" s="44" t="s">
        <v>1275</v>
      </c>
      <c r="CZ6" s="44" t="s">
        <v>1385</v>
      </c>
      <c r="DA6" s="44" t="s">
        <v>963</v>
      </c>
      <c r="DB6" s="44" t="s">
        <v>101</v>
      </c>
      <c r="DC6" s="44" t="s">
        <v>32</v>
      </c>
      <c r="DD6" s="44" t="s">
        <v>1386</v>
      </c>
      <c r="DE6" s="44">
        <v>8</v>
      </c>
      <c r="DF6" s="44">
        <v>4</v>
      </c>
      <c r="DG6" s="44">
        <v>12</v>
      </c>
      <c r="DH6" s="44" t="s">
        <v>1387</v>
      </c>
      <c r="DI6" s="44" t="s">
        <v>1388</v>
      </c>
      <c r="DJ6" s="44" t="s">
        <v>1389</v>
      </c>
      <c r="DK6" s="44" t="s">
        <v>1390</v>
      </c>
      <c r="DL6" s="44" t="s">
        <v>1391</v>
      </c>
      <c r="DM6" s="44" t="s">
        <v>1392</v>
      </c>
      <c r="DN6" s="44" t="s">
        <v>1393</v>
      </c>
      <c r="DO6" s="44" t="s">
        <v>3519</v>
      </c>
      <c r="DP6" s="44" t="s">
        <v>1394</v>
      </c>
      <c r="DQ6" s="44" t="s">
        <v>1395</v>
      </c>
      <c r="DR6" s="44" t="s">
        <v>1396</v>
      </c>
      <c r="DS6" s="44" t="s">
        <v>1397</v>
      </c>
      <c r="DT6" s="44" t="s">
        <v>1391</v>
      </c>
      <c r="DU6" s="44"/>
      <c r="DV6" s="44"/>
      <c r="DW6" s="44"/>
      <c r="DX6" s="44"/>
      <c r="DY6" s="44"/>
      <c r="DZ6" s="44"/>
      <c r="EA6" s="44"/>
      <c r="EB6" s="44"/>
      <c r="EC6" s="44"/>
      <c r="ED6" s="44"/>
      <c r="EE6" s="44"/>
      <c r="EF6" s="44"/>
      <c r="EG6" s="44"/>
      <c r="EH6" s="44"/>
      <c r="EI6" s="44"/>
      <c r="EJ6" s="44"/>
      <c r="EK6" s="44"/>
      <c r="EL6" s="44"/>
      <c r="EM6" s="44"/>
      <c r="EN6" s="44"/>
      <c r="EO6" s="44"/>
      <c r="EP6" s="44"/>
      <c r="EQ6" s="44"/>
      <c r="ER6" s="44"/>
      <c r="ES6" s="44" t="s">
        <v>1398</v>
      </c>
      <c r="ET6" s="44" t="s">
        <v>1399</v>
      </c>
      <c r="EU6" s="44" t="s">
        <v>1275</v>
      </c>
      <c r="EV6" s="44" t="s">
        <v>1400</v>
      </c>
      <c r="EW6" s="44" t="s">
        <v>1401</v>
      </c>
      <c r="EX6" s="44" t="s">
        <v>101</v>
      </c>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c r="MH6" s="44"/>
      <c r="MI6" s="44"/>
      <c r="MJ6" s="44"/>
      <c r="MK6" s="44"/>
      <c r="ML6" s="44"/>
      <c r="MM6" s="44"/>
      <c r="MN6" s="44"/>
      <c r="MO6" s="44"/>
      <c r="MP6" s="44"/>
      <c r="MQ6" s="44"/>
      <c r="MR6" s="44"/>
      <c r="MS6" s="44"/>
      <c r="MT6" s="44"/>
      <c r="MU6" s="44"/>
      <c r="MV6" s="44"/>
      <c r="MW6" s="44"/>
      <c r="MX6" s="44"/>
      <c r="MY6" s="44"/>
      <c r="MZ6" s="44"/>
      <c r="NA6" s="44"/>
      <c r="NB6" s="44"/>
      <c r="NC6" s="44"/>
      <c r="ND6" s="44"/>
      <c r="NE6" s="44"/>
      <c r="NF6" s="44"/>
      <c r="NG6" s="44"/>
      <c r="NH6" s="44"/>
      <c r="NI6" s="44"/>
      <c r="NJ6" s="44"/>
      <c r="NK6" s="44"/>
      <c r="NL6" s="44"/>
      <c r="NM6" s="44"/>
      <c r="NN6" s="44"/>
      <c r="NO6" s="44"/>
      <c r="NP6" s="44"/>
      <c r="NQ6" s="44"/>
      <c r="NR6" s="44"/>
      <c r="NS6" s="44"/>
      <c r="NT6" s="44"/>
      <c r="NU6" s="44"/>
      <c r="NV6" s="44"/>
      <c r="NW6" s="44"/>
      <c r="NX6" s="44"/>
      <c r="NY6" s="44"/>
      <c r="NZ6" s="44"/>
      <c r="OA6" s="44"/>
      <c r="OB6" s="44"/>
      <c r="OC6" s="44"/>
      <c r="OD6" s="44"/>
      <c r="OE6" s="44"/>
      <c r="OF6" s="44"/>
      <c r="OG6" s="44"/>
      <c r="OH6" s="44"/>
      <c r="OI6" s="44"/>
      <c r="OJ6" s="44"/>
      <c r="OK6" s="44"/>
      <c r="OL6" s="44"/>
      <c r="OM6" s="44"/>
      <c r="ON6" s="44"/>
      <c r="OO6" s="44"/>
      <c r="OP6" s="44"/>
      <c r="OQ6" s="44"/>
      <c r="OR6" s="44"/>
      <c r="OS6" s="44"/>
      <c r="OT6" s="44"/>
      <c r="OU6" s="44"/>
      <c r="OV6" s="44"/>
      <c r="OW6" s="44"/>
      <c r="OX6" s="44"/>
      <c r="OY6" s="44"/>
      <c r="OZ6" s="44"/>
      <c r="PA6" s="44"/>
      <c r="PB6" s="44"/>
      <c r="PC6" s="44"/>
      <c r="PD6" s="44"/>
      <c r="PE6" s="44"/>
      <c r="PF6" s="44"/>
      <c r="PG6" s="44"/>
      <c r="PH6" s="44"/>
      <c r="PI6" s="44"/>
      <c r="PJ6" s="44"/>
      <c r="PK6" s="44"/>
      <c r="PL6" s="44"/>
      <c r="PM6" s="44"/>
      <c r="PN6" s="44"/>
      <c r="PO6" s="44"/>
      <c r="PP6" s="44"/>
      <c r="PQ6" s="44"/>
      <c r="PR6" s="44"/>
      <c r="PS6" s="44"/>
      <c r="PT6" s="44"/>
      <c r="PU6" s="44"/>
      <c r="PV6" s="44"/>
      <c r="PW6" s="44"/>
      <c r="PX6" s="44"/>
      <c r="PY6" s="44"/>
      <c r="PZ6" s="44"/>
      <c r="QA6" s="44"/>
      <c r="QB6" s="44"/>
      <c r="QC6" s="44"/>
      <c r="QD6" s="44"/>
      <c r="QE6" s="44"/>
      <c r="QF6" s="44"/>
      <c r="QG6" s="44"/>
      <c r="QH6" s="44"/>
      <c r="QI6" s="44"/>
      <c r="QJ6" s="44"/>
      <c r="QK6" s="44"/>
      <c r="QL6" s="44"/>
      <c r="QM6" s="44"/>
      <c r="QN6" s="44"/>
      <c r="QO6" s="44"/>
      <c r="QP6" s="44"/>
      <c r="QQ6" s="44"/>
      <c r="QR6" s="44"/>
      <c r="QS6" s="44"/>
      <c r="QT6" s="44"/>
      <c r="QU6" s="44"/>
      <c r="QV6" s="44"/>
      <c r="QW6" s="44"/>
      <c r="QX6" s="44"/>
      <c r="QY6" s="44"/>
      <c r="QZ6" s="44"/>
      <c r="RA6" s="44"/>
      <c r="RB6" s="44"/>
      <c r="RC6" s="44"/>
      <c r="RD6" s="44"/>
      <c r="RE6" s="44"/>
      <c r="RF6" s="44"/>
      <c r="RG6" s="44"/>
      <c r="RH6" s="44"/>
      <c r="RI6" s="44"/>
      <c r="RJ6" s="44"/>
      <c r="RK6" s="44"/>
      <c r="RL6" s="44"/>
      <c r="RM6" s="44"/>
      <c r="RN6" s="44"/>
      <c r="RO6" s="44"/>
      <c r="RP6" s="44"/>
      <c r="RQ6" s="44"/>
      <c r="RR6" s="44"/>
      <c r="RS6" s="44"/>
      <c r="RT6" s="44"/>
      <c r="RU6" s="44"/>
      <c r="RV6" s="44"/>
      <c r="RW6" s="44" t="s">
        <v>561</v>
      </c>
      <c r="RX6" s="44" t="s">
        <v>562</v>
      </c>
      <c r="RY6" s="44" t="s">
        <v>629</v>
      </c>
      <c r="RZ6" s="44" t="s">
        <v>1094</v>
      </c>
      <c r="SA6" s="44"/>
      <c r="SB6" s="44"/>
      <c r="SC6" s="44"/>
      <c r="SD6" s="44"/>
      <c r="SE6" s="44"/>
      <c r="SF6" s="44"/>
      <c r="SG6" s="44"/>
      <c r="SH6" s="44"/>
      <c r="SI6" s="44"/>
      <c r="SJ6" s="44"/>
      <c r="SK6" s="44"/>
      <c r="SL6" s="44"/>
      <c r="SM6" s="44"/>
      <c r="SN6" s="44"/>
      <c r="SO6" s="44"/>
      <c r="SP6" s="44"/>
      <c r="SQ6" s="44"/>
      <c r="SR6" s="44"/>
      <c r="SS6" s="44"/>
      <c r="ST6" s="44"/>
      <c r="SU6" s="44"/>
      <c r="SV6" s="44"/>
      <c r="SW6" s="44"/>
      <c r="SX6" s="44"/>
      <c r="SY6" s="44"/>
      <c r="SZ6" s="44"/>
      <c r="TA6" s="44"/>
      <c r="TB6" s="44"/>
      <c r="TC6" s="44"/>
      <c r="TD6" s="44"/>
      <c r="TE6" s="44"/>
      <c r="TF6" s="44"/>
      <c r="TG6" s="44"/>
      <c r="TH6" s="44"/>
      <c r="TI6" s="44"/>
      <c r="TJ6" s="44"/>
      <c r="TK6" s="44" t="s">
        <v>1402</v>
      </c>
      <c r="TL6" s="44" t="s">
        <v>1403</v>
      </c>
      <c r="TM6" s="44" t="s">
        <v>1404</v>
      </c>
      <c r="TN6" s="44" t="s">
        <v>1405</v>
      </c>
      <c r="TO6" s="44" t="s">
        <v>1406</v>
      </c>
      <c r="TP6" s="44" t="s">
        <v>1407</v>
      </c>
      <c r="TQ6" s="44"/>
      <c r="TR6" s="44"/>
      <c r="TS6" s="44"/>
      <c r="TT6" s="44"/>
      <c r="TU6" s="44"/>
      <c r="TV6" s="44"/>
      <c r="TW6" s="44"/>
      <c r="TX6" s="44"/>
      <c r="TY6" s="44"/>
      <c r="TZ6" s="44"/>
      <c r="UA6" s="44"/>
      <c r="UB6" s="44"/>
      <c r="UC6" s="44"/>
      <c r="UD6" s="44"/>
    </row>
    <row r="7" spans="1:550" s="39" customFormat="1" ht="15" customHeight="1" x14ac:dyDescent="0.25">
      <c r="A7" s="43" t="s">
        <v>3459</v>
      </c>
      <c r="B7" s="43" t="s">
        <v>1933</v>
      </c>
      <c r="C7" s="43" t="s">
        <v>2764</v>
      </c>
      <c r="D7" s="43" t="s">
        <v>1767</v>
      </c>
      <c r="E7" s="43" t="s">
        <v>123</v>
      </c>
      <c r="F7" s="43">
        <v>16</v>
      </c>
      <c r="G7" s="43">
        <v>44</v>
      </c>
      <c r="H7" s="43">
        <v>60</v>
      </c>
      <c r="I7" s="43">
        <v>4</v>
      </c>
      <c r="J7" s="43" t="s">
        <v>1934</v>
      </c>
      <c r="K7" s="43" t="s">
        <v>10</v>
      </c>
      <c r="L7" s="43" t="s">
        <v>1935</v>
      </c>
      <c r="M7" s="43">
        <v>8</v>
      </c>
      <c r="N7" s="43">
        <v>16</v>
      </c>
      <c r="O7" s="43">
        <v>24</v>
      </c>
      <c r="P7" s="43" t="s">
        <v>1936</v>
      </c>
      <c r="Q7" s="43" t="s">
        <v>1937</v>
      </c>
      <c r="R7" s="43" t="s">
        <v>1938</v>
      </c>
      <c r="S7" s="43" t="s">
        <v>3611</v>
      </c>
      <c r="T7" s="43" t="s">
        <v>1939</v>
      </c>
      <c r="U7" s="43" t="s">
        <v>1940</v>
      </c>
      <c r="V7" s="43" t="s">
        <v>1941</v>
      </c>
      <c r="W7" s="43" t="s">
        <v>1942</v>
      </c>
      <c r="X7" s="43" t="s">
        <v>1939</v>
      </c>
      <c r="Y7" s="43" t="s">
        <v>1943</v>
      </c>
      <c r="Z7" s="43" t="s">
        <v>1944</v>
      </c>
      <c r="AA7" s="43" t="s">
        <v>1945</v>
      </c>
      <c r="AB7" s="43" t="s">
        <v>1939</v>
      </c>
      <c r="AC7" s="43" t="s">
        <v>1946</v>
      </c>
      <c r="AD7" s="43" t="s">
        <v>1947</v>
      </c>
      <c r="AE7" s="43" t="s">
        <v>1948</v>
      </c>
      <c r="AF7" s="43" t="s">
        <v>1949</v>
      </c>
      <c r="AG7" s="43" t="s">
        <v>1950</v>
      </c>
      <c r="AH7" s="43" t="s">
        <v>1951</v>
      </c>
      <c r="AI7" s="43" t="s">
        <v>1952</v>
      </c>
      <c r="AJ7" s="43" t="s">
        <v>1953</v>
      </c>
      <c r="AK7" s="43" t="s">
        <v>1954</v>
      </c>
      <c r="AL7" s="43" t="s">
        <v>1955</v>
      </c>
      <c r="AM7" s="43" t="s">
        <v>1956</v>
      </c>
      <c r="AN7" s="43" t="s">
        <v>1953</v>
      </c>
      <c r="AO7" s="43"/>
      <c r="AP7" s="43"/>
      <c r="AQ7" s="43"/>
      <c r="AR7" s="43"/>
      <c r="AS7" s="43"/>
      <c r="AT7" s="43"/>
      <c r="AU7" s="43"/>
      <c r="AV7" s="43"/>
      <c r="AW7" s="43"/>
      <c r="AX7" s="43"/>
      <c r="AY7" s="43"/>
      <c r="AZ7" s="43"/>
      <c r="BA7" s="43" t="s">
        <v>1957</v>
      </c>
      <c r="BB7" s="43" t="s">
        <v>1958</v>
      </c>
      <c r="BC7" s="43" t="s">
        <v>1959</v>
      </c>
      <c r="BD7" s="43" t="s">
        <v>1960</v>
      </c>
      <c r="BE7" s="43" t="s">
        <v>1961</v>
      </c>
      <c r="BF7" s="43" t="s">
        <v>101</v>
      </c>
      <c r="BG7" s="43" t="s">
        <v>31</v>
      </c>
      <c r="BH7" s="43" t="s">
        <v>1150</v>
      </c>
      <c r="BI7" s="43">
        <v>8</v>
      </c>
      <c r="BJ7" s="43">
        <v>28</v>
      </c>
      <c r="BK7" s="43">
        <v>36</v>
      </c>
      <c r="BL7" s="43" t="s">
        <v>1962</v>
      </c>
      <c r="BM7" s="43" t="s">
        <v>1963</v>
      </c>
      <c r="BN7" s="43" t="s">
        <v>1964</v>
      </c>
      <c r="BO7" s="43" t="s">
        <v>1965</v>
      </c>
      <c r="BP7" s="43" t="s">
        <v>1966</v>
      </c>
      <c r="BQ7" s="43" t="s">
        <v>1967</v>
      </c>
      <c r="BR7" s="43" t="s">
        <v>1968</v>
      </c>
      <c r="BS7" s="43" t="s">
        <v>1969</v>
      </c>
      <c r="BT7" s="43" t="s">
        <v>1970</v>
      </c>
      <c r="BU7" s="43" t="s">
        <v>1971</v>
      </c>
      <c r="BV7" s="43" t="s">
        <v>1972</v>
      </c>
      <c r="BW7" s="43" t="s">
        <v>1973</v>
      </c>
      <c r="BX7" s="43" t="s">
        <v>1974</v>
      </c>
      <c r="BY7" s="43" t="s">
        <v>1975</v>
      </c>
      <c r="BZ7" s="43" t="s">
        <v>1976</v>
      </c>
      <c r="CA7" s="43" t="s">
        <v>1977</v>
      </c>
      <c r="CB7" s="43" t="s">
        <v>1978</v>
      </c>
      <c r="CC7" s="43"/>
      <c r="CD7" s="43"/>
      <c r="CE7" s="43"/>
      <c r="CF7" s="43"/>
      <c r="CG7" s="43"/>
      <c r="CH7" s="43"/>
      <c r="CI7" s="43"/>
      <c r="CJ7" s="43"/>
      <c r="CK7" s="43"/>
      <c r="CL7" s="43"/>
      <c r="CM7" s="43"/>
      <c r="CN7" s="43"/>
      <c r="CO7" s="43"/>
      <c r="CP7" s="43"/>
      <c r="CQ7" s="43"/>
      <c r="CR7" s="43"/>
      <c r="CS7" s="43"/>
      <c r="CT7" s="43"/>
      <c r="CU7" s="43"/>
      <c r="CV7" s="43"/>
      <c r="CW7" s="43" t="s">
        <v>1979</v>
      </c>
      <c r="CX7" s="43" t="s">
        <v>1980</v>
      </c>
      <c r="CY7" s="43" t="s">
        <v>1981</v>
      </c>
      <c r="CZ7" s="43" t="s">
        <v>1982</v>
      </c>
      <c r="DA7" s="43" t="s">
        <v>1983</v>
      </c>
      <c r="DB7" s="43" t="s">
        <v>101</v>
      </c>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43"/>
      <c r="NI7" s="43"/>
      <c r="NJ7" s="43"/>
      <c r="NK7" s="43"/>
      <c r="NL7" s="43"/>
      <c r="NM7" s="43"/>
      <c r="NN7" s="43"/>
      <c r="NO7" s="43"/>
      <c r="NP7" s="43"/>
      <c r="NQ7" s="43"/>
      <c r="NR7" s="43"/>
      <c r="NS7" s="43"/>
      <c r="NT7" s="43"/>
      <c r="NU7" s="43"/>
      <c r="NV7" s="43"/>
      <c r="NW7" s="43"/>
      <c r="NX7" s="43"/>
      <c r="NY7" s="43"/>
      <c r="NZ7" s="43"/>
      <c r="OA7" s="43"/>
      <c r="OB7" s="43"/>
      <c r="OC7" s="43"/>
      <c r="OD7" s="43"/>
      <c r="OE7" s="43"/>
      <c r="OF7" s="43"/>
      <c r="OG7" s="43"/>
      <c r="OH7" s="43"/>
      <c r="OI7" s="43"/>
      <c r="OJ7" s="43"/>
      <c r="OK7" s="43"/>
      <c r="OL7" s="43"/>
      <c r="OM7" s="43"/>
      <c r="ON7" s="43"/>
      <c r="OO7" s="43"/>
      <c r="OP7" s="43"/>
      <c r="OQ7" s="43"/>
      <c r="OR7" s="43"/>
      <c r="OS7" s="43"/>
      <c r="OT7" s="43"/>
      <c r="OU7" s="43"/>
      <c r="OV7" s="43"/>
      <c r="OW7" s="43"/>
      <c r="OX7" s="43"/>
      <c r="OY7" s="43"/>
      <c r="OZ7" s="43"/>
      <c r="PA7" s="43"/>
      <c r="PB7" s="43"/>
      <c r="PC7" s="43"/>
      <c r="PD7" s="43"/>
      <c r="PE7" s="43"/>
      <c r="PF7" s="43"/>
      <c r="PG7" s="43"/>
      <c r="PH7" s="43"/>
      <c r="PI7" s="43"/>
      <c r="PJ7" s="43"/>
      <c r="PK7" s="43"/>
      <c r="PL7" s="43"/>
      <c r="PM7" s="43"/>
      <c r="PN7" s="43"/>
      <c r="PO7" s="43"/>
      <c r="PP7" s="43"/>
      <c r="PQ7" s="43"/>
      <c r="PR7" s="43"/>
      <c r="PS7" s="43"/>
      <c r="PT7" s="43"/>
      <c r="PU7" s="43"/>
      <c r="PV7" s="43"/>
      <c r="PW7" s="43"/>
      <c r="PX7" s="43"/>
      <c r="PY7" s="43"/>
      <c r="PZ7" s="43"/>
      <c r="QA7" s="43"/>
      <c r="QB7" s="43"/>
      <c r="QC7" s="43"/>
      <c r="QD7" s="43"/>
      <c r="QE7" s="43"/>
      <c r="QF7" s="43"/>
      <c r="QG7" s="43"/>
      <c r="QH7" s="43"/>
      <c r="QI7" s="43"/>
      <c r="QJ7" s="43"/>
      <c r="QK7" s="43"/>
      <c r="QL7" s="43"/>
      <c r="QM7" s="43"/>
      <c r="QN7" s="43"/>
      <c r="QO7" s="43"/>
      <c r="QP7" s="43"/>
      <c r="QQ7" s="43"/>
      <c r="QR7" s="43"/>
      <c r="QS7" s="43"/>
      <c r="QT7" s="43"/>
      <c r="QU7" s="43"/>
      <c r="QV7" s="43"/>
      <c r="QW7" s="43"/>
      <c r="QX7" s="43"/>
      <c r="QY7" s="43"/>
      <c r="QZ7" s="43"/>
      <c r="RA7" s="43"/>
      <c r="RB7" s="43"/>
      <c r="RC7" s="43"/>
      <c r="RD7" s="43"/>
      <c r="RE7" s="43"/>
      <c r="RF7" s="43"/>
      <c r="RG7" s="43"/>
      <c r="RH7" s="43"/>
      <c r="RI7" s="43"/>
      <c r="RJ7" s="43"/>
      <c r="RK7" s="43"/>
      <c r="RL7" s="43"/>
      <c r="RM7" s="43"/>
      <c r="RN7" s="43"/>
      <c r="RO7" s="43"/>
      <c r="RP7" s="43"/>
      <c r="RQ7" s="43"/>
      <c r="RR7" s="43"/>
      <c r="RS7" s="43"/>
      <c r="RT7" s="43"/>
      <c r="RU7" s="43"/>
      <c r="RV7" s="43"/>
      <c r="RW7" s="43" t="s">
        <v>3665</v>
      </c>
      <c r="RX7" s="43" t="s">
        <v>3666</v>
      </c>
      <c r="RY7" s="43" t="s">
        <v>3667</v>
      </c>
      <c r="RZ7" s="43" t="s">
        <v>3668</v>
      </c>
      <c r="SA7" s="43" t="s">
        <v>3669</v>
      </c>
      <c r="SB7" s="43" t="s">
        <v>3670</v>
      </c>
      <c r="SC7" s="43" t="s">
        <v>3671</v>
      </c>
      <c r="SD7" s="43" t="s">
        <v>3672</v>
      </c>
      <c r="SE7" s="43"/>
      <c r="SF7" s="43"/>
      <c r="SG7" s="43"/>
      <c r="SH7" s="43"/>
      <c r="SI7" s="43"/>
      <c r="SJ7" s="43"/>
      <c r="SK7" s="43"/>
      <c r="SL7" s="43"/>
      <c r="SM7" s="43"/>
      <c r="SN7" s="43"/>
      <c r="SO7" s="43"/>
      <c r="SP7" s="43"/>
      <c r="SQ7" s="43"/>
      <c r="SR7" s="43"/>
      <c r="SS7" s="43"/>
      <c r="ST7" s="43"/>
      <c r="SU7" s="43"/>
      <c r="SV7" s="43"/>
      <c r="SW7" s="43"/>
      <c r="SX7" s="43"/>
      <c r="SY7" s="43"/>
      <c r="SZ7" s="43"/>
      <c r="TA7" s="43"/>
      <c r="TB7" s="43"/>
      <c r="TC7" s="43"/>
      <c r="TD7" s="43"/>
      <c r="TE7" s="43"/>
      <c r="TF7" s="43"/>
      <c r="TG7" s="43"/>
      <c r="TH7" s="43"/>
      <c r="TI7" s="43"/>
      <c r="TJ7" s="43"/>
      <c r="TK7" s="43" t="s">
        <v>1984</v>
      </c>
      <c r="TL7" s="43" t="s">
        <v>1985</v>
      </c>
      <c r="TM7" s="43" t="s">
        <v>1986</v>
      </c>
      <c r="TN7" s="43" t="s">
        <v>1987</v>
      </c>
      <c r="TO7" s="43" t="s">
        <v>1988</v>
      </c>
      <c r="TP7" s="43"/>
      <c r="TQ7" s="43"/>
      <c r="TR7" s="43"/>
      <c r="TS7" s="43"/>
      <c r="TT7" s="43"/>
      <c r="TU7" s="43"/>
      <c r="TV7" s="43"/>
      <c r="TW7" s="43"/>
      <c r="TX7" s="43"/>
      <c r="TY7" s="43"/>
      <c r="TZ7" s="43"/>
      <c r="UA7" s="43"/>
      <c r="UB7" s="43"/>
      <c r="UC7" s="43"/>
      <c r="UD7" s="43"/>
    </row>
    <row r="8" spans="1:550" s="39" customFormat="1" ht="15" customHeight="1" x14ac:dyDescent="0.25">
      <c r="A8" s="43" t="s">
        <v>3460</v>
      </c>
      <c r="B8" s="43" t="s">
        <v>3232</v>
      </c>
      <c r="C8" s="43" t="s">
        <v>2764</v>
      </c>
      <c r="D8" s="43" t="s">
        <v>3233</v>
      </c>
      <c r="E8" s="43" t="s">
        <v>148</v>
      </c>
      <c r="F8" s="43">
        <v>20</v>
      </c>
      <c r="G8" s="43">
        <v>40</v>
      </c>
      <c r="H8" s="43">
        <v>60</v>
      </c>
      <c r="I8" s="43">
        <v>4</v>
      </c>
      <c r="J8" s="43" t="s">
        <v>3234</v>
      </c>
      <c r="K8" s="43" t="s">
        <v>10</v>
      </c>
      <c r="L8" s="43" t="s">
        <v>3235</v>
      </c>
      <c r="M8" s="43">
        <v>10</v>
      </c>
      <c r="N8" s="43">
        <v>15</v>
      </c>
      <c r="O8" s="43">
        <v>25</v>
      </c>
      <c r="P8" s="43" t="s">
        <v>3237</v>
      </c>
      <c r="Q8" s="43" t="s">
        <v>3238</v>
      </c>
      <c r="R8" s="43" t="s">
        <v>3239</v>
      </c>
      <c r="S8" s="43" t="s">
        <v>3240</v>
      </c>
      <c r="T8" s="43" t="s">
        <v>3241</v>
      </c>
      <c r="U8" s="43" t="s">
        <v>3242</v>
      </c>
      <c r="V8" s="43" t="s">
        <v>3243</v>
      </c>
      <c r="W8" s="43" t="s">
        <v>3244</v>
      </c>
      <c r="X8" s="43" t="s">
        <v>3241</v>
      </c>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t="s">
        <v>3245</v>
      </c>
      <c r="BB8" s="43" t="s">
        <v>3246</v>
      </c>
      <c r="BC8" s="43" t="s">
        <v>1816</v>
      </c>
      <c r="BD8" s="43" t="s">
        <v>3247</v>
      </c>
      <c r="BE8" s="43" t="s">
        <v>3248</v>
      </c>
      <c r="BF8" s="43" t="s">
        <v>101</v>
      </c>
      <c r="BG8" s="43" t="s">
        <v>31</v>
      </c>
      <c r="BH8" s="43" t="s">
        <v>3249</v>
      </c>
      <c r="BI8" s="43">
        <v>10</v>
      </c>
      <c r="BJ8" s="43">
        <v>25</v>
      </c>
      <c r="BK8" s="43">
        <v>35</v>
      </c>
      <c r="BL8" s="43" t="s">
        <v>3250</v>
      </c>
      <c r="BM8" s="43" t="s">
        <v>3251</v>
      </c>
      <c r="BN8" s="43" t="s">
        <v>3252</v>
      </c>
      <c r="BO8" s="43" t="s">
        <v>3253</v>
      </c>
      <c r="BP8" s="43" t="s">
        <v>3254</v>
      </c>
      <c r="BQ8" s="43" t="s">
        <v>3255</v>
      </c>
      <c r="BR8" s="43" t="s">
        <v>3256</v>
      </c>
      <c r="BS8" s="43" t="s">
        <v>3257</v>
      </c>
      <c r="BT8" s="43" t="s">
        <v>3254</v>
      </c>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t="s">
        <v>3258</v>
      </c>
      <c r="CX8" s="43" t="s">
        <v>3259</v>
      </c>
      <c r="CY8" s="43" t="s">
        <v>3260</v>
      </c>
      <c r="CZ8" s="43" t="s">
        <v>3261</v>
      </c>
      <c r="DA8" s="43" t="s">
        <v>3262</v>
      </c>
      <c r="DB8" s="43" t="s">
        <v>101</v>
      </c>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t="s">
        <v>2634</v>
      </c>
      <c r="RX8" s="43" t="s">
        <v>2635</v>
      </c>
      <c r="RY8" s="43" t="s">
        <v>2969</v>
      </c>
      <c r="RZ8" s="43" t="s">
        <v>2755</v>
      </c>
      <c r="SA8" s="43" t="s">
        <v>3263</v>
      </c>
      <c r="SB8" s="43" t="s">
        <v>3264</v>
      </c>
      <c r="SC8" s="43" t="s">
        <v>2638</v>
      </c>
      <c r="SD8" s="43" t="s">
        <v>2639</v>
      </c>
      <c r="SE8" s="43" t="s">
        <v>3265</v>
      </c>
      <c r="SF8" s="43" t="s">
        <v>2641</v>
      </c>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t="s">
        <v>3266</v>
      </c>
      <c r="TL8" s="43" t="s">
        <v>3267</v>
      </c>
      <c r="TM8" s="43" t="s">
        <v>3268</v>
      </c>
      <c r="TN8" s="43" t="s">
        <v>3269</v>
      </c>
      <c r="TO8" s="43" t="s">
        <v>3270</v>
      </c>
      <c r="TP8" s="43" t="s">
        <v>3271</v>
      </c>
      <c r="TQ8" s="43" t="s">
        <v>3272</v>
      </c>
      <c r="TR8" s="43"/>
      <c r="TS8" s="43"/>
      <c r="TT8" s="43"/>
      <c r="TU8" s="43"/>
      <c r="TV8" s="43"/>
      <c r="TW8" s="43"/>
      <c r="TX8" s="43"/>
      <c r="TY8" s="43"/>
      <c r="TZ8" s="43"/>
      <c r="UA8" s="43"/>
      <c r="UB8" s="43"/>
      <c r="UC8" s="43"/>
      <c r="UD8" s="43"/>
    </row>
    <row r="9" spans="1:550" s="39" customFormat="1" ht="15" customHeight="1" x14ac:dyDescent="0.25">
      <c r="A9" s="43" t="s">
        <v>3461</v>
      </c>
      <c r="B9" s="43" t="s">
        <v>3002</v>
      </c>
      <c r="C9" s="43" t="s">
        <v>2764</v>
      </c>
      <c r="D9" s="43" t="s">
        <v>3003</v>
      </c>
      <c r="E9" s="43" t="s">
        <v>147</v>
      </c>
      <c r="F9" s="43">
        <v>20</v>
      </c>
      <c r="G9" s="43">
        <v>55</v>
      </c>
      <c r="H9" s="43">
        <v>75</v>
      </c>
      <c r="I9" s="43">
        <v>5</v>
      </c>
      <c r="J9" s="43" t="s">
        <v>3004</v>
      </c>
      <c r="K9" s="43" t="s">
        <v>10</v>
      </c>
      <c r="L9" s="43" t="s">
        <v>3005</v>
      </c>
      <c r="M9" s="43">
        <v>10</v>
      </c>
      <c r="N9" s="43">
        <v>30</v>
      </c>
      <c r="O9" s="43">
        <v>40</v>
      </c>
      <c r="P9" s="43" t="s">
        <v>3006</v>
      </c>
      <c r="Q9" s="43" t="s">
        <v>3007</v>
      </c>
      <c r="R9" s="43" t="s">
        <v>3008</v>
      </c>
      <c r="S9" s="43" t="s">
        <v>3009</v>
      </c>
      <c r="T9" s="43" t="s">
        <v>3010</v>
      </c>
      <c r="U9" s="43" t="s">
        <v>3011</v>
      </c>
      <c r="V9" s="43" t="s">
        <v>3012</v>
      </c>
      <c r="W9" s="43" t="s">
        <v>3013</v>
      </c>
      <c r="X9" s="43" t="s">
        <v>3014</v>
      </c>
      <c r="Y9" s="43" t="s">
        <v>3015</v>
      </c>
      <c r="Z9" s="43" t="s">
        <v>3016</v>
      </c>
      <c r="AA9" s="43" t="s">
        <v>3017</v>
      </c>
      <c r="AB9" s="43" t="s">
        <v>3014</v>
      </c>
      <c r="AC9" s="43" t="s">
        <v>3018</v>
      </c>
      <c r="AD9" s="43" t="s">
        <v>3019</v>
      </c>
      <c r="AE9" s="43" t="s">
        <v>3020</v>
      </c>
      <c r="AF9" s="43" t="s">
        <v>3014</v>
      </c>
      <c r="AG9" s="43"/>
      <c r="AH9" s="43"/>
      <c r="AI9" s="43"/>
      <c r="AJ9" s="43"/>
      <c r="AK9" s="43"/>
      <c r="AL9" s="43"/>
      <c r="AM9" s="43"/>
      <c r="AN9" s="43"/>
      <c r="AO9" s="43"/>
      <c r="AP9" s="43"/>
      <c r="AQ9" s="43"/>
      <c r="AR9" s="43"/>
      <c r="AS9" s="43"/>
      <c r="AT9" s="43"/>
      <c r="AU9" s="43"/>
      <c r="AV9" s="43"/>
      <c r="AW9" s="43"/>
      <c r="AX9" s="43"/>
      <c r="AY9" s="43"/>
      <c r="AZ9" s="43"/>
      <c r="BA9" s="43" t="s">
        <v>3021</v>
      </c>
      <c r="BB9" s="43" t="s">
        <v>3022</v>
      </c>
      <c r="BC9" s="43" t="s">
        <v>3023</v>
      </c>
      <c r="BD9" s="43" t="s">
        <v>3024</v>
      </c>
      <c r="BE9" s="43" t="s">
        <v>3025</v>
      </c>
      <c r="BF9" s="43" t="s">
        <v>101</v>
      </c>
      <c r="BG9" s="43" t="s">
        <v>31</v>
      </c>
      <c r="BH9" s="43" t="s">
        <v>3026</v>
      </c>
      <c r="BI9" s="43">
        <v>10</v>
      </c>
      <c r="BJ9" s="43">
        <v>25</v>
      </c>
      <c r="BK9" s="43">
        <v>35</v>
      </c>
      <c r="BL9" s="43" t="s">
        <v>3027</v>
      </c>
      <c r="BM9" s="43" t="s">
        <v>3028</v>
      </c>
      <c r="BN9" s="43" t="s">
        <v>3029</v>
      </c>
      <c r="BO9" s="43" t="s">
        <v>3611</v>
      </c>
      <c r="BP9" s="43" t="s">
        <v>3030</v>
      </c>
      <c r="BQ9" s="43" t="s">
        <v>3031</v>
      </c>
      <c r="BR9" s="43" t="s">
        <v>3032</v>
      </c>
      <c r="BS9" s="43" t="s">
        <v>3033</v>
      </c>
      <c r="BT9" s="43" t="s">
        <v>3034</v>
      </c>
      <c r="BU9" s="43" t="s">
        <v>3035</v>
      </c>
      <c r="BV9" s="43" t="s">
        <v>3036</v>
      </c>
      <c r="BW9" s="43" t="s">
        <v>3037</v>
      </c>
      <c r="BX9" s="43" t="s">
        <v>3034</v>
      </c>
      <c r="BY9" s="43"/>
      <c r="BZ9" s="43"/>
      <c r="CA9" s="43"/>
      <c r="CB9" s="43"/>
      <c r="CC9" s="43"/>
      <c r="CD9" s="43"/>
      <c r="CE9" s="43"/>
      <c r="CF9" s="43"/>
      <c r="CG9" s="43"/>
      <c r="CH9" s="43"/>
      <c r="CI9" s="43"/>
      <c r="CJ9" s="43"/>
      <c r="CK9" s="43"/>
      <c r="CL9" s="43"/>
      <c r="CM9" s="43"/>
      <c r="CN9" s="43"/>
      <c r="CO9" s="43"/>
      <c r="CP9" s="43"/>
      <c r="CQ9" s="43"/>
      <c r="CR9" s="43"/>
      <c r="CS9" s="43"/>
      <c r="CT9" s="43"/>
      <c r="CU9" s="43"/>
      <c r="CV9" s="43"/>
      <c r="CW9" s="43" t="s">
        <v>3038</v>
      </c>
      <c r="CX9" s="43" t="s">
        <v>3039</v>
      </c>
      <c r="CY9" s="43" t="s">
        <v>1087</v>
      </c>
      <c r="CZ9" s="43" t="s">
        <v>3040</v>
      </c>
      <c r="DA9" s="43" t="s">
        <v>3041</v>
      </c>
      <c r="DB9" s="43" t="s">
        <v>101</v>
      </c>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t="s">
        <v>2752</v>
      </c>
      <c r="RX9" s="43" t="s">
        <v>3042</v>
      </c>
      <c r="RY9" s="43" t="s">
        <v>3043</v>
      </c>
      <c r="RZ9" s="43" t="s">
        <v>2639</v>
      </c>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t="s">
        <v>3044</v>
      </c>
      <c r="TL9" s="43" t="s">
        <v>3045</v>
      </c>
      <c r="TM9" s="43" t="s">
        <v>3046</v>
      </c>
      <c r="TN9" s="43" t="s">
        <v>3047</v>
      </c>
      <c r="TO9" s="43" t="s">
        <v>3048</v>
      </c>
      <c r="TP9" s="43" t="s">
        <v>3049</v>
      </c>
      <c r="TQ9" s="43" t="s">
        <v>3050</v>
      </c>
      <c r="TR9" s="43" t="s">
        <v>3051</v>
      </c>
      <c r="TS9" s="43" t="s">
        <v>3052</v>
      </c>
      <c r="TT9" s="43" t="s">
        <v>3053</v>
      </c>
      <c r="TU9" s="43" t="s">
        <v>3054</v>
      </c>
      <c r="TV9" s="43"/>
      <c r="TW9" s="43"/>
      <c r="TX9" s="43"/>
      <c r="TY9" s="43"/>
      <c r="TZ9" s="43"/>
      <c r="UA9" s="43"/>
      <c r="UB9" s="43"/>
      <c r="UC9" s="43"/>
      <c r="UD9" s="43"/>
    </row>
    <row r="10" spans="1:550" s="39" customFormat="1" ht="15" customHeight="1" x14ac:dyDescent="0.25">
      <c r="A10" s="43" t="s">
        <v>3462</v>
      </c>
      <c r="B10" s="44" t="s">
        <v>984</v>
      </c>
      <c r="C10" s="44" t="s">
        <v>2764</v>
      </c>
      <c r="D10" s="45" t="s">
        <v>497</v>
      </c>
      <c r="E10" s="44" t="s">
        <v>107</v>
      </c>
      <c r="F10" s="44">
        <v>23</v>
      </c>
      <c r="G10" s="44">
        <v>52</v>
      </c>
      <c r="H10" s="44">
        <v>75</v>
      </c>
      <c r="I10" s="44">
        <v>5</v>
      </c>
      <c r="J10" s="44" t="s">
        <v>985</v>
      </c>
      <c r="K10" s="44" t="s">
        <v>10</v>
      </c>
      <c r="L10" s="44" t="s">
        <v>986</v>
      </c>
      <c r="M10" s="44">
        <v>5</v>
      </c>
      <c r="N10" s="44">
        <v>10</v>
      </c>
      <c r="O10" s="44">
        <v>15</v>
      </c>
      <c r="P10" s="44" t="s">
        <v>987</v>
      </c>
      <c r="Q10" s="44" t="s">
        <v>988</v>
      </c>
      <c r="R10" s="44" t="s">
        <v>989</v>
      </c>
      <c r="S10" s="44" t="s">
        <v>3519</v>
      </c>
      <c r="T10" s="44" t="s">
        <v>990</v>
      </c>
      <c r="U10" s="44" t="s">
        <v>991</v>
      </c>
      <c r="V10" s="44" t="s">
        <v>992</v>
      </c>
      <c r="W10" s="44" t="s">
        <v>993</v>
      </c>
      <c r="X10" s="44" t="s">
        <v>994</v>
      </c>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t="s">
        <v>995</v>
      </c>
      <c r="BB10" s="44" t="s">
        <v>996</v>
      </c>
      <c r="BC10" s="44" t="s">
        <v>997</v>
      </c>
      <c r="BD10" s="44" t="s">
        <v>998</v>
      </c>
      <c r="BE10" s="44" t="s">
        <v>999</v>
      </c>
      <c r="BF10" s="44" t="s">
        <v>101</v>
      </c>
      <c r="BG10" s="44" t="s">
        <v>31</v>
      </c>
      <c r="BH10" s="44" t="s">
        <v>1000</v>
      </c>
      <c r="BI10" s="44">
        <v>5</v>
      </c>
      <c r="BJ10" s="44">
        <v>10</v>
      </c>
      <c r="BK10" s="44">
        <v>15</v>
      </c>
      <c r="BL10" s="44" t="s">
        <v>1001</v>
      </c>
      <c r="BM10" s="44" t="s">
        <v>1002</v>
      </c>
      <c r="BN10" s="44" t="s">
        <v>1003</v>
      </c>
      <c r="BO10" s="44" t="s">
        <v>3520</v>
      </c>
      <c r="BP10" s="44" t="s">
        <v>994</v>
      </c>
      <c r="BQ10" s="44" t="s">
        <v>1004</v>
      </c>
      <c r="BR10" s="44" t="s">
        <v>1005</v>
      </c>
      <c r="BS10" s="44" t="s">
        <v>1006</v>
      </c>
      <c r="BT10" s="44" t="s">
        <v>1007</v>
      </c>
      <c r="BU10" s="44" t="s">
        <v>448</v>
      </c>
      <c r="BV10" s="44" t="s">
        <v>1008</v>
      </c>
      <c r="BW10" s="44" t="s">
        <v>1009</v>
      </c>
      <c r="BX10" s="44" t="s">
        <v>1010</v>
      </c>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t="s">
        <v>1011</v>
      </c>
      <c r="CX10" s="44" t="s">
        <v>1012</v>
      </c>
      <c r="CY10" s="44" t="s">
        <v>1013</v>
      </c>
      <c r="CZ10" s="44" t="s">
        <v>1014</v>
      </c>
      <c r="DA10" s="44" t="s">
        <v>999</v>
      </c>
      <c r="DB10" s="44" t="s">
        <v>101</v>
      </c>
      <c r="DC10" s="44" t="s">
        <v>32</v>
      </c>
      <c r="DD10" s="44" t="s">
        <v>1015</v>
      </c>
      <c r="DE10" s="44">
        <v>8</v>
      </c>
      <c r="DF10" s="44">
        <v>17</v>
      </c>
      <c r="DG10" s="44">
        <v>25</v>
      </c>
      <c r="DH10" s="44" t="s">
        <v>1016</v>
      </c>
      <c r="DI10" s="44" t="s">
        <v>483</v>
      </c>
      <c r="DJ10" s="44" t="s">
        <v>1017</v>
      </c>
      <c r="DK10" s="44" t="s">
        <v>3519</v>
      </c>
      <c r="DL10" s="44" t="s">
        <v>460</v>
      </c>
      <c r="DM10" s="44" t="s">
        <v>484</v>
      </c>
      <c r="DN10" s="44" t="s">
        <v>1018</v>
      </c>
      <c r="DO10" s="44" t="s">
        <v>1019</v>
      </c>
      <c r="DP10" s="44" t="s">
        <v>1020</v>
      </c>
      <c r="DQ10" s="44" t="s">
        <v>485</v>
      </c>
      <c r="DR10" s="44" t="s">
        <v>1021</v>
      </c>
      <c r="DS10" s="44" t="s">
        <v>1022</v>
      </c>
      <c r="DT10" s="44" t="s">
        <v>1020</v>
      </c>
      <c r="DU10" s="44" t="s">
        <v>1023</v>
      </c>
      <c r="DV10" s="44" t="s">
        <v>1024</v>
      </c>
      <c r="DW10" s="44" t="s">
        <v>1025</v>
      </c>
      <c r="DX10" s="44" t="s">
        <v>1026</v>
      </c>
      <c r="DY10" s="44"/>
      <c r="DZ10" s="44"/>
      <c r="EA10" s="44"/>
      <c r="EB10" s="44"/>
      <c r="EC10" s="44"/>
      <c r="ED10" s="44"/>
      <c r="EE10" s="44"/>
      <c r="EF10" s="44"/>
      <c r="EG10" s="44"/>
      <c r="EH10" s="44"/>
      <c r="EI10" s="44"/>
      <c r="EJ10" s="44"/>
      <c r="EK10" s="44"/>
      <c r="EL10" s="44"/>
      <c r="EM10" s="44"/>
      <c r="EN10" s="44"/>
      <c r="EO10" s="44"/>
      <c r="EP10" s="44"/>
      <c r="EQ10" s="44"/>
      <c r="ER10" s="44"/>
      <c r="ES10" s="44" t="s">
        <v>1027</v>
      </c>
      <c r="ET10" s="44" t="s">
        <v>1028</v>
      </c>
      <c r="EU10" s="44" t="s">
        <v>516</v>
      </c>
      <c r="EV10" s="44" t="s">
        <v>1029</v>
      </c>
      <c r="EW10" s="44" t="s">
        <v>999</v>
      </c>
      <c r="EX10" s="44" t="s">
        <v>101</v>
      </c>
      <c r="EY10" s="44" t="s">
        <v>33</v>
      </c>
      <c r="EZ10" s="44" t="s">
        <v>486</v>
      </c>
      <c r="FA10" s="44">
        <v>5</v>
      </c>
      <c r="FB10" s="44">
        <v>15</v>
      </c>
      <c r="FC10" s="44">
        <v>20</v>
      </c>
      <c r="FD10" s="44" t="s">
        <v>1030</v>
      </c>
      <c r="FE10" s="44" t="s">
        <v>1031</v>
      </c>
      <c r="FF10" s="44" t="s">
        <v>1032</v>
      </c>
      <c r="FG10" s="44" t="s">
        <v>430</v>
      </c>
      <c r="FH10" s="44" t="s">
        <v>487</v>
      </c>
      <c r="FI10" s="44" t="s">
        <v>1033</v>
      </c>
      <c r="FJ10" s="44" t="s">
        <v>1034</v>
      </c>
      <c r="FK10" s="44" t="s">
        <v>1026</v>
      </c>
      <c r="FL10" s="44" t="s">
        <v>3519</v>
      </c>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t="s">
        <v>1035</v>
      </c>
      <c r="GP10" s="44" t="s">
        <v>1036</v>
      </c>
      <c r="GQ10" s="44" t="s">
        <v>516</v>
      </c>
      <c r="GR10" s="44" t="s">
        <v>1037</v>
      </c>
      <c r="GS10" s="44" t="s">
        <v>1038</v>
      </c>
      <c r="GT10" s="44" t="s">
        <v>101</v>
      </c>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t="s">
        <v>559</v>
      </c>
      <c r="RX10" s="44" t="s">
        <v>1039</v>
      </c>
      <c r="RY10" s="44" t="s">
        <v>561</v>
      </c>
      <c r="RZ10" s="44" t="s">
        <v>1040</v>
      </c>
      <c r="SA10" s="44" t="s">
        <v>563</v>
      </c>
      <c r="SB10" s="44" t="s">
        <v>764</v>
      </c>
      <c r="SC10" s="44" t="s">
        <v>765</v>
      </c>
      <c r="SD10" s="44" t="s">
        <v>978</v>
      </c>
      <c r="SE10" s="44" t="s">
        <v>567</v>
      </c>
      <c r="SF10" s="44" t="s">
        <v>568</v>
      </c>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t="s">
        <v>1041</v>
      </c>
      <c r="TL10" s="44" t="s">
        <v>1042</v>
      </c>
      <c r="TM10" s="44" t="s">
        <v>1043</v>
      </c>
      <c r="TN10" s="44" t="s">
        <v>1044</v>
      </c>
      <c r="TO10" s="44" t="s">
        <v>1045</v>
      </c>
      <c r="TP10" s="44"/>
      <c r="TQ10" s="44"/>
      <c r="TR10" s="44"/>
      <c r="TS10" s="44"/>
      <c r="TT10" s="44"/>
      <c r="TU10" s="44"/>
      <c r="TV10" s="44"/>
      <c r="TW10" s="44"/>
      <c r="TX10" s="44"/>
      <c r="TY10" s="44"/>
      <c r="TZ10" s="44"/>
      <c r="UA10" s="44"/>
      <c r="UB10" s="44"/>
      <c r="UC10" s="44"/>
      <c r="UD10" s="44"/>
    </row>
    <row r="11" spans="1:550" s="39" customFormat="1" ht="15" customHeight="1" x14ac:dyDescent="0.25">
      <c r="A11" s="43" t="s">
        <v>3463</v>
      </c>
      <c r="B11" s="43" t="s">
        <v>2697</v>
      </c>
      <c r="C11" s="43" t="s">
        <v>2764</v>
      </c>
      <c r="D11" s="43" t="s">
        <v>2698</v>
      </c>
      <c r="E11" s="43" t="s">
        <v>140</v>
      </c>
      <c r="F11" s="43">
        <v>26</v>
      </c>
      <c r="G11" s="43">
        <v>64</v>
      </c>
      <c r="H11" s="43">
        <v>90</v>
      </c>
      <c r="I11" s="43">
        <v>6</v>
      </c>
      <c r="J11" s="43" t="s">
        <v>2699</v>
      </c>
      <c r="K11" s="43" t="s">
        <v>10</v>
      </c>
      <c r="L11" s="43" t="s">
        <v>2700</v>
      </c>
      <c r="M11" s="43">
        <v>4</v>
      </c>
      <c r="N11" s="43">
        <v>8</v>
      </c>
      <c r="O11" s="43">
        <v>12</v>
      </c>
      <c r="P11" s="43" t="s">
        <v>2701</v>
      </c>
      <c r="Q11" s="43" t="s">
        <v>2702</v>
      </c>
      <c r="R11" s="43" t="s">
        <v>2703</v>
      </c>
      <c r="S11" s="43" t="s">
        <v>2704</v>
      </c>
      <c r="T11" s="43" t="s">
        <v>2705</v>
      </c>
      <c r="U11" s="43" t="s">
        <v>2706</v>
      </c>
      <c r="V11" s="43" t="s">
        <v>2707</v>
      </c>
      <c r="W11" s="43" t="s">
        <v>3611</v>
      </c>
      <c r="X11" s="43" t="s">
        <v>2708</v>
      </c>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t="s">
        <v>2709</v>
      </c>
      <c r="BB11" s="43" t="s">
        <v>2710</v>
      </c>
      <c r="BC11" s="43" t="s">
        <v>2711</v>
      </c>
      <c r="BD11" s="43" t="s">
        <v>2712</v>
      </c>
      <c r="BE11" s="43" t="s">
        <v>2713</v>
      </c>
      <c r="BF11" s="43" t="s">
        <v>101</v>
      </c>
      <c r="BG11" s="43" t="s">
        <v>31</v>
      </c>
      <c r="BH11" s="43" t="s">
        <v>2714</v>
      </c>
      <c r="BI11" s="43">
        <v>10</v>
      </c>
      <c r="BJ11" s="43">
        <v>25</v>
      </c>
      <c r="BK11" s="43">
        <v>35</v>
      </c>
      <c r="BL11" s="43" t="s">
        <v>2715</v>
      </c>
      <c r="BM11" s="43" t="s">
        <v>2716</v>
      </c>
      <c r="BN11" s="43" t="s">
        <v>2717</v>
      </c>
      <c r="BO11" s="43" t="s">
        <v>2718</v>
      </c>
      <c r="BP11" s="43" t="s">
        <v>2705</v>
      </c>
      <c r="BQ11" s="43" t="s">
        <v>2719</v>
      </c>
      <c r="BR11" s="43" t="s">
        <v>2720</v>
      </c>
      <c r="BS11" s="43" t="s">
        <v>2721</v>
      </c>
      <c r="BT11" s="43" t="s">
        <v>2722</v>
      </c>
      <c r="BU11" s="43" t="s">
        <v>2723</v>
      </c>
      <c r="BV11" s="43" t="s">
        <v>2724</v>
      </c>
      <c r="BW11" s="43" t="s">
        <v>2725</v>
      </c>
      <c r="BX11" s="43" t="s">
        <v>2705</v>
      </c>
      <c r="BY11" s="43" t="s">
        <v>2726</v>
      </c>
      <c r="BZ11" s="43" t="s">
        <v>2727</v>
      </c>
      <c r="CA11" s="43" t="s">
        <v>2728</v>
      </c>
      <c r="CB11" s="43" t="s">
        <v>2705</v>
      </c>
      <c r="CC11" s="43" t="s">
        <v>2729</v>
      </c>
      <c r="CD11" s="43" t="s">
        <v>2730</v>
      </c>
      <c r="CE11" s="43" t="s">
        <v>2731</v>
      </c>
      <c r="CF11" s="43" t="s">
        <v>2705</v>
      </c>
      <c r="CG11" s="43"/>
      <c r="CH11" s="43"/>
      <c r="CI11" s="43"/>
      <c r="CJ11" s="43"/>
      <c r="CK11" s="43"/>
      <c r="CL11" s="43"/>
      <c r="CM11" s="43"/>
      <c r="CN11" s="43"/>
      <c r="CO11" s="43"/>
      <c r="CP11" s="43"/>
      <c r="CQ11" s="43"/>
      <c r="CR11" s="43"/>
      <c r="CS11" s="43"/>
      <c r="CT11" s="43"/>
      <c r="CU11" s="43"/>
      <c r="CV11" s="43"/>
      <c r="CW11" s="43" t="s">
        <v>2732</v>
      </c>
      <c r="CX11" s="43" t="s">
        <v>2733</v>
      </c>
      <c r="CY11" s="43" t="s">
        <v>2734</v>
      </c>
      <c r="CZ11" s="43" t="s">
        <v>2735</v>
      </c>
      <c r="DA11" s="43" t="s">
        <v>2736</v>
      </c>
      <c r="DB11" s="43" t="s">
        <v>99</v>
      </c>
      <c r="DC11" s="43" t="s">
        <v>32</v>
      </c>
      <c r="DD11" s="43" t="s">
        <v>2737</v>
      </c>
      <c r="DE11" s="43">
        <v>12</v>
      </c>
      <c r="DF11" s="43">
        <v>31</v>
      </c>
      <c r="DG11" s="43">
        <v>43</v>
      </c>
      <c r="DH11" s="43" t="s">
        <v>2738</v>
      </c>
      <c r="DI11" s="43" t="s">
        <v>2739</v>
      </c>
      <c r="DJ11" s="43" t="s">
        <v>2740</v>
      </c>
      <c r="DK11" s="43" t="s">
        <v>2741</v>
      </c>
      <c r="DL11" s="43" t="s">
        <v>2705</v>
      </c>
      <c r="DM11" s="43" t="s">
        <v>2742</v>
      </c>
      <c r="DN11" s="43" t="s">
        <v>2743</v>
      </c>
      <c r="DO11" s="43" t="s">
        <v>2744</v>
      </c>
      <c r="DP11" s="43" t="s">
        <v>2705</v>
      </c>
      <c r="DQ11" s="43" t="s">
        <v>2739</v>
      </c>
      <c r="DR11" s="43" t="s">
        <v>2745</v>
      </c>
      <c r="DS11" s="43" t="s">
        <v>2741</v>
      </c>
      <c r="DT11" s="43" t="s">
        <v>2705</v>
      </c>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t="s">
        <v>2746</v>
      </c>
      <c r="ET11" s="43" t="s">
        <v>2747</v>
      </c>
      <c r="EU11" s="43" t="s">
        <v>2748</v>
      </c>
      <c r="EV11" s="43" t="s">
        <v>2749</v>
      </c>
      <c r="EW11" s="43" t="s">
        <v>2750</v>
      </c>
      <c r="EX11" s="43" t="s">
        <v>99</v>
      </c>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t="s">
        <v>2679</v>
      </c>
      <c r="RX11" s="43" t="s">
        <v>2751</v>
      </c>
      <c r="RY11" s="43" t="s">
        <v>2752</v>
      </c>
      <c r="RZ11" s="43" t="s">
        <v>2753</v>
      </c>
      <c r="SA11" s="43" t="s">
        <v>2754</v>
      </c>
      <c r="SB11" s="43" t="s">
        <v>2755</v>
      </c>
      <c r="SC11" s="43" t="s">
        <v>2756</v>
      </c>
      <c r="SD11" s="43" t="s">
        <v>2639</v>
      </c>
      <c r="SE11" s="43" t="s">
        <v>2757</v>
      </c>
      <c r="SF11" s="43" t="s">
        <v>2758</v>
      </c>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c r="TF11" s="43"/>
      <c r="TG11" s="43"/>
      <c r="TH11" s="43"/>
      <c r="TI11" s="43"/>
      <c r="TJ11" s="43"/>
      <c r="TK11" s="43" t="s">
        <v>2759</v>
      </c>
      <c r="TL11" s="43" t="s">
        <v>2760</v>
      </c>
      <c r="TM11" s="43" t="s">
        <v>2761</v>
      </c>
      <c r="TN11" s="43" t="s">
        <v>2762</v>
      </c>
      <c r="TO11" s="43" t="s">
        <v>2763</v>
      </c>
      <c r="TP11" s="43"/>
      <c r="TQ11" s="43"/>
      <c r="TR11" s="43"/>
      <c r="TS11" s="43"/>
      <c r="TT11" s="43"/>
      <c r="TU11" s="43"/>
      <c r="TV11" s="43"/>
      <c r="TW11" s="43"/>
      <c r="TX11" s="43"/>
      <c r="TY11" s="43"/>
      <c r="TZ11" s="43"/>
      <c r="UA11" s="43"/>
      <c r="UB11" s="43"/>
      <c r="UC11" s="43"/>
      <c r="UD11" s="43"/>
    </row>
    <row r="12" spans="1:550" s="39" customFormat="1" ht="15" customHeight="1" x14ac:dyDescent="0.25">
      <c r="A12" s="43" t="s">
        <v>3464</v>
      </c>
      <c r="B12" s="43" t="s">
        <v>149</v>
      </c>
      <c r="C12" s="43" t="s">
        <v>2764</v>
      </c>
      <c r="D12" s="43" t="s">
        <v>142</v>
      </c>
      <c r="E12" s="43" t="s">
        <v>147</v>
      </c>
      <c r="F12" s="43">
        <v>12</v>
      </c>
      <c r="G12" s="43">
        <v>18</v>
      </c>
      <c r="H12" s="43">
        <v>30</v>
      </c>
      <c r="I12" s="43">
        <v>2</v>
      </c>
      <c r="J12" s="43" t="s">
        <v>150</v>
      </c>
      <c r="K12" s="43" t="s">
        <v>10</v>
      </c>
      <c r="L12" s="43" t="s">
        <v>151</v>
      </c>
      <c r="M12" s="43">
        <v>6</v>
      </c>
      <c r="N12" s="43">
        <v>9</v>
      </c>
      <c r="O12" s="43">
        <v>15</v>
      </c>
      <c r="P12" s="43" t="s">
        <v>152</v>
      </c>
      <c r="Q12" s="43" t="s">
        <v>153</v>
      </c>
      <c r="R12" s="43" t="s">
        <v>3130</v>
      </c>
      <c r="S12" s="43" t="s">
        <v>3131</v>
      </c>
      <c r="T12" s="43" t="s">
        <v>476</v>
      </c>
      <c r="U12" s="43" t="s">
        <v>322</v>
      </c>
      <c r="V12" s="43" t="s">
        <v>3132</v>
      </c>
      <c r="W12" s="43" t="s">
        <v>323</v>
      </c>
      <c r="X12" s="43" t="s">
        <v>476</v>
      </c>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t="s">
        <v>3133</v>
      </c>
      <c r="BB12" s="43" t="s">
        <v>324</v>
      </c>
      <c r="BC12" s="43" t="s">
        <v>325</v>
      </c>
      <c r="BD12" s="43" t="s">
        <v>326</v>
      </c>
      <c r="BE12" s="43" t="s">
        <v>327</v>
      </c>
      <c r="BF12" s="43" t="s">
        <v>101</v>
      </c>
      <c r="BG12" s="43" t="s">
        <v>31</v>
      </c>
      <c r="BH12" s="43" t="s">
        <v>328</v>
      </c>
      <c r="BI12" s="43">
        <v>6</v>
      </c>
      <c r="BJ12" s="43">
        <v>19</v>
      </c>
      <c r="BK12" s="43">
        <v>15</v>
      </c>
      <c r="BL12" s="43" t="s">
        <v>154</v>
      </c>
      <c r="BM12" s="43" t="s">
        <v>268</v>
      </c>
      <c r="BN12" s="43" t="s">
        <v>3134</v>
      </c>
      <c r="BO12" s="43" t="s">
        <v>329</v>
      </c>
      <c r="BP12" s="43" t="s">
        <v>476</v>
      </c>
      <c r="BQ12" s="43" t="s">
        <v>155</v>
      </c>
      <c r="BR12" s="43" t="s">
        <v>3135</v>
      </c>
      <c r="BS12" s="43" t="s">
        <v>330</v>
      </c>
      <c r="BT12" s="43" t="s">
        <v>476</v>
      </c>
      <c r="BU12" s="43" t="s">
        <v>156</v>
      </c>
      <c r="BV12" s="43" t="s">
        <v>3136</v>
      </c>
      <c r="BW12" s="43" t="s">
        <v>331</v>
      </c>
      <c r="BX12" s="43" t="s">
        <v>476</v>
      </c>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t="s">
        <v>3137</v>
      </c>
      <c r="CX12" s="43" t="s">
        <v>332</v>
      </c>
      <c r="CY12" s="43" t="s">
        <v>333</v>
      </c>
      <c r="CZ12" s="43" t="s">
        <v>334</v>
      </c>
      <c r="DA12" s="43" t="s">
        <v>327</v>
      </c>
      <c r="DB12" s="43" t="s">
        <v>101</v>
      </c>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t="s">
        <v>335</v>
      </c>
      <c r="RX12" s="43" t="s">
        <v>3138</v>
      </c>
      <c r="RY12" s="43" t="s">
        <v>336</v>
      </c>
      <c r="RZ12" s="43" t="s">
        <v>3139</v>
      </c>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t="s">
        <v>3140</v>
      </c>
      <c r="TL12" s="43" t="s">
        <v>3141</v>
      </c>
      <c r="TM12" s="43" t="s">
        <v>3142</v>
      </c>
      <c r="TN12" s="43" t="s">
        <v>3143</v>
      </c>
      <c r="TO12" s="43" t="s">
        <v>3144</v>
      </c>
      <c r="TP12" s="43" t="s">
        <v>3145</v>
      </c>
      <c r="TQ12" s="43" t="s">
        <v>3146</v>
      </c>
      <c r="TR12" s="43" t="s">
        <v>3147</v>
      </c>
      <c r="TS12" s="43" t="s">
        <v>3148</v>
      </c>
      <c r="TT12" s="43" t="s">
        <v>3149</v>
      </c>
      <c r="TU12" s="43" t="s">
        <v>3150</v>
      </c>
      <c r="TV12" s="43"/>
      <c r="TW12" s="43"/>
      <c r="TX12" s="43"/>
      <c r="TY12" s="43"/>
      <c r="TZ12" s="43"/>
      <c r="UA12" s="43"/>
      <c r="UB12" s="43"/>
      <c r="UC12" s="43"/>
      <c r="UD12" s="43"/>
    </row>
    <row r="13" spans="1:550" s="39" customFormat="1" ht="15" customHeight="1" x14ac:dyDescent="0.25">
      <c r="A13" s="43" t="s">
        <v>3465</v>
      </c>
      <c r="B13" s="46" t="s">
        <v>1766</v>
      </c>
      <c r="C13" s="46" t="s">
        <v>2764</v>
      </c>
      <c r="D13" s="46" t="s">
        <v>1767</v>
      </c>
      <c r="E13" s="46" t="s">
        <v>123</v>
      </c>
      <c r="F13" s="46">
        <v>19</v>
      </c>
      <c r="G13" s="46">
        <v>56</v>
      </c>
      <c r="H13" s="46">
        <v>75</v>
      </c>
      <c r="I13" s="46">
        <v>5</v>
      </c>
      <c r="J13" s="46" t="s">
        <v>1768</v>
      </c>
      <c r="K13" s="46" t="s">
        <v>10</v>
      </c>
      <c r="L13" s="46" t="s">
        <v>488</v>
      </c>
      <c r="M13" s="46">
        <v>6</v>
      </c>
      <c r="N13" s="46">
        <v>6</v>
      </c>
      <c r="O13" s="46">
        <v>12</v>
      </c>
      <c r="P13" s="46" t="s">
        <v>1769</v>
      </c>
      <c r="Q13" s="46" t="s">
        <v>1770</v>
      </c>
      <c r="R13" s="46" t="s">
        <v>1771</v>
      </c>
      <c r="S13" s="46" t="s">
        <v>3519</v>
      </c>
      <c r="T13" s="46" t="s">
        <v>1772</v>
      </c>
      <c r="U13" s="46" t="s">
        <v>489</v>
      </c>
      <c r="V13" s="46" t="s">
        <v>1773</v>
      </c>
      <c r="W13" s="43" t="s">
        <v>3611</v>
      </c>
      <c r="X13" s="46" t="s">
        <v>1774</v>
      </c>
      <c r="Y13" s="46" t="s">
        <v>1775</v>
      </c>
      <c r="Z13" s="46" t="s">
        <v>1776</v>
      </c>
      <c r="AA13" s="46" t="s">
        <v>1777</v>
      </c>
      <c r="AB13" s="46" t="s">
        <v>1778</v>
      </c>
      <c r="AC13" s="46" t="s">
        <v>490</v>
      </c>
      <c r="AD13" s="46" t="s">
        <v>1779</v>
      </c>
      <c r="AE13" s="46" t="s">
        <v>1780</v>
      </c>
      <c r="AF13" s="46" t="s">
        <v>1781</v>
      </c>
      <c r="AG13" s="46" t="s">
        <v>1782</v>
      </c>
      <c r="AH13" s="46" t="s">
        <v>1783</v>
      </c>
      <c r="AI13" s="47" t="s">
        <v>1780</v>
      </c>
      <c r="AJ13" s="46" t="s">
        <v>1781</v>
      </c>
      <c r="AK13" s="47" t="s">
        <v>1782</v>
      </c>
      <c r="AL13" s="46" t="s">
        <v>1783</v>
      </c>
      <c r="AM13" s="46" t="s">
        <v>1784</v>
      </c>
      <c r="AN13" s="46" t="s">
        <v>1785</v>
      </c>
      <c r="AO13" s="46" t="s">
        <v>1786</v>
      </c>
      <c r="AP13" s="46" t="s">
        <v>1787</v>
      </c>
      <c r="AQ13" s="47" t="s">
        <v>1788</v>
      </c>
      <c r="AR13" s="46" t="s">
        <v>1789</v>
      </c>
      <c r="AS13" s="46"/>
      <c r="AT13" s="46"/>
      <c r="AU13" s="46"/>
      <c r="AV13" s="46"/>
      <c r="AW13" s="46"/>
      <c r="AX13" s="46"/>
      <c r="AY13" s="46"/>
      <c r="AZ13" s="46"/>
      <c r="BA13" s="46" t="s">
        <v>1790</v>
      </c>
      <c r="BB13" s="46" t="s">
        <v>1870</v>
      </c>
      <c r="BC13" s="46" t="s">
        <v>1791</v>
      </c>
      <c r="BD13" s="46" t="s">
        <v>1792</v>
      </c>
      <c r="BE13" s="46" t="s">
        <v>1793</v>
      </c>
      <c r="BF13" s="46" t="s">
        <v>99</v>
      </c>
      <c r="BG13" s="46" t="s">
        <v>31</v>
      </c>
      <c r="BH13" s="46" t="s">
        <v>1794</v>
      </c>
      <c r="BI13" s="46">
        <v>8</v>
      </c>
      <c r="BJ13" s="46">
        <v>25</v>
      </c>
      <c r="BK13" s="46">
        <v>33</v>
      </c>
      <c r="BL13" s="46" t="s">
        <v>1795</v>
      </c>
      <c r="BM13" s="46" t="s">
        <v>1796</v>
      </c>
      <c r="BN13" s="46" t="s">
        <v>1797</v>
      </c>
      <c r="BO13" s="43" t="s">
        <v>3611</v>
      </c>
      <c r="BP13" s="46" t="s">
        <v>1798</v>
      </c>
      <c r="BQ13" s="46" t="s">
        <v>1799</v>
      </c>
      <c r="BR13" s="46" t="s">
        <v>1800</v>
      </c>
      <c r="BS13" s="46" t="s">
        <v>1801</v>
      </c>
      <c r="BT13" s="46" t="s">
        <v>1802</v>
      </c>
      <c r="BU13" s="46" t="s">
        <v>1803</v>
      </c>
      <c r="BV13" s="46" t="s">
        <v>1804</v>
      </c>
      <c r="BW13" s="46" t="s">
        <v>1805</v>
      </c>
      <c r="BX13" s="46" t="s">
        <v>1802</v>
      </c>
      <c r="BY13" s="46" t="s">
        <v>1806</v>
      </c>
      <c r="BZ13" s="46" t="s">
        <v>1807</v>
      </c>
      <c r="CA13" s="46" t="s">
        <v>1675</v>
      </c>
      <c r="CB13" s="46" t="s">
        <v>1802</v>
      </c>
      <c r="CC13" s="46" t="s">
        <v>1808</v>
      </c>
      <c r="CD13" s="46" t="s">
        <v>1809</v>
      </c>
      <c r="CE13" s="43" t="s">
        <v>3611</v>
      </c>
      <c r="CF13" s="46" t="s">
        <v>1810</v>
      </c>
      <c r="CG13" s="46" t="s">
        <v>1811</v>
      </c>
      <c r="CH13" s="46" t="s">
        <v>1812</v>
      </c>
      <c r="CI13" s="46" t="s">
        <v>1813</v>
      </c>
      <c r="CJ13" s="46" t="s">
        <v>1802</v>
      </c>
      <c r="CK13" s="46"/>
      <c r="CL13" s="46"/>
      <c r="CM13" s="46"/>
      <c r="CN13" s="46"/>
      <c r="CO13" s="46"/>
      <c r="CP13" s="46"/>
      <c r="CQ13" s="46"/>
      <c r="CR13" s="46"/>
      <c r="CS13" s="46"/>
      <c r="CT13" s="46"/>
      <c r="CU13" s="46"/>
      <c r="CV13" s="46"/>
      <c r="CW13" s="46" t="s">
        <v>1814</v>
      </c>
      <c r="CX13" s="46" t="s">
        <v>1815</v>
      </c>
      <c r="CY13" s="46" t="s">
        <v>1816</v>
      </c>
      <c r="CZ13" s="46" t="s">
        <v>1817</v>
      </c>
      <c r="DA13" s="46" t="s">
        <v>1818</v>
      </c>
      <c r="DB13" s="46" t="s">
        <v>99</v>
      </c>
      <c r="DC13" s="46" t="s">
        <v>32</v>
      </c>
      <c r="DD13" s="46" t="s">
        <v>1819</v>
      </c>
      <c r="DE13" s="46">
        <v>5</v>
      </c>
      <c r="DF13" s="46">
        <v>25</v>
      </c>
      <c r="DG13" s="46">
        <v>30</v>
      </c>
      <c r="DH13" s="46" t="s">
        <v>1820</v>
      </c>
      <c r="DI13" s="46" t="s">
        <v>1821</v>
      </c>
      <c r="DJ13" s="46" t="s">
        <v>1822</v>
      </c>
      <c r="DK13" s="46" t="s">
        <v>1823</v>
      </c>
      <c r="DL13" s="46" t="s">
        <v>1824</v>
      </c>
      <c r="DM13" s="46" t="s">
        <v>1825</v>
      </c>
      <c r="DN13" s="46" t="s">
        <v>1826</v>
      </c>
      <c r="DO13" s="46" t="s">
        <v>1827</v>
      </c>
      <c r="DP13" s="46" t="s">
        <v>1828</v>
      </c>
      <c r="DQ13" s="46" t="s">
        <v>1829</v>
      </c>
      <c r="DR13" s="46" t="s">
        <v>1830</v>
      </c>
      <c r="DS13" s="46" t="s">
        <v>1831</v>
      </c>
      <c r="DT13" s="46" t="s">
        <v>1832</v>
      </c>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t="s">
        <v>1833</v>
      </c>
      <c r="ET13" s="46" t="s">
        <v>1834</v>
      </c>
      <c r="EU13" s="46" t="s">
        <v>1087</v>
      </c>
      <c r="EV13" s="46" t="s">
        <v>1835</v>
      </c>
      <c r="EW13" s="46" t="s">
        <v>1836</v>
      </c>
      <c r="EX13" s="46" t="s">
        <v>99</v>
      </c>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t="s">
        <v>1838</v>
      </c>
      <c r="RX13" s="46" t="s">
        <v>1839</v>
      </c>
      <c r="RY13" s="46" t="s">
        <v>1713</v>
      </c>
      <c r="RZ13" s="46" t="s">
        <v>1840</v>
      </c>
      <c r="SA13" s="46" t="s">
        <v>1715</v>
      </c>
      <c r="SB13" s="46" t="s">
        <v>1841</v>
      </c>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t="s">
        <v>1842</v>
      </c>
      <c r="TL13" s="46" t="s">
        <v>1843</v>
      </c>
      <c r="TM13" s="46" t="s">
        <v>1844</v>
      </c>
      <c r="TN13" s="46" t="s">
        <v>1845</v>
      </c>
      <c r="TO13" s="46" t="s">
        <v>1846</v>
      </c>
      <c r="TP13" s="46"/>
      <c r="TQ13" s="46"/>
      <c r="TR13" s="46"/>
      <c r="TS13" s="46"/>
      <c r="TT13" s="46"/>
      <c r="TU13" s="46"/>
      <c r="TV13" s="46"/>
      <c r="TW13" s="46"/>
      <c r="TX13" s="46"/>
      <c r="TY13" s="46"/>
      <c r="TZ13" s="46"/>
      <c r="UA13" s="46"/>
      <c r="UB13" s="46"/>
      <c r="UC13" s="46"/>
      <c r="UD13" s="46"/>
    </row>
    <row r="14" spans="1:550" s="39" customFormat="1" ht="15" customHeight="1" x14ac:dyDescent="0.25">
      <c r="A14" s="43" t="s">
        <v>3466</v>
      </c>
      <c r="B14" s="44" t="s">
        <v>719</v>
      </c>
      <c r="C14" s="44" t="s">
        <v>2764</v>
      </c>
      <c r="D14" s="44" t="s">
        <v>497</v>
      </c>
      <c r="E14" s="44" t="s">
        <v>98</v>
      </c>
      <c r="F14" s="44">
        <v>35</v>
      </c>
      <c r="G14" s="44">
        <v>55</v>
      </c>
      <c r="H14" s="44">
        <v>90</v>
      </c>
      <c r="I14" s="44">
        <v>6</v>
      </c>
      <c r="J14" s="44" t="s">
        <v>720</v>
      </c>
      <c r="K14" s="44" t="s">
        <v>10</v>
      </c>
      <c r="L14" s="44" t="s">
        <v>721</v>
      </c>
      <c r="M14" s="44">
        <v>15</v>
      </c>
      <c r="N14" s="44">
        <v>0</v>
      </c>
      <c r="O14" s="44">
        <v>15</v>
      </c>
      <c r="P14" s="44" t="s">
        <v>722</v>
      </c>
      <c r="Q14" s="44" t="s">
        <v>723</v>
      </c>
      <c r="R14" s="44" t="s">
        <v>724</v>
      </c>
      <c r="S14" s="44" t="s">
        <v>3519</v>
      </c>
      <c r="T14" s="44" t="s">
        <v>725</v>
      </c>
      <c r="U14" s="44" t="s">
        <v>726</v>
      </c>
      <c r="V14" s="44" t="s">
        <v>727</v>
      </c>
      <c r="W14" s="44" t="s">
        <v>3520</v>
      </c>
      <c r="X14" s="44" t="s">
        <v>728</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t="s">
        <v>729</v>
      </c>
      <c r="BB14" s="44" t="s">
        <v>730</v>
      </c>
      <c r="BC14" s="44" t="s">
        <v>731</v>
      </c>
      <c r="BD14" s="44" t="s">
        <v>732</v>
      </c>
      <c r="BE14" s="44" t="s">
        <v>733</v>
      </c>
      <c r="BF14" s="44" t="s">
        <v>101</v>
      </c>
      <c r="BG14" s="44" t="s">
        <v>31</v>
      </c>
      <c r="BH14" s="44" t="s">
        <v>734</v>
      </c>
      <c r="BI14" s="44">
        <v>10</v>
      </c>
      <c r="BJ14" s="44">
        <v>35</v>
      </c>
      <c r="BK14" s="44">
        <v>45</v>
      </c>
      <c r="BL14" s="44" t="s">
        <v>735</v>
      </c>
      <c r="BM14" s="44" t="s">
        <v>736</v>
      </c>
      <c r="BN14" s="44" t="s">
        <v>737</v>
      </c>
      <c r="BO14" s="44" t="s">
        <v>738</v>
      </c>
      <c r="BP14" s="44" t="s">
        <v>739</v>
      </c>
      <c r="BQ14" s="44" t="s">
        <v>491</v>
      </c>
      <c r="BR14" s="44" t="s">
        <v>740</v>
      </c>
      <c r="BS14" s="44" t="s">
        <v>741</v>
      </c>
      <c r="BT14" s="44" t="s">
        <v>739</v>
      </c>
      <c r="BU14" s="44" t="s">
        <v>742</v>
      </c>
      <c r="BV14" s="44" t="s">
        <v>743</v>
      </c>
      <c r="BW14" s="44" t="s">
        <v>744</v>
      </c>
      <c r="BX14" s="44" t="s">
        <v>745</v>
      </c>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t="s">
        <v>746</v>
      </c>
      <c r="CX14" s="44" t="s">
        <v>747</v>
      </c>
      <c r="CY14" s="44" t="s">
        <v>605</v>
      </c>
      <c r="CZ14" s="44" t="s">
        <v>748</v>
      </c>
      <c r="DA14" s="44" t="s">
        <v>733</v>
      </c>
      <c r="DB14" s="44" t="s">
        <v>101</v>
      </c>
      <c r="DC14" s="44" t="s">
        <v>32</v>
      </c>
      <c r="DD14" s="44" t="s">
        <v>749</v>
      </c>
      <c r="DE14" s="44">
        <v>10</v>
      </c>
      <c r="DF14" s="44">
        <v>20</v>
      </c>
      <c r="DG14" s="44">
        <v>30</v>
      </c>
      <c r="DH14" s="44" t="s">
        <v>735</v>
      </c>
      <c r="DI14" s="44" t="s">
        <v>750</v>
      </c>
      <c r="DJ14" s="44" t="s">
        <v>751</v>
      </c>
      <c r="DK14" s="44" t="s">
        <v>752</v>
      </c>
      <c r="DL14" s="44" t="s">
        <v>745</v>
      </c>
      <c r="DM14" s="44" t="s">
        <v>753</v>
      </c>
      <c r="DN14" s="44" t="s">
        <v>754</v>
      </c>
      <c r="DO14" s="44" t="s">
        <v>755</v>
      </c>
      <c r="DP14" s="44" t="s">
        <v>745</v>
      </c>
      <c r="DQ14" s="44" t="s">
        <v>756</v>
      </c>
      <c r="DR14" s="44" t="s">
        <v>757</v>
      </c>
      <c r="DS14" s="44" t="s">
        <v>758</v>
      </c>
      <c r="DT14" s="44" t="s">
        <v>745</v>
      </c>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t="s">
        <v>759</v>
      </c>
      <c r="ET14" s="44" t="s">
        <v>760</v>
      </c>
      <c r="EU14" s="44" t="s">
        <v>605</v>
      </c>
      <c r="EV14" s="44" t="s">
        <v>761</v>
      </c>
      <c r="EW14" s="44" t="s">
        <v>733</v>
      </c>
      <c r="EX14" s="44" t="s">
        <v>101</v>
      </c>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c r="QR14" s="44"/>
      <c r="QS14" s="44"/>
      <c r="QT14" s="44"/>
      <c r="QU14" s="44"/>
      <c r="QV14" s="44"/>
      <c r="QW14" s="44"/>
      <c r="QX14" s="44"/>
      <c r="QY14" s="44"/>
      <c r="QZ14" s="44"/>
      <c r="RA14" s="44"/>
      <c r="RB14" s="44"/>
      <c r="RC14" s="44"/>
      <c r="RD14" s="44"/>
      <c r="RE14" s="44"/>
      <c r="RF14" s="44"/>
      <c r="RG14" s="44"/>
      <c r="RH14" s="44"/>
      <c r="RI14" s="44"/>
      <c r="RJ14" s="44"/>
      <c r="RK14" s="44"/>
      <c r="RL14" s="44"/>
      <c r="RM14" s="44"/>
      <c r="RN14" s="44"/>
      <c r="RO14" s="44"/>
      <c r="RP14" s="44"/>
      <c r="RQ14" s="44"/>
      <c r="RR14" s="44"/>
      <c r="RS14" s="44"/>
      <c r="RT14" s="44"/>
      <c r="RU14" s="44"/>
      <c r="RV14" s="44"/>
      <c r="RW14" s="44" t="s">
        <v>559</v>
      </c>
      <c r="RX14" s="44" t="s">
        <v>762</v>
      </c>
      <c r="RY14" s="44" t="s">
        <v>561</v>
      </c>
      <c r="RZ14" s="44" t="s">
        <v>763</v>
      </c>
      <c r="SA14" s="44" t="s">
        <v>563</v>
      </c>
      <c r="SB14" s="44" t="s">
        <v>764</v>
      </c>
      <c r="SC14" s="44" t="s">
        <v>765</v>
      </c>
      <c r="SD14" s="44" t="s">
        <v>766</v>
      </c>
      <c r="SE14" s="44" t="s">
        <v>567</v>
      </c>
      <c r="SF14" s="44" t="s">
        <v>568</v>
      </c>
      <c r="SG14" s="44"/>
      <c r="SH14" s="44"/>
      <c r="SI14" s="44"/>
      <c r="SJ14" s="44"/>
      <c r="SK14" s="44"/>
      <c r="SL14" s="44"/>
      <c r="SM14" s="44"/>
      <c r="SN14" s="44"/>
      <c r="SO14" s="44"/>
      <c r="SP14" s="44"/>
      <c r="SQ14" s="44"/>
      <c r="SR14" s="44"/>
      <c r="SS14" s="44"/>
      <c r="ST14" s="44"/>
      <c r="SU14" s="44"/>
      <c r="SV14" s="44"/>
      <c r="SW14" s="44"/>
      <c r="SX14" s="44"/>
      <c r="SY14" s="44"/>
      <c r="SZ14" s="44"/>
      <c r="TA14" s="44"/>
      <c r="TB14" s="44"/>
      <c r="TC14" s="44"/>
      <c r="TD14" s="44"/>
      <c r="TE14" s="44"/>
      <c r="TF14" s="44"/>
      <c r="TG14" s="44"/>
      <c r="TH14" s="44"/>
      <c r="TI14" s="44"/>
      <c r="TJ14" s="44"/>
      <c r="TK14" s="44" t="s">
        <v>767</v>
      </c>
      <c r="TL14" s="44" t="s">
        <v>768</v>
      </c>
      <c r="TM14" s="44" t="s">
        <v>769</v>
      </c>
      <c r="TN14" s="44" t="s">
        <v>770</v>
      </c>
      <c r="TO14" s="44"/>
      <c r="TP14" s="44"/>
      <c r="TQ14" s="44"/>
      <c r="TR14" s="44"/>
      <c r="TS14" s="44"/>
      <c r="TT14" s="44"/>
      <c r="TU14" s="44"/>
      <c r="TV14" s="44"/>
      <c r="TW14" s="44"/>
      <c r="TX14" s="44"/>
      <c r="TY14" s="44"/>
      <c r="TZ14" s="44"/>
      <c r="UA14" s="44"/>
      <c r="UB14" s="44"/>
      <c r="UC14" s="44"/>
      <c r="UD14" s="44"/>
    </row>
    <row r="15" spans="1:550" s="39" customFormat="1" ht="15" customHeight="1" x14ac:dyDescent="0.25">
      <c r="A15" s="43" t="s">
        <v>3467</v>
      </c>
      <c r="B15" s="44" t="s">
        <v>130</v>
      </c>
      <c r="C15" s="44" t="s">
        <v>2764</v>
      </c>
      <c r="D15" s="45" t="s">
        <v>497</v>
      </c>
      <c r="E15" s="44" t="s">
        <v>107</v>
      </c>
      <c r="F15" s="44">
        <v>17</v>
      </c>
      <c r="G15" s="44">
        <v>58</v>
      </c>
      <c r="H15" s="44">
        <v>75</v>
      </c>
      <c r="I15" s="44">
        <v>5</v>
      </c>
      <c r="J15" s="44" t="s">
        <v>934</v>
      </c>
      <c r="K15" s="44" t="s">
        <v>10</v>
      </c>
      <c r="L15" s="44" t="s">
        <v>935</v>
      </c>
      <c r="M15" s="44">
        <v>7</v>
      </c>
      <c r="N15" s="44">
        <v>18</v>
      </c>
      <c r="O15" s="44">
        <v>25</v>
      </c>
      <c r="P15" s="44" t="s">
        <v>936</v>
      </c>
      <c r="Q15" s="44" t="s">
        <v>937</v>
      </c>
      <c r="R15" s="44" t="s">
        <v>938</v>
      </c>
      <c r="S15" s="44" t="s">
        <v>3519</v>
      </c>
      <c r="T15" s="44" t="s">
        <v>438</v>
      </c>
      <c r="U15" s="44" t="s">
        <v>439</v>
      </c>
      <c r="V15" s="44" t="s">
        <v>939</v>
      </c>
      <c r="W15" s="44" t="s">
        <v>940</v>
      </c>
      <c r="X15" s="44" t="s">
        <v>440</v>
      </c>
      <c r="Y15" s="44" t="s">
        <v>941</v>
      </c>
      <c r="Z15" s="44" t="s">
        <v>942</v>
      </c>
      <c r="AA15" s="44" t="s">
        <v>943</v>
      </c>
      <c r="AB15" s="44" t="s">
        <v>441</v>
      </c>
      <c r="AC15" s="44" t="s">
        <v>944</v>
      </c>
      <c r="AD15" s="44" t="s">
        <v>945</v>
      </c>
      <c r="AE15" s="44" t="s">
        <v>946</v>
      </c>
      <c r="AF15" s="44" t="s">
        <v>440</v>
      </c>
      <c r="AG15" s="44"/>
      <c r="AH15" s="44"/>
      <c r="AI15" s="44"/>
      <c r="AJ15" s="44"/>
      <c r="AK15" s="44"/>
      <c r="AL15" s="44"/>
      <c r="AM15" s="44"/>
      <c r="AN15" s="44"/>
      <c r="AO15" s="44"/>
      <c r="AP15" s="44"/>
      <c r="AQ15" s="44"/>
      <c r="AR15" s="44"/>
      <c r="AS15" s="44"/>
      <c r="AT15" s="44"/>
      <c r="AU15" s="44"/>
      <c r="AV15" s="44"/>
      <c r="AW15" s="44"/>
      <c r="AX15" s="44"/>
      <c r="AY15" s="44"/>
      <c r="AZ15" s="44"/>
      <c r="BA15" s="44" t="s">
        <v>947</v>
      </c>
      <c r="BB15" s="44" t="s">
        <v>948</v>
      </c>
      <c r="BC15" s="44" t="s">
        <v>516</v>
      </c>
      <c r="BD15" s="44" t="s">
        <v>949</v>
      </c>
      <c r="BE15" s="44" t="s">
        <v>950</v>
      </c>
      <c r="BF15" s="44" t="s">
        <v>101</v>
      </c>
      <c r="BG15" s="44" t="s">
        <v>31</v>
      </c>
      <c r="BH15" s="44" t="s">
        <v>442</v>
      </c>
      <c r="BI15" s="44">
        <v>6</v>
      </c>
      <c r="BJ15" s="44">
        <v>19</v>
      </c>
      <c r="BK15" s="44">
        <v>25</v>
      </c>
      <c r="BL15" s="44" t="s">
        <v>951</v>
      </c>
      <c r="BM15" s="44" t="s">
        <v>443</v>
      </c>
      <c r="BN15" s="44" t="s">
        <v>952</v>
      </c>
      <c r="BO15" s="44" t="s">
        <v>953</v>
      </c>
      <c r="BP15" s="44" t="s">
        <v>954</v>
      </c>
      <c r="BQ15" s="44" t="s">
        <v>955</v>
      </c>
      <c r="BR15" s="44" t="s">
        <v>956</v>
      </c>
      <c r="BS15" s="44" t="s">
        <v>957</v>
      </c>
      <c r="BT15" s="44" t="s">
        <v>958</v>
      </c>
      <c r="BU15" s="44" t="s">
        <v>428</v>
      </c>
      <c r="BV15" s="44" t="s">
        <v>959</v>
      </c>
      <c r="BW15" s="44" t="s">
        <v>960</v>
      </c>
      <c r="BX15" s="44" t="s">
        <v>444</v>
      </c>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t="s">
        <v>961</v>
      </c>
      <c r="CX15" s="44" t="s">
        <v>962</v>
      </c>
      <c r="CY15" s="44" t="s">
        <v>516</v>
      </c>
      <c r="CZ15" s="44" t="s">
        <v>432</v>
      </c>
      <c r="DA15" s="44" t="s">
        <v>963</v>
      </c>
      <c r="DB15" s="44" t="s">
        <v>101</v>
      </c>
      <c r="DC15" s="44" t="s">
        <v>32</v>
      </c>
      <c r="DD15" s="44" t="s">
        <v>445</v>
      </c>
      <c r="DE15" s="44">
        <v>4</v>
      </c>
      <c r="DF15" s="44">
        <v>21</v>
      </c>
      <c r="DG15" s="44">
        <v>25</v>
      </c>
      <c r="DH15" s="44" t="s">
        <v>964</v>
      </c>
      <c r="DI15" s="44" t="s">
        <v>207</v>
      </c>
      <c r="DJ15" s="44" t="s">
        <v>965</v>
      </c>
      <c r="DK15" s="44" t="s">
        <v>966</v>
      </c>
      <c r="DL15" s="44" t="s">
        <v>967</v>
      </c>
      <c r="DM15" s="44" t="s">
        <v>968</v>
      </c>
      <c r="DN15" s="44" t="s">
        <v>969</v>
      </c>
      <c r="DO15" s="44" t="s">
        <v>970</v>
      </c>
      <c r="DP15" s="44" t="s">
        <v>967</v>
      </c>
      <c r="DQ15" s="44" t="s">
        <v>178</v>
      </c>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t="s">
        <v>971</v>
      </c>
      <c r="ET15" s="44" t="s">
        <v>972</v>
      </c>
      <c r="EU15" s="44" t="s">
        <v>516</v>
      </c>
      <c r="EV15" s="44" t="s">
        <v>973</v>
      </c>
      <c r="EW15" s="44" t="s">
        <v>974</v>
      </c>
      <c r="EX15" s="44" t="s">
        <v>101</v>
      </c>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t="s">
        <v>975</v>
      </c>
      <c r="RX15" s="44" t="s">
        <v>976</v>
      </c>
      <c r="RY15" s="44" t="s">
        <v>561</v>
      </c>
      <c r="RZ15" s="44" t="s">
        <v>977</v>
      </c>
      <c r="SA15" s="44" t="s">
        <v>563</v>
      </c>
      <c r="SB15" s="44" t="s">
        <v>764</v>
      </c>
      <c r="SC15" s="44" t="s">
        <v>765</v>
      </c>
      <c r="SD15" s="44" t="s">
        <v>978</v>
      </c>
      <c r="SE15" s="44" t="s">
        <v>567</v>
      </c>
      <c r="SF15" s="44" t="s">
        <v>568</v>
      </c>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t="s">
        <v>979</v>
      </c>
      <c r="TL15" s="44" t="s">
        <v>980</v>
      </c>
      <c r="TM15" s="44" t="s">
        <v>981</v>
      </c>
      <c r="TN15" s="44" t="s">
        <v>982</v>
      </c>
      <c r="TO15" s="44" t="s">
        <v>983</v>
      </c>
      <c r="TP15" s="44"/>
      <c r="TQ15" s="44"/>
      <c r="TR15" s="44"/>
      <c r="TS15" s="44"/>
      <c r="TT15" s="44"/>
      <c r="TU15" s="44"/>
      <c r="TV15" s="44"/>
      <c r="TW15" s="44"/>
      <c r="TX15" s="44"/>
      <c r="TY15" s="44"/>
      <c r="TZ15" s="44"/>
      <c r="UA15" s="44"/>
      <c r="UB15" s="44"/>
      <c r="UC15" s="44"/>
      <c r="UD15" s="44"/>
    </row>
    <row r="16" spans="1:550" s="39" customFormat="1" ht="15" customHeight="1" x14ac:dyDescent="0.25">
      <c r="A16" s="43" t="s">
        <v>3468</v>
      </c>
      <c r="B16" s="43" t="s">
        <v>3708</v>
      </c>
      <c r="C16" s="43" t="s">
        <v>2764</v>
      </c>
      <c r="D16" s="43" t="s">
        <v>2592</v>
      </c>
      <c r="E16" s="43" t="s">
        <v>140</v>
      </c>
      <c r="F16" s="43">
        <v>23</v>
      </c>
      <c r="G16" s="43">
        <v>67</v>
      </c>
      <c r="H16" s="43">
        <v>90</v>
      </c>
      <c r="I16" s="43">
        <v>6</v>
      </c>
      <c r="J16" s="43" t="s">
        <v>2593</v>
      </c>
      <c r="K16" s="43" t="s">
        <v>10</v>
      </c>
      <c r="L16" s="43" t="s">
        <v>2594</v>
      </c>
      <c r="M16" s="43">
        <v>2</v>
      </c>
      <c r="N16" s="43">
        <v>8</v>
      </c>
      <c r="O16" s="43">
        <v>10</v>
      </c>
      <c r="P16" s="43" t="s">
        <v>2595</v>
      </c>
      <c r="Q16" s="43" t="s">
        <v>2596</v>
      </c>
      <c r="R16" s="43" t="s">
        <v>2597</v>
      </c>
      <c r="S16" s="43" t="s">
        <v>2598</v>
      </c>
      <c r="T16" s="43" t="s">
        <v>503</v>
      </c>
      <c r="U16" s="43" t="s">
        <v>2599</v>
      </c>
      <c r="V16" s="43" t="s">
        <v>2600</v>
      </c>
      <c r="W16" s="43" t="s">
        <v>2601</v>
      </c>
      <c r="X16" s="43" t="s">
        <v>503</v>
      </c>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t="s">
        <v>2602</v>
      </c>
      <c r="BB16" s="43" t="s">
        <v>2603</v>
      </c>
      <c r="BC16" s="43" t="s">
        <v>516</v>
      </c>
      <c r="BD16" s="43" t="s">
        <v>2604</v>
      </c>
      <c r="BE16" s="43" t="s">
        <v>517</v>
      </c>
      <c r="BF16" s="43" t="s">
        <v>101</v>
      </c>
      <c r="BG16" s="43" t="s">
        <v>31</v>
      </c>
      <c r="BH16" s="43" t="s">
        <v>445</v>
      </c>
      <c r="BI16" s="43">
        <v>6</v>
      </c>
      <c r="BJ16" s="43">
        <v>14</v>
      </c>
      <c r="BK16" s="43">
        <v>20</v>
      </c>
      <c r="BL16" s="43" t="s">
        <v>2605</v>
      </c>
      <c r="BM16" s="43" t="s">
        <v>2606</v>
      </c>
      <c r="BN16" s="43" t="s">
        <v>2607</v>
      </c>
      <c r="BO16" s="43" t="s">
        <v>3611</v>
      </c>
      <c r="BP16" s="43" t="s">
        <v>503</v>
      </c>
      <c r="BQ16" s="43" t="s">
        <v>2608</v>
      </c>
      <c r="BR16" s="43" t="s">
        <v>2609</v>
      </c>
      <c r="BS16" s="43" t="s">
        <v>2610</v>
      </c>
      <c r="BT16" s="43" t="s">
        <v>503</v>
      </c>
      <c r="BU16" s="43" t="s">
        <v>428</v>
      </c>
      <c r="BV16" s="43" t="s">
        <v>2611</v>
      </c>
      <c r="BW16" s="43" t="s">
        <v>2612</v>
      </c>
      <c r="BX16" s="43" t="s">
        <v>503</v>
      </c>
      <c r="BY16" s="43" t="s">
        <v>2613</v>
      </c>
      <c r="BZ16" s="43" t="s">
        <v>2614</v>
      </c>
      <c r="CA16" s="43" t="s">
        <v>2615</v>
      </c>
      <c r="CB16" s="43" t="s">
        <v>503</v>
      </c>
      <c r="CC16" s="43"/>
      <c r="CD16" s="43"/>
      <c r="CE16" s="43"/>
      <c r="CF16" s="43"/>
      <c r="CG16" s="43"/>
      <c r="CH16" s="43"/>
      <c r="CI16" s="43"/>
      <c r="CJ16" s="43"/>
      <c r="CK16" s="43"/>
      <c r="CL16" s="43"/>
      <c r="CM16" s="43"/>
      <c r="CN16" s="43"/>
      <c r="CO16" s="43"/>
      <c r="CP16" s="43"/>
      <c r="CQ16" s="43"/>
      <c r="CR16" s="43"/>
      <c r="CS16" s="43"/>
      <c r="CT16" s="43"/>
      <c r="CU16" s="43"/>
      <c r="CV16" s="43"/>
      <c r="CW16" s="43" t="s">
        <v>2616</v>
      </c>
      <c r="CX16" s="43" t="s">
        <v>2617</v>
      </c>
      <c r="CY16" s="43" t="s">
        <v>1343</v>
      </c>
      <c r="CZ16" s="43" t="s">
        <v>2604</v>
      </c>
      <c r="DA16" s="43" t="s">
        <v>517</v>
      </c>
      <c r="DB16" s="43" t="s">
        <v>101</v>
      </c>
      <c r="DC16" s="43" t="s">
        <v>32</v>
      </c>
      <c r="DD16" s="43" t="s">
        <v>2618</v>
      </c>
      <c r="DE16" s="43">
        <v>15</v>
      </c>
      <c r="DF16" s="43">
        <v>45</v>
      </c>
      <c r="DG16" s="43">
        <v>60</v>
      </c>
      <c r="DH16" s="43" t="s">
        <v>2619</v>
      </c>
      <c r="DI16" s="43" t="s">
        <v>2620</v>
      </c>
      <c r="DJ16" s="43" t="s">
        <v>2621</v>
      </c>
      <c r="DK16" s="43" t="s">
        <v>3611</v>
      </c>
      <c r="DL16" s="43" t="s">
        <v>503</v>
      </c>
      <c r="DM16" s="43" t="s">
        <v>2622</v>
      </c>
      <c r="DN16" s="43" t="s">
        <v>2623</v>
      </c>
      <c r="DO16" s="43" t="s">
        <v>2624</v>
      </c>
      <c r="DP16" s="43" t="s">
        <v>503</v>
      </c>
      <c r="DQ16" s="43" t="s">
        <v>2625</v>
      </c>
      <c r="DR16" s="43" t="s">
        <v>2626</v>
      </c>
      <c r="DS16" s="43" t="s">
        <v>2627</v>
      </c>
      <c r="DT16" s="43" t="s">
        <v>503</v>
      </c>
      <c r="DU16" s="43" t="s">
        <v>2628</v>
      </c>
      <c r="DV16" s="43" t="s">
        <v>2629</v>
      </c>
      <c r="DW16" s="43" t="s">
        <v>2630</v>
      </c>
      <c r="DX16" s="43" t="s">
        <v>503</v>
      </c>
      <c r="DY16" s="43"/>
      <c r="DZ16" s="43"/>
      <c r="EA16" s="43"/>
      <c r="EB16" s="43"/>
      <c r="EC16" s="43"/>
      <c r="ED16" s="43"/>
      <c r="EE16" s="43"/>
      <c r="EF16" s="43"/>
      <c r="EG16" s="43"/>
      <c r="EH16" s="43"/>
      <c r="EI16" s="43"/>
      <c r="EJ16" s="43"/>
      <c r="EK16" s="43"/>
      <c r="EL16" s="43"/>
      <c r="EM16" s="43"/>
      <c r="EN16" s="43"/>
      <c r="EO16" s="43"/>
      <c r="EP16" s="43"/>
      <c r="EQ16" s="43"/>
      <c r="ER16" s="43"/>
      <c r="ES16" s="43" t="s">
        <v>2631</v>
      </c>
      <c r="ET16" s="43" t="s">
        <v>2632</v>
      </c>
      <c r="EU16" s="43" t="s">
        <v>1343</v>
      </c>
      <c r="EV16" s="43" t="s">
        <v>2604</v>
      </c>
      <c r="EW16" s="43" t="s">
        <v>2633</v>
      </c>
      <c r="EX16" s="43" t="s">
        <v>99</v>
      </c>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t="s">
        <v>2634</v>
      </c>
      <c r="RX16" s="43" t="s">
        <v>2635</v>
      </c>
      <c r="RY16" s="43" t="s">
        <v>2636</v>
      </c>
      <c r="RZ16" s="43" t="s">
        <v>2637</v>
      </c>
      <c r="SA16" s="43" t="s">
        <v>2638</v>
      </c>
      <c r="SB16" s="43" t="s">
        <v>2639</v>
      </c>
      <c r="SC16" s="43" t="s">
        <v>2640</v>
      </c>
      <c r="SD16" s="43" t="s">
        <v>2641</v>
      </c>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t="s">
        <v>2642</v>
      </c>
      <c r="TL16" s="43" t="s">
        <v>2643</v>
      </c>
      <c r="TM16" s="43" t="s">
        <v>2644</v>
      </c>
      <c r="TN16" s="43" t="s">
        <v>2645</v>
      </c>
      <c r="TO16" s="43" t="s">
        <v>2646</v>
      </c>
      <c r="TP16" s="43"/>
      <c r="TQ16" s="43"/>
      <c r="TR16" s="43"/>
      <c r="TS16" s="43"/>
      <c r="TT16" s="43"/>
      <c r="TU16" s="43"/>
      <c r="TV16" s="43"/>
      <c r="TW16" s="43"/>
      <c r="TX16" s="43"/>
      <c r="TY16" s="43"/>
      <c r="TZ16" s="43"/>
      <c r="UA16" s="43"/>
      <c r="UB16" s="43"/>
      <c r="UC16" s="43"/>
      <c r="UD16" s="43"/>
    </row>
    <row r="17" spans="1:550" s="39" customFormat="1" ht="15" customHeight="1" x14ac:dyDescent="0.25">
      <c r="A17" s="43" t="s">
        <v>3469</v>
      </c>
      <c r="B17" s="43" t="s">
        <v>1989</v>
      </c>
      <c r="C17" s="43" t="s">
        <v>2764</v>
      </c>
      <c r="D17" s="43" t="s">
        <v>1767</v>
      </c>
      <c r="E17" s="43" t="s">
        <v>123</v>
      </c>
      <c r="F17" s="43">
        <v>21</v>
      </c>
      <c r="G17" s="43">
        <v>54</v>
      </c>
      <c r="H17" s="43">
        <v>75</v>
      </c>
      <c r="I17" s="43">
        <v>5</v>
      </c>
      <c r="J17" s="43" t="s">
        <v>1990</v>
      </c>
      <c r="K17" s="43" t="s">
        <v>10</v>
      </c>
      <c r="L17" s="43" t="s">
        <v>1991</v>
      </c>
      <c r="M17" s="43">
        <v>15</v>
      </c>
      <c r="N17" s="43">
        <v>35</v>
      </c>
      <c r="O17" s="43">
        <v>50</v>
      </c>
      <c r="P17" s="43" t="s">
        <v>1992</v>
      </c>
      <c r="Q17" s="43" t="s">
        <v>1993</v>
      </c>
      <c r="R17" s="43" t="s">
        <v>1994</v>
      </c>
      <c r="S17" s="43" t="s">
        <v>1995</v>
      </c>
      <c r="T17" s="43" t="s">
        <v>1996</v>
      </c>
      <c r="U17" s="43" t="s">
        <v>1997</v>
      </c>
      <c r="V17" s="43" t="s">
        <v>1998</v>
      </c>
      <c r="W17" s="43" t="s">
        <v>1999</v>
      </c>
      <c r="X17" s="43" t="s">
        <v>1996</v>
      </c>
      <c r="Y17" s="43" t="s">
        <v>2000</v>
      </c>
      <c r="Z17" s="43" t="s">
        <v>2001</v>
      </c>
      <c r="AA17" s="43" t="s">
        <v>2002</v>
      </c>
      <c r="AB17" s="43" t="s">
        <v>1996</v>
      </c>
      <c r="AC17" s="43" t="s">
        <v>2003</v>
      </c>
      <c r="AD17" s="43" t="s">
        <v>2004</v>
      </c>
      <c r="AE17" s="43" t="s">
        <v>2005</v>
      </c>
      <c r="AF17" s="43" t="s">
        <v>1996</v>
      </c>
      <c r="AG17" s="43"/>
      <c r="AH17" s="43"/>
      <c r="AI17" s="43"/>
      <c r="AJ17" s="43"/>
      <c r="AK17" s="43"/>
      <c r="AL17" s="43"/>
      <c r="AM17" s="43"/>
      <c r="AN17" s="43"/>
      <c r="AO17" s="43"/>
      <c r="AP17" s="43"/>
      <c r="AQ17" s="43"/>
      <c r="AR17" s="43"/>
      <c r="AS17" s="43"/>
      <c r="AT17" s="43"/>
      <c r="AU17" s="43"/>
      <c r="AV17" s="43"/>
      <c r="AW17" s="43"/>
      <c r="AX17" s="43"/>
      <c r="AY17" s="43"/>
      <c r="AZ17" s="43"/>
      <c r="BA17" s="43" t="s">
        <v>2006</v>
      </c>
      <c r="BB17" s="43" t="s">
        <v>2007</v>
      </c>
      <c r="BC17" s="43" t="s">
        <v>2008</v>
      </c>
      <c r="BD17" s="43" t="s">
        <v>2009</v>
      </c>
      <c r="BE17" s="43" t="s">
        <v>2010</v>
      </c>
      <c r="BF17" s="43" t="s">
        <v>101</v>
      </c>
      <c r="BG17" s="43" t="s">
        <v>31</v>
      </c>
      <c r="BH17" s="43" t="s">
        <v>2011</v>
      </c>
      <c r="BI17" s="43">
        <v>6</v>
      </c>
      <c r="BJ17" s="43">
        <v>19</v>
      </c>
      <c r="BK17" s="43">
        <v>25</v>
      </c>
      <c r="BL17" s="43" t="s">
        <v>2012</v>
      </c>
      <c r="BM17" s="43" t="s">
        <v>2013</v>
      </c>
      <c r="BN17" s="43" t="s">
        <v>2014</v>
      </c>
      <c r="BO17" s="43" t="s">
        <v>2015</v>
      </c>
      <c r="BP17" s="43" t="s">
        <v>1996</v>
      </c>
      <c r="BQ17" s="43" t="s">
        <v>2016</v>
      </c>
      <c r="BR17" s="43" t="s">
        <v>2017</v>
      </c>
      <c r="BS17" s="43" t="s">
        <v>2018</v>
      </c>
      <c r="BT17" s="43" t="s">
        <v>1996</v>
      </c>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t="s">
        <v>2019</v>
      </c>
      <c r="CX17" s="43" t="s">
        <v>2020</v>
      </c>
      <c r="CY17" s="48" t="s">
        <v>2008</v>
      </c>
      <c r="CZ17" s="43" t="s">
        <v>2009</v>
      </c>
      <c r="DA17" s="43" t="s">
        <v>2010</v>
      </c>
      <c r="DB17" s="43" t="s">
        <v>101</v>
      </c>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c r="LC17" s="43"/>
      <c r="LD17" s="43"/>
      <c r="LE17" s="43"/>
      <c r="LF17" s="43"/>
      <c r="LG17" s="43"/>
      <c r="LH17" s="43"/>
      <c r="LI17" s="43"/>
      <c r="LJ17" s="43"/>
      <c r="LK17" s="43"/>
      <c r="LL17" s="43"/>
      <c r="LM17" s="43"/>
      <c r="LN17" s="43"/>
      <c r="LO17" s="43"/>
      <c r="LP17" s="43"/>
      <c r="LQ17" s="43"/>
      <c r="LR17" s="43"/>
      <c r="LS17" s="43"/>
      <c r="LT17" s="43"/>
      <c r="LU17" s="43"/>
      <c r="LV17" s="43"/>
      <c r="LW17" s="43"/>
      <c r="LX17" s="43"/>
      <c r="LY17" s="43"/>
      <c r="LZ17" s="43"/>
      <c r="MA17" s="43"/>
      <c r="MB17" s="43"/>
      <c r="MC17" s="43"/>
      <c r="MD17" s="43"/>
      <c r="ME17" s="43"/>
      <c r="MF17" s="43"/>
      <c r="MG17" s="43"/>
      <c r="MH17" s="43"/>
      <c r="MI17" s="43"/>
      <c r="MJ17" s="43"/>
      <c r="MK17" s="43"/>
      <c r="ML17" s="43"/>
      <c r="MM17" s="43"/>
      <c r="MN17" s="43"/>
      <c r="MO17" s="43"/>
      <c r="MP17" s="43"/>
      <c r="MQ17" s="43"/>
      <c r="MR17" s="43"/>
      <c r="MS17" s="43"/>
      <c r="MT17" s="43"/>
      <c r="MU17" s="43"/>
      <c r="MV17" s="43"/>
      <c r="MW17" s="43"/>
      <c r="MX17" s="43"/>
      <c r="MY17" s="43"/>
      <c r="MZ17" s="43"/>
      <c r="NA17" s="43"/>
      <c r="NB17" s="43"/>
      <c r="NC17" s="43"/>
      <c r="ND17" s="43"/>
      <c r="NE17" s="43"/>
      <c r="NF17" s="43"/>
      <c r="NG17" s="43"/>
      <c r="NH17" s="43"/>
      <c r="NI17" s="43"/>
      <c r="NJ17" s="43"/>
      <c r="NK17" s="43"/>
      <c r="NL17" s="43"/>
      <c r="NM17" s="43"/>
      <c r="NN17" s="43"/>
      <c r="NO17" s="43"/>
      <c r="NP17" s="43"/>
      <c r="NQ17" s="43"/>
      <c r="NR17" s="43"/>
      <c r="NS17" s="43"/>
      <c r="NT17" s="43"/>
      <c r="NU17" s="43"/>
      <c r="NV17" s="43"/>
      <c r="NW17" s="43"/>
      <c r="NX17" s="43"/>
      <c r="NY17" s="43"/>
      <c r="NZ17" s="43"/>
      <c r="OA17" s="43"/>
      <c r="OB17" s="43"/>
      <c r="OC17" s="43"/>
      <c r="OD17" s="43"/>
      <c r="OE17" s="43"/>
      <c r="OF17" s="43"/>
      <c r="OG17" s="43"/>
      <c r="OH17" s="43"/>
      <c r="OI17" s="43"/>
      <c r="OJ17" s="43"/>
      <c r="OK17" s="43"/>
      <c r="OL17" s="43"/>
      <c r="OM17" s="43"/>
      <c r="ON17" s="43"/>
      <c r="OO17" s="43"/>
      <c r="OP17" s="43"/>
      <c r="OQ17" s="43"/>
      <c r="OR17" s="43"/>
      <c r="OS17" s="43"/>
      <c r="OT17" s="43"/>
      <c r="OU17" s="43"/>
      <c r="OV17" s="43"/>
      <c r="OW17" s="43"/>
      <c r="OX17" s="43"/>
      <c r="OY17" s="43"/>
      <c r="OZ17" s="43"/>
      <c r="PA17" s="43"/>
      <c r="PB17" s="43"/>
      <c r="PC17" s="43"/>
      <c r="PD17" s="43"/>
      <c r="PE17" s="43"/>
      <c r="PF17" s="43"/>
      <c r="PG17" s="43"/>
      <c r="PH17" s="43"/>
      <c r="PI17" s="43"/>
      <c r="PJ17" s="43"/>
      <c r="PK17" s="43"/>
      <c r="PL17" s="43"/>
      <c r="PM17" s="43"/>
      <c r="PN17" s="43"/>
      <c r="PO17" s="43"/>
      <c r="PP17" s="43"/>
      <c r="PQ17" s="43"/>
      <c r="PR17" s="43"/>
      <c r="PS17" s="43"/>
      <c r="PT17" s="43"/>
      <c r="PU17" s="43"/>
      <c r="PV17" s="43"/>
      <c r="PW17" s="43"/>
      <c r="PX17" s="43"/>
      <c r="PY17" s="43"/>
      <c r="PZ17" s="43"/>
      <c r="QA17" s="43"/>
      <c r="QB17" s="43"/>
      <c r="QC17" s="43"/>
      <c r="QD17" s="43"/>
      <c r="QE17" s="43"/>
      <c r="QF17" s="43"/>
      <c r="QG17" s="43"/>
      <c r="QH17" s="43"/>
      <c r="QI17" s="43"/>
      <c r="QJ17" s="43"/>
      <c r="QK17" s="43"/>
      <c r="QL17" s="43"/>
      <c r="QM17" s="43"/>
      <c r="QN17" s="43"/>
      <c r="QO17" s="43"/>
      <c r="QP17" s="43"/>
      <c r="QQ17" s="43"/>
      <c r="QR17" s="43"/>
      <c r="QS17" s="43"/>
      <c r="QT17" s="43"/>
      <c r="QU17" s="43"/>
      <c r="QV17" s="43"/>
      <c r="QW17" s="43"/>
      <c r="QX17" s="43"/>
      <c r="QY17" s="43"/>
      <c r="QZ17" s="43"/>
      <c r="RA17" s="43"/>
      <c r="RB17" s="43"/>
      <c r="RC17" s="43"/>
      <c r="RD17" s="43"/>
      <c r="RE17" s="43"/>
      <c r="RF17" s="43"/>
      <c r="RG17" s="43"/>
      <c r="RH17" s="43"/>
      <c r="RI17" s="43"/>
      <c r="RJ17" s="43"/>
      <c r="RK17" s="43"/>
      <c r="RL17" s="43"/>
      <c r="RM17" s="43"/>
      <c r="RN17" s="43"/>
      <c r="RO17" s="43"/>
      <c r="RP17" s="43"/>
      <c r="RQ17" s="43"/>
      <c r="RR17" s="43"/>
      <c r="RS17" s="43"/>
      <c r="RT17" s="43"/>
      <c r="RU17" s="43"/>
      <c r="RV17" s="43"/>
      <c r="RW17" s="43" t="s">
        <v>3667</v>
      </c>
      <c r="RX17" s="43" t="s">
        <v>3668</v>
      </c>
      <c r="RY17" s="43" t="s">
        <v>3671</v>
      </c>
      <c r="RZ17" s="43" t="s">
        <v>3672</v>
      </c>
      <c r="SA17" s="43" t="s">
        <v>3673</v>
      </c>
      <c r="SB17" s="43" t="s">
        <v>3674</v>
      </c>
      <c r="SC17" s="43" t="s">
        <v>3675</v>
      </c>
      <c r="SD17" s="43" t="s">
        <v>3676</v>
      </c>
      <c r="SE17" s="43"/>
      <c r="SF17" s="43"/>
      <c r="SG17" s="43"/>
      <c r="SH17" s="43"/>
      <c r="SI17" s="43"/>
      <c r="SJ17" s="43"/>
      <c r="SK17" s="43"/>
      <c r="SL17" s="43"/>
      <c r="SM17" s="43"/>
      <c r="SN17" s="43"/>
      <c r="SO17" s="43"/>
      <c r="SP17" s="43"/>
      <c r="SQ17" s="43"/>
      <c r="SR17" s="43"/>
      <c r="SS17" s="43"/>
      <c r="ST17" s="43"/>
      <c r="SU17" s="43"/>
      <c r="SV17" s="43"/>
      <c r="SW17" s="43"/>
      <c r="SX17" s="43"/>
      <c r="SY17" s="43"/>
      <c r="SZ17" s="43"/>
      <c r="TA17" s="43"/>
      <c r="TB17" s="43"/>
      <c r="TC17" s="43"/>
      <c r="TD17" s="43"/>
      <c r="TE17" s="43"/>
      <c r="TF17" s="43"/>
      <c r="TG17" s="43"/>
      <c r="TH17" s="43"/>
      <c r="TI17" s="43"/>
      <c r="TJ17" s="43"/>
      <c r="TK17" s="43" t="s">
        <v>2021</v>
      </c>
      <c r="TL17" s="43" t="s">
        <v>2022</v>
      </c>
      <c r="TM17" s="43" t="s">
        <v>2023</v>
      </c>
      <c r="TN17" s="43" t="s">
        <v>2024</v>
      </c>
      <c r="TO17" s="43" t="s">
        <v>2025</v>
      </c>
      <c r="TP17" s="43"/>
      <c r="TQ17" s="43"/>
      <c r="TR17" s="43"/>
      <c r="TS17" s="43"/>
      <c r="TT17" s="43"/>
      <c r="TU17" s="43"/>
      <c r="TV17" s="43"/>
      <c r="TW17" s="43"/>
      <c r="TX17" s="43"/>
      <c r="TY17" s="43"/>
      <c r="TZ17" s="43"/>
      <c r="UA17" s="43"/>
      <c r="UB17" s="43"/>
      <c r="UC17" s="43"/>
      <c r="UD17" s="43"/>
    </row>
    <row r="18" spans="1:550" s="39" customFormat="1" ht="15" customHeight="1" x14ac:dyDescent="0.25">
      <c r="A18" s="43" t="s">
        <v>3470</v>
      </c>
      <c r="B18" s="43" t="s">
        <v>1643</v>
      </c>
      <c r="C18" s="43" t="s">
        <v>2764</v>
      </c>
      <c r="D18" s="43" t="s">
        <v>497</v>
      </c>
      <c r="E18" s="43" t="s">
        <v>114</v>
      </c>
      <c r="F18" s="43">
        <v>26</v>
      </c>
      <c r="G18" s="43">
        <v>64</v>
      </c>
      <c r="H18" s="43">
        <v>90</v>
      </c>
      <c r="I18" s="43">
        <v>6</v>
      </c>
      <c r="J18" s="43" t="s">
        <v>1644</v>
      </c>
      <c r="K18" s="43" t="s">
        <v>10</v>
      </c>
      <c r="L18" s="43" t="s">
        <v>1645</v>
      </c>
      <c r="M18" s="43">
        <v>8</v>
      </c>
      <c r="N18" s="43">
        <v>12</v>
      </c>
      <c r="O18" s="43">
        <v>20</v>
      </c>
      <c r="P18" s="43" t="s">
        <v>1646</v>
      </c>
      <c r="Q18" s="43" t="s">
        <v>1647</v>
      </c>
      <c r="R18" s="43" t="s">
        <v>1648</v>
      </c>
      <c r="S18" s="43" t="s">
        <v>1649</v>
      </c>
      <c r="T18" s="43" t="s">
        <v>1650</v>
      </c>
      <c r="U18" s="43" t="s">
        <v>1651</v>
      </c>
      <c r="V18" s="43" t="s">
        <v>1652</v>
      </c>
      <c r="W18" s="43" t="s">
        <v>1653</v>
      </c>
      <c r="X18" s="43" t="s">
        <v>1654</v>
      </c>
      <c r="Y18" s="43" t="s">
        <v>1655</v>
      </c>
      <c r="Z18" s="43" t="s">
        <v>1656</v>
      </c>
      <c r="AA18" s="43" t="s">
        <v>1657</v>
      </c>
      <c r="AB18" s="43" t="s">
        <v>1658</v>
      </c>
      <c r="AC18" s="43" t="s">
        <v>1659</v>
      </c>
      <c r="AD18" s="43" t="s">
        <v>1660</v>
      </c>
      <c r="AE18" s="43" t="s">
        <v>1661</v>
      </c>
      <c r="AF18" s="43" t="s">
        <v>1662</v>
      </c>
      <c r="AG18" s="43"/>
      <c r="AH18" s="43"/>
      <c r="AI18" s="43"/>
      <c r="AJ18" s="43"/>
      <c r="AK18" s="43"/>
      <c r="AL18" s="43"/>
      <c r="AM18" s="43"/>
      <c r="AN18" s="43"/>
      <c r="AO18" s="43"/>
      <c r="AP18" s="43"/>
      <c r="AQ18" s="43"/>
      <c r="AR18" s="43"/>
      <c r="AS18" s="43"/>
      <c r="AT18" s="43"/>
      <c r="AU18" s="43"/>
      <c r="AV18" s="43"/>
      <c r="AW18" s="43"/>
      <c r="AX18" s="43"/>
      <c r="AY18" s="43"/>
      <c r="AZ18" s="43"/>
      <c r="BA18" s="43" t="s">
        <v>1663</v>
      </c>
      <c r="BB18" s="43" t="s">
        <v>1664</v>
      </c>
      <c r="BC18" s="48" t="s">
        <v>584</v>
      </c>
      <c r="BD18" s="48" t="s">
        <v>1665</v>
      </c>
      <c r="BE18" s="43" t="s">
        <v>1666</v>
      </c>
      <c r="BF18" s="43" t="s">
        <v>101</v>
      </c>
      <c r="BG18" s="43" t="s">
        <v>31</v>
      </c>
      <c r="BH18" s="43" t="s">
        <v>1667</v>
      </c>
      <c r="BI18" s="43">
        <v>12</v>
      </c>
      <c r="BJ18" s="43">
        <v>38</v>
      </c>
      <c r="BK18" s="43">
        <v>50</v>
      </c>
      <c r="BL18" s="43" t="s">
        <v>3599</v>
      </c>
      <c r="BM18" s="43" t="s">
        <v>1668</v>
      </c>
      <c r="BN18" s="43" t="s">
        <v>1669</v>
      </c>
      <c r="BO18" s="43" t="s">
        <v>1670</v>
      </c>
      <c r="BP18" s="43" t="s">
        <v>1671</v>
      </c>
      <c r="BQ18" s="43" t="s">
        <v>1673</v>
      </c>
      <c r="BR18" s="43" t="s">
        <v>1674</v>
      </c>
      <c r="BS18" s="43" t="s">
        <v>1675</v>
      </c>
      <c r="BT18" s="43" t="s">
        <v>1676</v>
      </c>
      <c r="BU18" s="43" t="s">
        <v>1677</v>
      </c>
      <c r="BV18" s="43" t="s">
        <v>1678</v>
      </c>
      <c r="BW18" s="43" t="s">
        <v>1679</v>
      </c>
      <c r="BX18" s="43" t="s">
        <v>1676</v>
      </c>
      <c r="BY18" s="43" t="s">
        <v>1680</v>
      </c>
      <c r="BZ18" s="43" t="s">
        <v>1681</v>
      </c>
      <c r="CA18" s="43" t="s">
        <v>1682</v>
      </c>
      <c r="CB18" s="43" t="s">
        <v>1683</v>
      </c>
      <c r="CC18" s="43" t="s">
        <v>1684</v>
      </c>
      <c r="CD18" s="43" t="s">
        <v>1685</v>
      </c>
      <c r="CE18" s="43" t="s">
        <v>1686</v>
      </c>
      <c r="CF18" s="43" t="s">
        <v>1676</v>
      </c>
      <c r="CG18" s="43"/>
      <c r="CH18" s="43"/>
      <c r="CI18" s="43"/>
      <c r="CJ18" s="43"/>
      <c r="CK18" s="43"/>
      <c r="CL18" s="43"/>
      <c r="CM18" s="43"/>
      <c r="CN18" s="43"/>
      <c r="CO18" s="43"/>
      <c r="CP18" s="43"/>
      <c r="CQ18" s="43"/>
      <c r="CR18" s="43"/>
      <c r="CS18" s="43"/>
      <c r="CT18" s="43"/>
      <c r="CU18" s="43"/>
      <c r="CV18" s="43"/>
      <c r="CW18" s="43" t="s">
        <v>1687</v>
      </c>
      <c r="CX18" s="43" t="s">
        <v>1688</v>
      </c>
      <c r="CY18" s="48" t="s">
        <v>1087</v>
      </c>
      <c r="CZ18" s="48" t="s">
        <v>1689</v>
      </c>
      <c r="DA18" s="43" t="s">
        <v>1690</v>
      </c>
      <c r="DB18" s="43" t="s">
        <v>99</v>
      </c>
      <c r="DC18" s="43" t="s">
        <v>32</v>
      </c>
      <c r="DD18" s="43" t="s">
        <v>1692</v>
      </c>
      <c r="DE18" s="43">
        <v>6</v>
      </c>
      <c r="DF18" s="43">
        <v>14</v>
      </c>
      <c r="DG18" s="43">
        <v>20</v>
      </c>
      <c r="DH18" s="43" t="s">
        <v>1693</v>
      </c>
      <c r="DI18" s="43" t="s">
        <v>1694</v>
      </c>
      <c r="DJ18" s="43" t="s">
        <v>1695</v>
      </c>
      <c r="DK18" s="43" t="s">
        <v>1696</v>
      </c>
      <c r="DL18" s="43" t="s">
        <v>1697</v>
      </c>
      <c r="DM18" s="43" t="s">
        <v>1698</v>
      </c>
      <c r="DN18" s="43" t="s">
        <v>1699</v>
      </c>
      <c r="DO18" s="43" t="s">
        <v>1700</v>
      </c>
      <c r="DP18" s="43" t="s">
        <v>1697</v>
      </c>
      <c r="DQ18" s="43" t="s">
        <v>1701</v>
      </c>
      <c r="DR18" s="43" t="s">
        <v>1702</v>
      </c>
      <c r="DS18" s="43" t="s">
        <v>1703</v>
      </c>
      <c r="DT18" s="43" t="s">
        <v>1697</v>
      </c>
      <c r="DU18" s="43" t="s">
        <v>1704</v>
      </c>
      <c r="DV18" s="43" t="s">
        <v>1705</v>
      </c>
      <c r="DW18" s="43" t="s">
        <v>1706</v>
      </c>
      <c r="DX18" s="43" t="s">
        <v>1697</v>
      </c>
      <c r="DY18" s="43"/>
      <c r="DZ18" s="43"/>
      <c r="EA18" s="43"/>
      <c r="EB18" s="43"/>
      <c r="EC18" s="43"/>
      <c r="ED18" s="43"/>
      <c r="EE18" s="43"/>
      <c r="EF18" s="43"/>
      <c r="EG18" s="43"/>
      <c r="EH18" s="43"/>
      <c r="EI18" s="43"/>
      <c r="EJ18" s="43"/>
      <c r="EK18" s="43"/>
      <c r="EL18" s="43"/>
      <c r="EM18" s="43"/>
      <c r="EN18" s="43"/>
      <c r="EO18" s="43"/>
      <c r="EP18" s="43"/>
      <c r="EQ18" s="43"/>
      <c r="ER18" s="43"/>
      <c r="ES18" s="43" t="s">
        <v>1707</v>
      </c>
      <c r="ET18" s="43" t="s">
        <v>1708</v>
      </c>
      <c r="EU18" s="48" t="s">
        <v>1087</v>
      </c>
      <c r="EV18" s="48" t="s">
        <v>1709</v>
      </c>
      <c r="EW18" s="43" t="s">
        <v>1710</v>
      </c>
      <c r="EX18" s="43" t="s">
        <v>101</v>
      </c>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t="s">
        <v>1711</v>
      </c>
      <c r="GP18" s="43" t="s">
        <v>1712</v>
      </c>
      <c r="GQ18" s="48" t="s">
        <v>1713</v>
      </c>
      <c r="GR18" s="48" t="s">
        <v>1714</v>
      </c>
      <c r="GS18" s="43" t="s">
        <v>1715</v>
      </c>
      <c r="GT18" s="43" t="s">
        <v>1716</v>
      </c>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8"/>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t="s">
        <v>1717</v>
      </c>
      <c r="RX18" s="43" t="s">
        <v>1718</v>
      </c>
      <c r="RY18" s="43" t="s">
        <v>1719</v>
      </c>
      <c r="RZ18" s="43" t="s">
        <v>3600</v>
      </c>
      <c r="SA18" s="43" t="s">
        <v>1720</v>
      </c>
      <c r="SB18" s="43" t="s">
        <v>1721</v>
      </c>
      <c r="SC18" s="43" t="s">
        <v>3601</v>
      </c>
      <c r="SD18" s="43" t="s">
        <v>1722</v>
      </c>
      <c r="SE18" s="43" t="s">
        <v>1723</v>
      </c>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t="s">
        <v>3602</v>
      </c>
      <c r="TL18" s="43" t="s">
        <v>3603</v>
      </c>
      <c r="TM18" s="43" t="s">
        <v>3604</v>
      </c>
      <c r="TN18" s="43" t="s">
        <v>3605</v>
      </c>
      <c r="TO18" s="43" t="s">
        <v>3605</v>
      </c>
      <c r="TP18" s="43" t="s">
        <v>3606</v>
      </c>
      <c r="TQ18" s="43" t="s">
        <v>3607</v>
      </c>
      <c r="TR18" s="43" t="s">
        <v>3608</v>
      </c>
      <c r="TS18" s="43" t="s">
        <v>3609</v>
      </c>
      <c r="TT18" s="43" t="s">
        <v>3610</v>
      </c>
      <c r="TU18" s="43"/>
      <c r="TV18" s="43"/>
      <c r="TW18" s="43"/>
      <c r="TX18" s="43"/>
      <c r="TY18" s="43"/>
      <c r="TZ18" s="43"/>
      <c r="UA18" s="43"/>
      <c r="UB18" s="43"/>
      <c r="UC18" s="43"/>
      <c r="UD18" s="43"/>
    </row>
    <row r="19" spans="1:550" s="39" customFormat="1" ht="15" customHeight="1" x14ac:dyDescent="0.25">
      <c r="A19" s="43" t="s">
        <v>3471</v>
      </c>
      <c r="B19" s="44" t="s">
        <v>199</v>
      </c>
      <c r="C19" s="44" t="s">
        <v>2764</v>
      </c>
      <c r="D19" s="44" t="s">
        <v>829</v>
      </c>
      <c r="E19" s="44" t="s">
        <v>98</v>
      </c>
      <c r="F19" s="44">
        <v>23</v>
      </c>
      <c r="G19" s="44">
        <v>52</v>
      </c>
      <c r="H19" s="44">
        <v>75</v>
      </c>
      <c r="I19" s="44">
        <v>5</v>
      </c>
      <c r="J19" s="44" t="s">
        <v>830</v>
      </c>
      <c r="K19" s="44" t="s">
        <v>10</v>
      </c>
      <c r="L19" s="44" t="s">
        <v>831</v>
      </c>
      <c r="M19" s="44">
        <v>8</v>
      </c>
      <c r="N19" s="44">
        <v>12</v>
      </c>
      <c r="O19" s="44">
        <v>20</v>
      </c>
      <c r="P19" s="44" t="s">
        <v>832</v>
      </c>
      <c r="Q19" s="44" t="s">
        <v>833</v>
      </c>
      <c r="R19" s="44" t="s">
        <v>836</v>
      </c>
      <c r="S19" s="44" t="s">
        <v>834</v>
      </c>
      <c r="T19" s="44" t="s">
        <v>835</v>
      </c>
      <c r="U19" s="44" t="s">
        <v>837</v>
      </c>
      <c r="V19" s="44" t="s">
        <v>838</v>
      </c>
      <c r="W19" s="44" t="s">
        <v>3520</v>
      </c>
      <c r="X19" s="44" t="s">
        <v>835</v>
      </c>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t="s">
        <v>839</v>
      </c>
      <c r="BB19" s="44" t="s">
        <v>840</v>
      </c>
      <c r="BC19" s="44" t="s">
        <v>841</v>
      </c>
      <c r="BD19" s="44" t="s">
        <v>842</v>
      </c>
      <c r="BE19" s="44" t="s">
        <v>843</v>
      </c>
      <c r="BF19" s="44" t="s">
        <v>101</v>
      </c>
      <c r="BG19" s="44" t="s">
        <v>31</v>
      </c>
      <c r="BH19" s="44" t="s">
        <v>844</v>
      </c>
      <c r="BI19" s="44">
        <v>10</v>
      </c>
      <c r="BJ19" s="44">
        <v>25</v>
      </c>
      <c r="BK19" s="44">
        <v>35</v>
      </c>
      <c r="BL19" s="44" t="s">
        <v>845</v>
      </c>
      <c r="BM19" s="44" t="s">
        <v>846</v>
      </c>
      <c r="BN19" s="44" t="s">
        <v>847</v>
      </c>
      <c r="BO19" s="44" t="s">
        <v>848</v>
      </c>
      <c r="BP19" s="44" t="s">
        <v>849</v>
      </c>
      <c r="BQ19" s="44" t="s">
        <v>850</v>
      </c>
      <c r="BR19" s="44" t="s">
        <v>852</v>
      </c>
      <c r="BS19" s="44" t="s">
        <v>853</v>
      </c>
      <c r="BT19" s="44" t="s">
        <v>851</v>
      </c>
      <c r="BU19" s="44" t="s">
        <v>854</v>
      </c>
      <c r="BV19" s="44" t="s">
        <v>856</v>
      </c>
      <c r="BW19" s="44" t="s">
        <v>857</v>
      </c>
      <c r="BX19" s="44" t="s">
        <v>855</v>
      </c>
      <c r="BY19" s="44" t="s">
        <v>858</v>
      </c>
      <c r="BZ19" s="44" t="s">
        <v>859</v>
      </c>
      <c r="CA19" s="44" t="s">
        <v>860</v>
      </c>
      <c r="CB19" s="44" t="s">
        <v>855</v>
      </c>
      <c r="CC19" s="44"/>
      <c r="CD19" s="44"/>
      <c r="CE19" s="44"/>
      <c r="CF19" s="44"/>
      <c r="CG19" s="44"/>
      <c r="CH19" s="44"/>
      <c r="CI19" s="44"/>
      <c r="CJ19" s="44"/>
      <c r="CK19" s="44"/>
      <c r="CL19" s="44"/>
      <c r="CM19" s="44"/>
      <c r="CN19" s="44"/>
      <c r="CO19" s="44"/>
      <c r="CP19" s="44"/>
      <c r="CQ19" s="44"/>
      <c r="CR19" s="44"/>
      <c r="CS19" s="44"/>
      <c r="CT19" s="44"/>
      <c r="CU19" s="44"/>
      <c r="CV19" s="44"/>
      <c r="CW19" s="44" t="s">
        <v>861</v>
      </c>
      <c r="CX19" s="44" t="s">
        <v>862</v>
      </c>
      <c r="CY19" s="44" t="s">
        <v>863</v>
      </c>
      <c r="CZ19" s="44" t="s">
        <v>842</v>
      </c>
      <c r="DA19" s="44" t="s">
        <v>864</v>
      </c>
      <c r="DB19" s="44" t="s">
        <v>101</v>
      </c>
      <c r="DC19" s="44" t="s">
        <v>32</v>
      </c>
      <c r="DD19" s="44" t="s">
        <v>865</v>
      </c>
      <c r="DE19" s="44">
        <v>5</v>
      </c>
      <c r="DF19" s="44">
        <v>15</v>
      </c>
      <c r="DG19" s="44">
        <v>20</v>
      </c>
      <c r="DH19" s="44" t="s">
        <v>866</v>
      </c>
      <c r="DI19" s="44" t="s">
        <v>867</v>
      </c>
      <c r="DJ19" s="44" t="s">
        <v>868</v>
      </c>
      <c r="DK19" s="44" t="s">
        <v>869</v>
      </c>
      <c r="DL19" s="44" t="s">
        <v>870</v>
      </c>
      <c r="DM19" s="44" t="s">
        <v>871</v>
      </c>
      <c r="DN19" s="44" t="s">
        <v>872</v>
      </c>
      <c r="DO19" s="44" t="s">
        <v>873</v>
      </c>
      <c r="DP19" s="44" t="s">
        <v>870</v>
      </c>
      <c r="DQ19" s="44" t="s">
        <v>874</v>
      </c>
      <c r="DR19" s="44" t="s">
        <v>875</v>
      </c>
      <c r="DS19" s="44" t="s">
        <v>876</v>
      </c>
      <c r="DT19" s="44" t="s">
        <v>870</v>
      </c>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t="s">
        <v>877</v>
      </c>
      <c r="ET19" s="44" t="s">
        <v>878</v>
      </c>
      <c r="EU19" s="44" t="s">
        <v>879</v>
      </c>
      <c r="EV19" s="44" t="s">
        <v>880</v>
      </c>
      <c r="EW19" s="44" t="s">
        <v>881</v>
      </c>
      <c r="EX19" s="44" t="s">
        <v>101</v>
      </c>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c r="IW19" s="44"/>
      <c r="IX19" s="44"/>
      <c r="IY19" s="44"/>
      <c r="IZ19" s="44"/>
      <c r="JA19" s="44"/>
      <c r="JB19" s="44"/>
      <c r="JC19" s="44"/>
      <c r="JD19" s="44"/>
      <c r="JE19" s="44"/>
      <c r="JF19" s="44"/>
      <c r="JG19" s="44"/>
      <c r="JH19" s="44"/>
      <c r="JI19" s="44"/>
      <c r="JJ19" s="44"/>
      <c r="JK19" s="44"/>
      <c r="JL19" s="44"/>
      <c r="JM19" s="44"/>
      <c r="JN19" s="44"/>
      <c r="JO19" s="44"/>
      <c r="JP19" s="44"/>
      <c r="JQ19" s="44"/>
      <c r="JR19" s="44"/>
      <c r="JS19" s="44"/>
      <c r="JT19" s="44"/>
      <c r="JU19" s="44"/>
      <c r="JV19" s="44"/>
      <c r="JW19" s="44"/>
      <c r="JX19" s="44"/>
      <c r="JY19" s="44"/>
      <c r="JZ19" s="44"/>
      <c r="KA19" s="44"/>
      <c r="KB19" s="44"/>
      <c r="KC19" s="44"/>
      <c r="KD19" s="44"/>
      <c r="KE19" s="44"/>
      <c r="KF19" s="44"/>
      <c r="KG19" s="44"/>
      <c r="KH19" s="44"/>
      <c r="KI19" s="44"/>
      <c r="KJ19" s="44"/>
      <c r="KK19" s="44"/>
      <c r="KL19" s="44"/>
      <c r="KM19" s="44"/>
      <c r="KN19" s="44"/>
      <c r="KO19" s="44"/>
      <c r="KP19" s="44"/>
      <c r="KQ19" s="44"/>
      <c r="KR19" s="44"/>
      <c r="KS19" s="44"/>
      <c r="KT19" s="44"/>
      <c r="KU19" s="44"/>
      <c r="KV19" s="44"/>
      <c r="KW19" s="44"/>
      <c r="KX19" s="44"/>
      <c r="KY19" s="44"/>
      <c r="KZ19" s="44"/>
      <c r="LA19" s="44"/>
      <c r="LB19" s="44"/>
      <c r="LC19" s="44"/>
      <c r="LD19" s="44"/>
      <c r="LE19" s="44"/>
      <c r="LF19" s="44"/>
      <c r="LG19" s="44"/>
      <c r="LH19" s="44"/>
      <c r="LI19" s="44"/>
      <c r="LJ19" s="44"/>
      <c r="LK19" s="44"/>
      <c r="LL19" s="44"/>
      <c r="LM19" s="44"/>
      <c r="LN19" s="44"/>
      <c r="LO19" s="44"/>
      <c r="LP19" s="44"/>
      <c r="LQ19" s="44"/>
      <c r="LR19" s="44"/>
      <c r="LS19" s="44"/>
      <c r="LT19" s="44"/>
      <c r="LU19" s="44"/>
      <c r="LV19" s="44"/>
      <c r="LW19" s="44"/>
      <c r="LX19" s="44"/>
      <c r="LY19" s="44"/>
      <c r="LZ19" s="44"/>
      <c r="MA19" s="44"/>
      <c r="MB19" s="44"/>
      <c r="MC19" s="44"/>
      <c r="MD19" s="44"/>
      <c r="ME19" s="44"/>
      <c r="MF19" s="44"/>
      <c r="MG19" s="44"/>
      <c r="MH19" s="44"/>
      <c r="MI19" s="44"/>
      <c r="MJ19" s="44"/>
      <c r="MK19" s="44"/>
      <c r="ML19" s="44"/>
      <c r="MM19" s="44"/>
      <c r="MN19" s="44"/>
      <c r="MO19" s="44"/>
      <c r="MP19" s="44"/>
      <c r="MQ19" s="44"/>
      <c r="MR19" s="44"/>
      <c r="MS19" s="44"/>
      <c r="MT19" s="44"/>
      <c r="MU19" s="44"/>
      <c r="MV19" s="44"/>
      <c r="MW19" s="44"/>
      <c r="MX19" s="44"/>
      <c r="MY19" s="44"/>
      <c r="MZ19" s="44"/>
      <c r="NA19" s="44"/>
      <c r="NB19" s="44"/>
      <c r="NC19" s="44"/>
      <c r="ND19" s="44"/>
      <c r="NE19" s="44"/>
      <c r="NF19" s="44"/>
      <c r="NG19" s="44"/>
      <c r="NH19" s="44"/>
      <c r="NI19" s="44"/>
      <c r="NJ19" s="44"/>
      <c r="NK19" s="44"/>
      <c r="NL19" s="44"/>
      <c r="NM19" s="44"/>
      <c r="NN19" s="44"/>
      <c r="NO19" s="44"/>
      <c r="NP19" s="44"/>
      <c r="NQ19" s="44"/>
      <c r="NR19" s="44"/>
      <c r="NS19" s="44"/>
      <c r="NT19" s="44"/>
      <c r="NU19" s="44"/>
      <c r="NV19" s="44"/>
      <c r="NW19" s="44"/>
      <c r="NX19" s="44"/>
      <c r="NY19" s="44"/>
      <c r="NZ19" s="44"/>
      <c r="OA19" s="44"/>
      <c r="OB19" s="44"/>
      <c r="OC19" s="44"/>
      <c r="OD19" s="44"/>
      <c r="OE19" s="44"/>
      <c r="OF19" s="44"/>
      <c r="OG19" s="44"/>
      <c r="OH19" s="44"/>
      <c r="OI19" s="44"/>
      <c r="OJ19" s="44"/>
      <c r="OK19" s="44"/>
      <c r="OL19" s="44"/>
      <c r="OM19" s="44"/>
      <c r="ON19" s="44"/>
      <c r="OO19" s="44"/>
      <c r="OP19" s="44"/>
      <c r="OQ19" s="44"/>
      <c r="OR19" s="44"/>
      <c r="OS19" s="44"/>
      <c r="OT19" s="44"/>
      <c r="OU19" s="44"/>
      <c r="OV19" s="44"/>
      <c r="OW19" s="44"/>
      <c r="OX19" s="44"/>
      <c r="OY19" s="44"/>
      <c r="OZ19" s="44"/>
      <c r="PA19" s="44"/>
      <c r="PB19" s="44"/>
      <c r="PC19" s="44"/>
      <c r="PD19" s="44"/>
      <c r="PE19" s="44"/>
      <c r="PF19" s="44"/>
      <c r="PG19" s="44"/>
      <c r="PH19" s="44"/>
      <c r="PI19" s="44"/>
      <c r="PJ19" s="44"/>
      <c r="PK19" s="44"/>
      <c r="PL19" s="44"/>
      <c r="PM19" s="44"/>
      <c r="PN19" s="44"/>
      <c r="PO19" s="44"/>
      <c r="PP19" s="44"/>
      <c r="PQ19" s="44"/>
      <c r="PR19" s="44"/>
      <c r="PS19" s="44"/>
      <c r="PT19" s="44"/>
      <c r="PU19" s="44"/>
      <c r="PV19" s="44"/>
      <c r="PW19" s="44"/>
      <c r="PX19" s="44"/>
      <c r="PY19" s="44"/>
      <c r="PZ19" s="44"/>
      <c r="QA19" s="44"/>
      <c r="QB19" s="44"/>
      <c r="QC19" s="44"/>
      <c r="QD19" s="44"/>
      <c r="QE19" s="44"/>
      <c r="QF19" s="44"/>
      <c r="QG19" s="44"/>
      <c r="QH19" s="44"/>
      <c r="QI19" s="44"/>
      <c r="QJ19" s="44"/>
      <c r="QK19" s="44"/>
      <c r="QL19" s="44"/>
      <c r="QM19" s="44"/>
      <c r="QN19" s="44"/>
      <c r="QO19" s="44"/>
      <c r="QP19" s="44"/>
      <c r="QQ19" s="44"/>
      <c r="QR19" s="44"/>
      <c r="QS19" s="44"/>
      <c r="QT19" s="44"/>
      <c r="QU19" s="44"/>
      <c r="QV19" s="44"/>
      <c r="QW19" s="44"/>
      <c r="QX19" s="44"/>
      <c r="QY19" s="44"/>
      <c r="QZ19" s="44"/>
      <c r="RA19" s="44"/>
      <c r="RB19" s="44"/>
      <c r="RC19" s="44"/>
      <c r="RD19" s="44"/>
      <c r="RE19" s="44"/>
      <c r="RF19" s="44"/>
      <c r="RG19" s="44"/>
      <c r="RH19" s="44"/>
      <c r="RI19" s="44"/>
      <c r="RJ19" s="44"/>
      <c r="RK19" s="44"/>
      <c r="RL19" s="44"/>
      <c r="RM19" s="44"/>
      <c r="RN19" s="44"/>
      <c r="RO19" s="44"/>
      <c r="RP19" s="44"/>
      <c r="RQ19" s="44"/>
      <c r="RR19" s="44"/>
      <c r="RS19" s="44"/>
      <c r="RT19" s="44"/>
      <c r="RU19" s="44"/>
      <c r="RV19" s="44"/>
      <c r="RW19" s="44" t="s">
        <v>882</v>
      </c>
      <c r="RX19" s="44" t="s">
        <v>883</v>
      </c>
      <c r="RY19" s="44" t="s">
        <v>884</v>
      </c>
      <c r="RZ19" s="44" t="s">
        <v>885</v>
      </c>
      <c r="SA19" s="44" t="s">
        <v>886</v>
      </c>
      <c r="SB19" s="44" t="s">
        <v>887</v>
      </c>
      <c r="SC19" s="44" t="s">
        <v>888</v>
      </c>
      <c r="SD19" s="44" t="s">
        <v>889</v>
      </c>
      <c r="SE19" s="44"/>
      <c r="SF19" s="44"/>
      <c r="SG19" s="44"/>
      <c r="SH19" s="44"/>
      <c r="SI19" s="44"/>
      <c r="SJ19" s="44"/>
      <c r="SK19" s="44"/>
      <c r="SL19" s="44"/>
      <c r="SM19" s="44"/>
      <c r="SN19" s="44"/>
      <c r="SO19" s="44"/>
      <c r="SP19" s="44"/>
      <c r="SQ19" s="44"/>
      <c r="SR19" s="44"/>
      <c r="SS19" s="44"/>
      <c r="ST19" s="44"/>
      <c r="SU19" s="44"/>
      <c r="SV19" s="44"/>
      <c r="SW19" s="44"/>
      <c r="SX19" s="44"/>
      <c r="SY19" s="44"/>
      <c r="SZ19" s="44"/>
      <c r="TA19" s="44"/>
      <c r="TB19" s="44"/>
      <c r="TC19" s="44"/>
      <c r="TD19" s="44"/>
      <c r="TE19" s="44"/>
      <c r="TF19" s="44"/>
      <c r="TG19" s="44"/>
      <c r="TH19" s="44"/>
      <c r="TI19" s="44"/>
      <c r="TJ19" s="44"/>
      <c r="TK19" s="44" t="s">
        <v>890</v>
      </c>
      <c r="TL19" s="44" t="s">
        <v>891</v>
      </c>
      <c r="TM19" s="44" t="s">
        <v>892</v>
      </c>
      <c r="TN19" s="44" t="s">
        <v>893</v>
      </c>
      <c r="TO19" s="44" t="s">
        <v>894</v>
      </c>
      <c r="TP19" s="44" t="s">
        <v>895</v>
      </c>
      <c r="TQ19" s="44" t="s">
        <v>896</v>
      </c>
      <c r="TR19" s="44" t="s">
        <v>897</v>
      </c>
      <c r="TS19" s="44" t="s">
        <v>898</v>
      </c>
      <c r="TT19" s="44" t="s">
        <v>899</v>
      </c>
      <c r="TU19" s="44" t="s">
        <v>900</v>
      </c>
      <c r="TV19" s="44" t="s">
        <v>901</v>
      </c>
      <c r="TW19" s="44" t="s">
        <v>902</v>
      </c>
      <c r="TX19" s="44" t="s">
        <v>903</v>
      </c>
      <c r="TY19" s="44" t="s">
        <v>904</v>
      </c>
      <c r="TZ19" s="44"/>
      <c r="UA19" s="44"/>
      <c r="UB19" s="44"/>
      <c r="UC19" s="44"/>
      <c r="UD19" s="44"/>
    </row>
    <row r="20" spans="1:550" s="39" customFormat="1" ht="15" customHeight="1" x14ac:dyDescent="0.25">
      <c r="A20" s="43" t="s">
        <v>3472</v>
      </c>
      <c r="B20" s="43" t="s">
        <v>167</v>
      </c>
      <c r="C20" s="43" t="s">
        <v>2764</v>
      </c>
      <c r="D20" s="43" t="s">
        <v>829</v>
      </c>
      <c r="E20" s="43" t="s">
        <v>131</v>
      </c>
      <c r="F20" s="43">
        <v>25</v>
      </c>
      <c r="G20" s="43">
        <v>50</v>
      </c>
      <c r="H20" s="43">
        <v>75</v>
      </c>
      <c r="I20" s="43">
        <v>5</v>
      </c>
      <c r="J20" s="43" t="s">
        <v>2539</v>
      </c>
      <c r="K20" s="43" t="s">
        <v>10</v>
      </c>
      <c r="L20" s="43" t="s">
        <v>2540</v>
      </c>
      <c r="M20" s="43">
        <v>10</v>
      </c>
      <c r="N20" s="43">
        <v>15</v>
      </c>
      <c r="O20" s="43">
        <v>25</v>
      </c>
      <c r="P20" s="43" t="s">
        <v>2541</v>
      </c>
      <c r="Q20" s="43" t="s">
        <v>2542</v>
      </c>
      <c r="R20" s="43" t="s">
        <v>2545</v>
      </c>
      <c r="S20" s="43" t="s">
        <v>2543</v>
      </c>
      <c r="T20" s="43" t="s">
        <v>2544</v>
      </c>
      <c r="U20" s="43" t="s">
        <v>2546</v>
      </c>
      <c r="V20" s="43" t="s">
        <v>2547</v>
      </c>
      <c r="W20" s="43" t="s">
        <v>2548</v>
      </c>
      <c r="X20" s="43" t="s">
        <v>2544</v>
      </c>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t="s">
        <v>2549</v>
      </c>
      <c r="BB20" s="43" t="s">
        <v>2550</v>
      </c>
      <c r="BC20" s="43" t="s">
        <v>2551</v>
      </c>
      <c r="BD20" s="43" t="s">
        <v>2552</v>
      </c>
      <c r="BE20" s="43" t="s">
        <v>2553</v>
      </c>
      <c r="BF20" s="43" t="s">
        <v>101</v>
      </c>
      <c r="BG20" s="43" t="s">
        <v>31</v>
      </c>
      <c r="BH20" s="43" t="s">
        <v>2554</v>
      </c>
      <c r="BI20" s="43">
        <v>15</v>
      </c>
      <c r="BJ20" s="43">
        <v>35</v>
      </c>
      <c r="BK20" s="43">
        <v>50</v>
      </c>
      <c r="BL20" s="43" t="s">
        <v>2555</v>
      </c>
      <c r="BM20" s="43" t="s">
        <v>2556</v>
      </c>
      <c r="BN20" s="43" t="s">
        <v>2557</v>
      </c>
      <c r="BO20" s="43" t="s">
        <v>2558</v>
      </c>
      <c r="BP20" s="43" t="s">
        <v>2559</v>
      </c>
      <c r="BQ20" s="43" t="s">
        <v>2560</v>
      </c>
      <c r="BR20" s="43" t="s">
        <v>2561</v>
      </c>
      <c r="BS20" s="43" t="s">
        <v>2562</v>
      </c>
      <c r="BT20" s="43" t="s">
        <v>2563</v>
      </c>
      <c r="BU20" s="43" t="s">
        <v>2564</v>
      </c>
      <c r="BV20" s="43" t="s">
        <v>2567</v>
      </c>
      <c r="BW20" s="43" t="s">
        <v>2565</v>
      </c>
      <c r="BX20" s="43" t="s">
        <v>2566</v>
      </c>
      <c r="BY20" s="43" t="s">
        <v>2568</v>
      </c>
      <c r="BZ20" s="43" t="s">
        <v>2569</v>
      </c>
      <c r="CA20" s="43" t="s">
        <v>2570</v>
      </c>
      <c r="CB20" s="43" t="s">
        <v>2571</v>
      </c>
      <c r="CC20" s="43"/>
      <c r="CD20" s="43"/>
      <c r="CE20" s="43"/>
      <c r="CF20" s="43"/>
      <c r="CG20" s="43"/>
      <c r="CH20" s="43"/>
      <c r="CI20" s="43"/>
      <c r="CJ20" s="43"/>
      <c r="CK20" s="43"/>
      <c r="CL20" s="43"/>
      <c r="CM20" s="43"/>
      <c r="CN20" s="43"/>
      <c r="CO20" s="43"/>
      <c r="CP20" s="43"/>
      <c r="CQ20" s="43"/>
      <c r="CR20" s="43"/>
      <c r="CS20" s="43"/>
      <c r="CT20" s="43"/>
      <c r="CU20" s="43"/>
      <c r="CV20" s="43"/>
      <c r="CW20" s="43" t="s">
        <v>2572</v>
      </c>
      <c r="CX20" s="43" t="s">
        <v>2573</v>
      </c>
      <c r="CY20" s="43" t="s">
        <v>2574</v>
      </c>
      <c r="CZ20" s="43" t="s">
        <v>2575</v>
      </c>
      <c r="DA20" s="43" t="s">
        <v>2576</v>
      </c>
      <c r="DB20" s="43" t="s">
        <v>101</v>
      </c>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c r="LC20" s="43"/>
      <c r="LD20" s="43"/>
      <c r="LE20" s="43"/>
      <c r="LF20" s="43"/>
      <c r="LG20" s="43"/>
      <c r="LH20" s="43"/>
      <c r="LI20" s="43"/>
      <c r="LJ20" s="43"/>
      <c r="LK20" s="43"/>
      <c r="LL20" s="43"/>
      <c r="LM20" s="43"/>
      <c r="LN20" s="43"/>
      <c r="LO20" s="43"/>
      <c r="LP20" s="43"/>
      <c r="LQ20" s="43"/>
      <c r="LR20" s="43"/>
      <c r="LS20" s="43"/>
      <c r="LT20" s="43"/>
      <c r="LU20" s="43"/>
      <c r="LV20" s="43"/>
      <c r="LW20" s="43"/>
      <c r="LX20" s="43"/>
      <c r="LY20" s="43"/>
      <c r="LZ20" s="43"/>
      <c r="MA20" s="43"/>
      <c r="MB20" s="43"/>
      <c r="MC20" s="43"/>
      <c r="MD20" s="43"/>
      <c r="ME20" s="43"/>
      <c r="MF20" s="43"/>
      <c r="MG20" s="43"/>
      <c r="MH20" s="43"/>
      <c r="MI20" s="43"/>
      <c r="MJ20" s="43"/>
      <c r="MK20" s="43"/>
      <c r="ML20" s="43"/>
      <c r="MM20" s="43"/>
      <c r="MN20" s="43"/>
      <c r="MO20" s="43"/>
      <c r="MP20" s="43"/>
      <c r="MQ20" s="43"/>
      <c r="MR20" s="43"/>
      <c r="MS20" s="43"/>
      <c r="MT20" s="43"/>
      <c r="MU20" s="43"/>
      <c r="MV20" s="43"/>
      <c r="MW20" s="43"/>
      <c r="MX20" s="43"/>
      <c r="MY20" s="43"/>
      <c r="MZ20" s="43"/>
      <c r="NA20" s="43"/>
      <c r="NB20" s="43"/>
      <c r="NC20" s="43"/>
      <c r="ND20" s="43"/>
      <c r="NE20" s="43"/>
      <c r="NF20" s="43"/>
      <c r="NG20" s="43"/>
      <c r="NH20" s="43"/>
      <c r="NI20" s="43"/>
      <c r="NJ20" s="43"/>
      <c r="NK20" s="43"/>
      <c r="NL20" s="43"/>
      <c r="NM20" s="43"/>
      <c r="NN20" s="43"/>
      <c r="NO20" s="43"/>
      <c r="NP20" s="43"/>
      <c r="NQ20" s="43"/>
      <c r="NR20" s="43"/>
      <c r="NS20" s="43"/>
      <c r="NT20" s="43"/>
      <c r="NU20" s="43"/>
      <c r="NV20" s="43"/>
      <c r="NW20" s="43"/>
      <c r="NX20" s="43"/>
      <c r="NY20" s="43"/>
      <c r="NZ20" s="43"/>
      <c r="OA20" s="43"/>
      <c r="OB20" s="43"/>
      <c r="OC20" s="43"/>
      <c r="OD20" s="43"/>
      <c r="OE20" s="43"/>
      <c r="OF20" s="43"/>
      <c r="OG20" s="43"/>
      <c r="OH20" s="43"/>
      <c r="OI20" s="43"/>
      <c r="OJ20" s="43"/>
      <c r="OK20" s="43"/>
      <c r="OL20" s="43"/>
      <c r="OM20" s="43"/>
      <c r="ON20" s="43"/>
      <c r="OO20" s="43"/>
      <c r="OP20" s="43"/>
      <c r="OQ20" s="43"/>
      <c r="OR20" s="43"/>
      <c r="OS20" s="43"/>
      <c r="OT20" s="43"/>
      <c r="OU20" s="43"/>
      <c r="OV20" s="43"/>
      <c r="OW20" s="43"/>
      <c r="OX20" s="43"/>
      <c r="OY20" s="43"/>
      <c r="OZ20" s="43"/>
      <c r="PA20" s="43"/>
      <c r="PB20" s="43"/>
      <c r="PC20" s="43"/>
      <c r="PD20" s="43"/>
      <c r="PE20" s="43"/>
      <c r="PF20" s="43"/>
      <c r="PG20" s="43"/>
      <c r="PH20" s="43"/>
      <c r="PI20" s="43"/>
      <c r="PJ20" s="43"/>
      <c r="PK20" s="43"/>
      <c r="PL20" s="43"/>
      <c r="PM20" s="43"/>
      <c r="PN20" s="43"/>
      <c r="PO20" s="43"/>
      <c r="PP20" s="43"/>
      <c r="PQ20" s="43"/>
      <c r="PR20" s="43"/>
      <c r="PS20" s="43"/>
      <c r="PT20" s="43"/>
      <c r="PU20" s="43"/>
      <c r="PV20" s="43"/>
      <c r="PW20" s="43"/>
      <c r="PX20" s="43"/>
      <c r="PY20" s="43"/>
      <c r="PZ20" s="43"/>
      <c r="QA20" s="43"/>
      <c r="QB20" s="43"/>
      <c r="QC20" s="43"/>
      <c r="QD20" s="43"/>
      <c r="QE20" s="43"/>
      <c r="QF20" s="43"/>
      <c r="QG20" s="43"/>
      <c r="QH20" s="43"/>
      <c r="QI20" s="43"/>
      <c r="QJ20" s="43"/>
      <c r="QK20" s="43"/>
      <c r="QL20" s="43"/>
      <c r="QM20" s="43"/>
      <c r="QN20" s="43"/>
      <c r="QO20" s="43"/>
      <c r="QP20" s="43"/>
      <c r="QQ20" s="43"/>
      <c r="QR20" s="43"/>
      <c r="QS20" s="43"/>
      <c r="QT20" s="43"/>
      <c r="QU20" s="43"/>
      <c r="QV20" s="43"/>
      <c r="QW20" s="43"/>
      <c r="QX20" s="43"/>
      <c r="QY20" s="43"/>
      <c r="QZ20" s="43"/>
      <c r="RA20" s="43"/>
      <c r="RB20" s="43"/>
      <c r="RC20" s="43"/>
      <c r="RD20" s="43"/>
      <c r="RE20" s="43"/>
      <c r="RF20" s="43"/>
      <c r="RG20" s="43"/>
      <c r="RH20" s="43"/>
      <c r="RI20" s="43"/>
      <c r="RJ20" s="43"/>
      <c r="RK20" s="43"/>
      <c r="RL20" s="43"/>
      <c r="RM20" s="43"/>
      <c r="RN20" s="43"/>
      <c r="RO20" s="43"/>
      <c r="RP20" s="43"/>
      <c r="RQ20" s="43"/>
      <c r="RR20" s="43"/>
      <c r="RS20" s="43"/>
      <c r="RT20" s="43"/>
      <c r="RU20" s="43"/>
      <c r="RV20" s="43"/>
      <c r="RW20" s="43" t="s">
        <v>882</v>
      </c>
      <c r="RX20" s="43" t="s">
        <v>883</v>
      </c>
      <c r="RY20" s="43" t="s">
        <v>884</v>
      </c>
      <c r="RZ20" s="43" t="s">
        <v>2577</v>
      </c>
      <c r="SA20" s="43" t="s">
        <v>886</v>
      </c>
      <c r="SB20" s="43" t="s">
        <v>887</v>
      </c>
      <c r="SC20" s="43" t="s">
        <v>888</v>
      </c>
      <c r="SD20" s="43" t="s">
        <v>889</v>
      </c>
      <c r="SE20" s="43"/>
      <c r="SF20" s="43"/>
      <c r="SG20" s="43"/>
      <c r="SH20" s="43"/>
      <c r="SI20" s="43"/>
      <c r="SJ20" s="43"/>
      <c r="SK20" s="43"/>
      <c r="SL20" s="43"/>
      <c r="SM20" s="43"/>
      <c r="SN20" s="43"/>
      <c r="SO20" s="43"/>
      <c r="SP20" s="43"/>
      <c r="SQ20" s="43"/>
      <c r="SR20" s="43"/>
      <c r="SS20" s="43"/>
      <c r="ST20" s="43"/>
      <c r="SU20" s="43"/>
      <c r="SV20" s="43"/>
      <c r="SW20" s="43"/>
      <c r="SX20" s="43"/>
      <c r="SY20" s="43"/>
      <c r="SZ20" s="43"/>
      <c r="TA20" s="43"/>
      <c r="TB20" s="43"/>
      <c r="TC20" s="43"/>
      <c r="TD20" s="43"/>
      <c r="TE20" s="43"/>
      <c r="TF20" s="43"/>
      <c r="TG20" s="43"/>
      <c r="TH20" s="43"/>
      <c r="TI20" s="43"/>
      <c r="TJ20" s="43"/>
      <c r="TK20" s="43" t="s">
        <v>2578</v>
      </c>
      <c r="TL20" s="43" t="s">
        <v>2579</v>
      </c>
      <c r="TM20" s="43" t="s">
        <v>2580</v>
      </c>
      <c r="TN20" s="43" t="s">
        <v>2581</v>
      </c>
      <c r="TO20" s="43" t="s">
        <v>2582</v>
      </c>
      <c r="TP20" s="43" t="s">
        <v>2583</v>
      </c>
      <c r="TQ20" s="43" t="s">
        <v>2584</v>
      </c>
      <c r="TR20" s="43" t="s">
        <v>2585</v>
      </c>
      <c r="TS20" s="43" t="s">
        <v>2586</v>
      </c>
      <c r="TT20" s="43" t="s">
        <v>2587</v>
      </c>
      <c r="TU20" s="43" t="s">
        <v>2588</v>
      </c>
      <c r="TV20" s="43" t="s">
        <v>2589</v>
      </c>
      <c r="TW20" s="43" t="s">
        <v>2590</v>
      </c>
      <c r="TX20" s="43"/>
      <c r="TY20" s="43"/>
      <c r="TZ20" s="43"/>
      <c r="UA20" s="43"/>
      <c r="UB20" s="43"/>
      <c r="UC20" s="43"/>
      <c r="UD20" s="43"/>
    </row>
    <row r="21" spans="1:550" s="39" customFormat="1" ht="15" customHeight="1" x14ac:dyDescent="0.25">
      <c r="A21" s="43" t="s">
        <v>3473</v>
      </c>
      <c r="B21" s="43" t="s">
        <v>3055</v>
      </c>
      <c r="C21" s="43" t="s">
        <v>2764</v>
      </c>
      <c r="D21" s="43" t="s">
        <v>2592</v>
      </c>
      <c r="E21" s="43" t="s">
        <v>147</v>
      </c>
      <c r="F21" s="43">
        <v>38</v>
      </c>
      <c r="G21" s="43">
        <v>67</v>
      </c>
      <c r="H21" s="43">
        <v>105</v>
      </c>
      <c r="I21" s="43">
        <v>7</v>
      </c>
      <c r="J21" s="43" t="s">
        <v>3056</v>
      </c>
      <c r="K21" s="43" t="s">
        <v>10</v>
      </c>
      <c r="L21" s="43" t="s">
        <v>3057</v>
      </c>
      <c r="M21" s="43">
        <v>7</v>
      </c>
      <c r="N21" s="43">
        <v>14</v>
      </c>
      <c r="O21" s="43">
        <v>21</v>
      </c>
      <c r="P21" s="43" t="s">
        <v>3058</v>
      </c>
      <c r="Q21" s="43" t="s">
        <v>3059</v>
      </c>
      <c r="R21" s="43" t="s">
        <v>3060</v>
      </c>
      <c r="S21" s="43" t="s">
        <v>3061</v>
      </c>
      <c r="T21" s="43" t="s">
        <v>3062</v>
      </c>
      <c r="U21" s="43" t="s">
        <v>3063</v>
      </c>
      <c r="V21" s="43" t="s">
        <v>3064</v>
      </c>
      <c r="W21" s="43" t="s">
        <v>3065</v>
      </c>
      <c r="X21" s="43" t="s">
        <v>3062</v>
      </c>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t="s">
        <v>3066</v>
      </c>
      <c r="BB21" s="43" t="s">
        <v>3067</v>
      </c>
      <c r="BC21" s="43" t="s">
        <v>3068</v>
      </c>
      <c r="BD21" s="43" t="s">
        <v>3069</v>
      </c>
      <c r="BE21" s="43" t="s">
        <v>3070</v>
      </c>
      <c r="BF21" s="43" t="s">
        <v>101</v>
      </c>
      <c r="BG21" s="43" t="s">
        <v>31</v>
      </c>
      <c r="BH21" s="43" t="s">
        <v>3071</v>
      </c>
      <c r="BI21" s="43">
        <v>7</v>
      </c>
      <c r="BJ21" s="43">
        <v>14</v>
      </c>
      <c r="BK21" s="43">
        <v>21</v>
      </c>
      <c r="BL21" s="43" t="s">
        <v>3072</v>
      </c>
      <c r="BM21" s="43" t="s">
        <v>3073</v>
      </c>
      <c r="BN21" s="43" t="s">
        <v>3074</v>
      </c>
      <c r="BO21" s="43" t="s">
        <v>3075</v>
      </c>
      <c r="BP21" s="43" t="s">
        <v>3062</v>
      </c>
      <c r="BQ21" s="43" t="s">
        <v>3076</v>
      </c>
      <c r="BR21" s="43" t="s">
        <v>3077</v>
      </c>
      <c r="BS21" s="43" t="s">
        <v>3078</v>
      </c>
      <c r="BT21" s="43" t="s">
        <v>3062</v>
      </c>
      <c r="BU21" s="43" t="s">
        <v>3079</v>
      </c>
      <c r="BV21" s="43" t="s">
        <v>3080</v>
      </c>
      <c r="BW21" s="43" t="s">
        <v>3081</v>
      </c>
      <c r="BX21" s="43" t="s">
        <v>3062</v>
      </c>
      <c r="BY21" s="43" t="s">
        <v>3082</v>
      </c>
      <c r="BZ21" s="43" t="s">
        <v>3083</v>
      </c>
      <c r="CA21" s="43" t="s">
        <v>3084</v>
      </c>
      <c r="CB21" s="43" t="s">
        <v>3062</v>
      </c>
      <c r="CC21" s="43"/>
      <c r="CD21" s="43"/>
      <c r="CE21" s="43"/>
      <c r="CF21" s="43"/>
      <c r="CG21" s="43"/>
      <c r="CH21" s="43"/>
      <c r="CI21" s="43"/>
      <c r="CJ21" s="43"/>
      <c r="CK21" s="43"/>
      <c r="CL21" s="43"/>
      <c r="CM21" s="43"/>
      <c r="CN21" s="43"/>
      <c r="CO21" s="43"/>
      <c r="CP21" s="43"/>
      <c r="CQ21" s="43"/>
      <c r="CR21" s="43"/>
      <c r="CS21" s="43"/>
      <c r="CT21" s="43"/>
      <c r="CU21" s="43"/>
      <c r="CV21" s="43"/>
      <c r="CW21" s="43" t="s">
        <v>3085</v>
      </c>
      <c r="CX21" s="43" t="s">
        <v>3086</v>
      </c>
      <c r="CY21" s="43" t="s">
        <v>3068</v>
      </c>
      <c r="CZ21" s="43" t="s">
        <v>3087</v>
      </c>
      <c r="DA21" s="43" t="s">
        <v>3088</v>
      </c>
      <c r="DB21" s="43" t="s">
        <v>101</v>
      </c>
      <c r="DC21" s="43" t="s">
        <v>32</v>
      </c>
      <c r="DD21" s="43" t="s">
        <v>3089</v>
      </c>
      <c r="DE21" s="43">
        <v>14</v>
      </c>
      <c r="DF21" s="43">
        <v>21</v>
      </c>
      <c r="DG21" s="43">
        <v>35</v>
      </c>
      <c r="DH21" s="43" t="s">
        <v>3091</v>
      </c>
      <c r="DI21" s="43" t="s">
        <v>3090</v>
      </c>
      <c r="DJ21" s="43" t="s">
        <v>3092</v>
      </c>
      <c r="DK21" s="43" t="s">
        <v>3093</v>
      </c>
      <c r="DL21" s="43" t="s">
        <v>3094</v>
      </c>
      <c r="DM21" s="43" t="s">
        <v>3095</v>
      </c>
      <c r="DN21" s="43" t="s">
        <v>3096</v>
      </c>
      <c r="DO21" s="43" t="s">
        <v>3097</v>
      </c>
      <c r="DP21" s="43" t="s">
        <v>3094</v>
      </c>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t="s">
        <v>3098</v>
      </c>
      <c r="ET21" s="43" t="s">
        <v>3099</v>
      </c>
      <c r="EU21" s="43" t="s">
        <v>516</v>
      </c>
      <c r="EV21" s="43" t="s">
        <v>3100</v>
      </c>
      <c r="EW21" s="43" t="s">
        <v>3101</v>
      </c>
      <c r="EX21" s="43" t="s">
        <v>101</v>
      </c>
      <c r="EY21" s="43" t="s">
        <v>33</v>
      </c>
      <c r="EZ21" s="43" t="s">
        <v>3102</v>
      </c>
      <c r="FA21" s="43">
        <v>10</v>
      </c>
      <c r="FB21" s="43">
        <v>18</v>
      </c>
      <c r="FC21" s="43">
        <v>28</v>
      </c>
      <c r="FD21" s="43" t="s">
        <v>3103</v>
      </c>
      <c r="FE21" s="43" t="s">
        <v>3104</v>
      </c>
      <c r="FF21" s="43" t="s">
        <v>3105</v>
      </c>
      <c r="FG21" s="43" t="s">
        <v>3611</v>
      </c>
      <c r="FH21" s="43" t="s">
        <v>3106</v>
      </c>
      <c r="FI21" s="43" t="s">
        <v>3107</v>
      </c>
      <c r="FJ21" s="43" t="s">
        <v>3110</v>
      </c>
      <c r="FK21" s="43" t="s">
        <v>3108</v>
      </c>
      <c r="FL21" s="43" t="s">
        <v>3106</v>
      </c>
      <c r="FM21" s="43" t="s">
        <v>3109</v>
      </c>
      <c r="FN21" s="43" t="s">
        <v>3111</v>
      </c>
      <c r="FO21" s="43" t="s">
        <v>3112</v>
      </c>
      <c r="FP21" s="43" t="s">
        <v>3106</v>
      </c>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t="s">
        <v>3113</v>
      </c>
      <c r="GP21" s="43" t="s">
        <v>3114</v>
      </c>
      <c r="GQ21" s="43" t="s">
        <v>3115</v>
      </c>
      <c r="GR21" s="43" t="s">
        <v>3116</v>
      </c>
      <c r="GS21" s="43" t="s">
        <v>3117</v>
      </c>
      <c r="GT21" s="43" t="s">
        <v>101</v>
      </c>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c r="LC21" s="43"/>
      <c r="LD21" s="43"/>
      <c r="LE21" s="43"/>
      <c r="LF21" s="43"/>
      <c r="LG21" s="43"/>
      <c r="LH21" s="43"/>
      <c r="LI21" s="43"/>
      <c r="LJ21" s="43"/>
      <c r="LK21" s="43"/>
      <c r="LL21" s="43"/>
      <c r="LM21" s="43"/>
      <c r="LN21" s="43"/>
      <c r="LO21" s="43"/>
      <c r="LP21" s="43"/>
      <c r="LQ21" s="43"/>
      <c r="LR21" s="43"/>
      <c r="LS21" s="43"/>
      <c r="LT21" s="43"/>
      <c r="LU21" s="43"/>
      <c r="LV21" s="43"/>
      <c r="LW21" s="43"/>
      <c r="LX21" s="43"/>
      <c r="LY21" s="43"/>
      <c r="LZ21" s="43"/>
      <c r="MA21" s="43"/>
      <c r="MB21" s="43"/>
      <c r="MC21" s="43"/>
      <c r="MD21" s="43"/>
      <c r="ME21" s="43"/>
      <c r="MF21" s="43"/>
      <c r="MG21" s="43"/>
      <c r="MH21" s="43"/>
      <c r="MI21" s="43"/>
      <c r="MJ21" s="43"/>
      <c r="MK21" s="43"/>
      <c r="ML21" s="43"/>
      <c r="MM21" s="43"/>
      <c r="MN21" s="43"/>
      <c r="MO21" s="43"/>
      <c r="MP21" s="43"/>
      <c r="MQ21" s="43"/>
      <c r="MR21" s="43"/>
      <c r="MS21" s="43"/>
      <c r="MT21" s="43"/>
      <c r="MU21" s="43"/>
      <c r="MV21" s="43"/>
      <c r="MW21" s="43"/>
      <c r="MX21" s="43"/>
      <c r="MY21" s="43"/>
      <c r="MZ21" s="43"/>
      <c r="NA21" s="43"/>
      <c r="NB21" s="43"/>
      <c r="NC21" s="43"/>
      <c r="ND21" s="43"/>
      <c r="NE21" s="43"/>
      <c r="NF21" s="43"/>
      <c r="NG21" s="43"/>
      <c r="NH21" s="43"/>
      <c r="NI21" s="43"/>
      <c r="NJ21" s="43"/>
      <c r="NK21" s="43"/>
      <c r="NL21" s="43"/>
      <c r="NM21" s="43"/>
      <c r="NN21" s="43"/>
      <c r="NO21" s="43"/>
      <c r="NP21" s="43"/>
      <c r="NQ21" s="43"/>
      <c r="NR21" s="43"/>
      <c r="NS21" s="43"/>
      <c r="NT21" s="43"/>
      <c r="NU21" s="43"/>
      <c r="NV21" s="43"/>
      <c r="NW21" s="43"/>
      <c r="NX21" s="43"/>
      <c r="NY21" s="43"/>
      <c r="NZ21" s="43"/>
      <c r="OA21" s="43"/>
      <c r="OB21" s="43"/>
      <c r="OC21" s="43"/>
      <c r="OD21" s="43"/>
      <c r="OE21" s="43"/>
      <c r="OF21" s="43"/>
      <c r="OG21" s="43"/>
      <c r="OH21" s="43"/>
      <c r="OI21" s="43"/>
      <c r="OJ21" s="43"/>
      <c r="OK21" s="43"/>
      <c r="OL21" s="43"/>
      <c r="OM21" s="43"/>
      <c r="ON21" s="43"/>
      <c r="OO21" s="43"/>
      <c r="OP21" s="43"/>
      <c r="OQ21" s="43"/>
      <c r="OR21" s="43"/>
      <c r="OS21" s="43"/>
      <c r="OT21" s="43"/>
      <c r="OU21" s="43"/>
      <c r="OV21" s="43"/>
      <c r="OW21" s="43"/>
      <c r="OX21" s="43"/>
      <c r="OY21" s="43"/>
      <c r="OZ21" s="43"/>
      <c r="PA21" s="43"/>
      <c r="PB21" s="43"/>
      <c r="PC21" s="43"/>
      <c r="PD21" s="43"/>
      <c r="PE21" s="43"/>
      <c r="PF21" s="43"/>
      <c r="PG21" s="43"/>
      <c r="PH21" s="43"/>
      <c r="PI21" s="43"/>
      <c r="PJ21" s="43"/>
      <c r="PK21" s="43"/>
      <c r="PL21" s="43"/>
      <c r="PM21" s="43"/>
      <c r="PN21" s="43"/>
      <c r="PO21" s="43"/>
      <c r="PP21" s="43"/>
      <c r="PQ21" s="43"/>
      <c r="PR21" s="43"/>
      <c r="PS21" s="43"/>
      <c r="PT21" s="43"/>
      <c r="PU21" s="43"/>
      <c r="PV21" s="43"/>
      <c r="PW21" s="43"/>
      <c r="PX21" s="43"/>
      <c r="PY21" s="43"/>
      <c r="PZ21" s="43"/>
      <c r="QA21" s="43"/>
      <c r="QB21" s="43"/>
      <c r="QC21" s="43"/>
      <c r="QD21" s="43"/>
      <c r="QE21" s="43"/>
      <c r="QF21" s="43"/>
      <c r="QG21" s="43"/>
      <c r="QH21" s="43"/>
      <c r="QI21" s="43"/>
      <c r="QJ21" s="43"/>
      <c r="QK21" s="43"/>
      <c r="QL21" s="43"/>
      <c r="QM21" s="43"/>
      <c r="QN21" s="43"/>
      <c r="QO21" s="43"/>
      <c r="QP21" s="43"/>
      <c r="QQ21" s="43"/>
      <c r="QR21" s="43"/>
      <c r="QS21" s="43"/>
      <c r="QT21" s="43"/>
      <c r="QU21" s="43"/>
      <c r="QV21" s="43"/>
      <c r="QW21" s="43"/>
      <c r="QX21" s="43"/>
      <c r="QY21" s="43"/>
      <c r="QZ21" s="43"/>
      <c r="RA21" s="43"/>
      <c r="RB21" s="43"/>
      <c r="RC21" s="43"/>
      <c r="RD21" s="43"/>
      <c r="RE21" s="43"/>
      <c r="RF21" s="43"/>
      <c r="RG21" s="43"/>
      <c r="RH21" s="43"/>
      <c r="RI21" s="43"/>
      <c r="RJ21" s="43"/>
      <c r="RK21" s="43"/>
      <c r="RL21" s="43"/>
      <c r="RM21" s="43"/>
      <c r="RN21" s="43"/>
      <c r="RO21" s="43"/>
      <c r="RP21" s="43"/>
      <c r="RQ21" s="43"/>
      <c r="RR21" s="43"/>
      <c r="RS21" s="43"/>
      <c r="RT21" s="43"/>
      <c r="RU21" s="43"/>
      <c r="RV21" s="43"/>
      <c r="RW21" s="43" t="s">
        <v>3118</v>
      </c>
      <c r="RX21" s="43" t="s">
        <v>3119</v>
      </c>
      <c r="RY21" s="43" t="s">
        <v>2752</v>
      </c>
      <c r="RZ21" s="43" t="s">
        <v>3120</v>
      </c>
      <c r="SA21" s="43" t="s">
        <v>3121</v>
      </c>
      <c r="SB21" s="43" t="s">
        <v>3122</v>
      </c>
      <c r="SC21" s="43"/>
      <c r="SD21" s="43"/>
      <c r="SE21" s="43"/>
      <c r="SF21" s="43"/>
      <c r="SG21" s="43"/>
      <c r="SH21" s="43"/>
      <c r="SI21" s="43"/>
      <c r="SJ21" s="43"/>
      <c r="SK21" s="43"/>
      <c r="SL21" s="43"/>
      <c r="SM21" s="43"/>
      <c r="SN21" s="43"/>
      <c r="SO21" s="43"/>
      <c r="SP21" s="43"/>
      <c r="SQ21" s="43"/>
      <c r="SR21" s="43"/>
      <c r="SS21" s="43"/>
      <c r="ST21" s="43"/>
      <c r="SU21" s="43"/>
      <c r="SV21" s="43"/>
      <c r="SW21" s="43"/>
      <c r="SX21" s="43"/>
      <c r="SY21" s="43"/>
      <c r="SZ21" s="43"/>
      <c r="TA21" s="43"/>
      <c r="TB21" s="43"/>
      <c r="TC21" s="43"/>
      <c r="TD21" s="43"/>
      <c r="TE21" s="43"/>
      <c r="TF21" s="43"/>
      <c r="TG21" s="43"/>
      <c r="TH21" s="43"/>
      <c r="TI21" s="43"/>
      <c r="TJ21" s="43"/>
      <c r="TK21" s="43" t="s">
        <v>3123</v>
      </c>
      <c r="TL21" s="43" t="s">
        <v>3124</v>
      </c>
      <c r="TM21" s="43" t="s">
        <v>3125</v>
      </c>
      <c r="TN21" s="43" t="s">
        <v>3126</v>
      </c>
      <c r="TO21" s="43" t="s">
        <v>3127</v>
      </c>
      <c r="TP21" s="43" t="s">
        <v>3128</v>
      </c>
      <c r="TQ21" s="43"/>
      <c r="TR21" s="43"/>
      <c r="TS21" s="43"/>
      <c r="TT21" s="43"/>
      <c r="TU21" s="43"/>
      <c r="TV21" s="43"/>
      <c r="TW21" s="43"/>
      <c r="TX21" s="43"/>
      <c r="TY21" s="43"/>
      <c r="TZ21" s="43"/>
      <c r="UA21" s="43"/>
      <c r="UB21" s="43"/>
      <c r="UC21" s="43"/>
      <c r="UD21" s="43"/>
    </row>
    <row r="22" spans="1:550" s="39" customFormat="1" ht="15" customHeight="1" x14ac:dyDescent="0.25">
      <c r="A22" s="43" t="s">
        <v>3474</v>
      </c>
      <c r="B22" s="44" t="s">
        <v>196</v>
      </c>
      <c r="C22" s="44" t="s">
        <v>2764</v>
      </c>
      <c r="D22" s="44" t="s">
        <v>905</v>
      </c>
      <c r="E22" s="44" t="s">
        <v>98</v>
      </c>
      <c r="F22" s="44">
        <v>8</v>
      </c>
      <c r="G22" s="44">
        <v>22</v>
      </c>
      <c r="H22" s="44">
        <v>30</v>
      </c>
      <c r="I22" s="44">
        <v>2</v>
      </c>
      <c r="J22" s="44" t="s">
        <v>906</v>
      </c>
      <c r="K22" s="44" t="s">
        <v>10</v>
      </c>
      <c r="L22" s="44" t="s">
        <v>346</v>
      </c>
      <c r="M22" s="44">
        <v>4</v>
      </c>
      <c r="N22" s="44">
        <v>11</v>
      </c>
      <c r="O22" s="44">
        <v>15</v>
      </c>
      <c r="P22" s="44" t="s">
        <v>347</v>
      </c>
      <c r="Q22" s="44" t="s">
        <v>420</v>
      </c>
      <c r="R22" s="44" t="s">
        <v>907</v>
      </c>
      <c r="S22" s="44" t="s">
        <v>908</v>
      </c>
      <c r="T22" s="44" t="s">
        <v>348</v>
      </c>
      <c r="U22" s="44" t="s">
        <v>909</v>
      </c>
      <c r="V22" s="44" t="s">
        <v>349</v>
      </c>
      <c r="W22" s="44" t="s">
        <v>350</v>
      </c>
      <c r="X22" s="44" t="s">
        <v>348</v>
      </c>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t="s">
        <v>910</v>
      </c>
      <c r="BB22" s="44" t="s">
        <v>911</v>
      </c>
      <c r="BC22" s="44" t="s">
        <v>912</v>
      </c>
      <c r="BD22" s="44" t="s">
        <v>351</v>
      </c>
      <c r="BE22" s="44" t="s">
        <v>913</v>
      </c>
      <c r="BF22" s="44" t="s">
        <v>101</v>
      </c>
      <c r="BG22" s="44" t="s">
        <v>31</v>
      </c>
      <c r="BH22" s="44" t="s">
        <v>352</v>
      </c>
      <c r="BI22" s="44">
        <v>4</v>
      </c>
      <c r="BJ22" s="44">
        <v>11</v>
      </c>
      <c r="BK22" s="44">
        <v>15</v>
      </c>
      <c r="BL22" s="44" t="s">
        <v>353</v>
      </c>
      <c r="BM22" s="44" t="s">
        <v>354</v>
      </c>
      <c r="BN22" s="44" t="s">
        <v>914</v>
      </c>
      <c r="BO22" s="44" t="s">
        <v>915</v>
      </c>
      <c r="BP22" s="44" t="s">
        <v>355</v>
      </c>
      <c r="BQ22" s="44" t="s">
        <v>352</v>
      </c>
      <c r="BR22" s="44" t="s">
        <v>916</v>
      </c>
      <c r="BS22" s="44" t="s">
        <v>917</v>
      </c>
      <c r="BT22" s="44" t="s">
        <v>355</v>
      </c>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t="s">
        <v>918</v>
      </c>
      <c r="CX22" s="44" t="s">
        <v>919</v>
      </c>
      <c r="CY22" s="44" t="s">
        <v>108</v>
      </c>
      <c r="CZ22" s="44" t="s">
        <v>356</v>
      </c>
      <c r="DA22" s="44" t="s">
        <v>913</v>
      </c>
      <c r="DB22" s="44" t="s">
        <v>101</v>
      </c>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t="s">
        <v>357</v>
      </c>
      <c r="RX22" s="44" t="s">
        <v>358</v>
      </c>
      <c r="RY22" s="44" t="s">
        <v>359</v>
      </c>
      <c r="RZ22" s="44" t="s">
        <v>360</v>
      </c>
      <c r="SA22" s="44" t="s">
        <v>920</v>
      </c>
      <c r="SB22" s="44" t="s">
        <v>361</v>
      </c>
      <c r="SC22" s="44" t="s">
        <v>921</v>
      </c>
      <c r="SD22" s="44" t="s">
        <v>362</v>
      </c>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t="s">
        <v>922</v>
      </c>
      <c r="TL22" s="44" t="s">
        <v>923</v>
      </c>
      <c r="TM22" s="44" t="s">
        <v>924</v>
      </c>
      <c r="TN22" s="44" t="s">
        <v>925</v>
      </c>
      <c r="TO22" s="44" t="s">
        <v>926</v>
      </c>
      <c r="TP22" s="44" t="s">
        <v>927</v>
      </c>
      <c r="TQ22" s="44" t="s">
        <v>928</v>
      </c>
      <c r="TR22" s="44" t="s">
        <v>929</v>
      </c>
      <c r="TS22" s="44" t="s">
        <v>930</v>
      </c>
      <c r="TT22" s="44" t="s">
        <v>931</v>
      </c>
      <c r="TU22" s="44"/>
      <c r="TV22" s="44"/>
      <c r="TW22" s="44"/>
      <c r="TX22" s="44"/>
      <c r="TY22" s="44"/>
      <c r="TZ22" s="44"/>
      <c r="UA22" s="44"/>
      <c r="UB22" s="44"/>
      <c r="UC22" s="44"/>
      <c r="UD22" s="44"/>
    </row>
    <row r="23" spans="1:550" s="39" customFormat="1" ht="15" customHeight="1" x14ac:dyDescent="0.25">
      <c r="A23" s="43" t="s">
        <v>3475</v>
      </c>
      <c r="B23" s="44" t="s">
        <v>197</v>
      </c>
      <c r="C23" s="44" t="s">
        <v>2764</v>
      </c>
      <c r="D23" s="45" t="s">
        <v>1289</v>
      </c>
      <c r="E23" s="44" t="s">
        <v>107</v>
      </c>
      <c r="F23" s="44">
        <v>16</v>
      </c>
      <c r="G23" s="44">
        <v>29</v>
      </c>
      <c r="H23" s="44">
        <v>45</v>
      </c>
      <c r="I23" s="44">
        <v>3</v>
      </c>
      <c r="J23" s="44" t="s">
        <v>421</v>
      </c>
      <c r="K23" s="44" t="s">
        <v>10</v>
      </c>
      <c r="L23" s="44" t="s">
        <v>1290</v>
      </c>
      <c r="M23" s="44">
        <v>10</v>
      </c>
      <c r="N23" s="44">
        <v>5</v>
      </c>
      <c r="O23" s="44">
        <v>15</v>
      </c>
      <c r="P23" s="44" t="s">
        <v>363</v>
      </c>
      <c r="Q23" s="44" t="s">
        <v>364</v>
      </c>
      <c r="R23" s="44" t="s">
        <v>1291</v>
      </c>
      <c r="S23" s="44" t="s">
        <v>3519</v>
      </c>
      <c r="T23" s="44" t="s">
        <v>410</v>
      </c>
      <c r="U23" s="44" t="s">
        <v>365</v>
      </c>
      <c r="V23" s="44" t="s">
        <v>1292</v>
      </c>
      <c r="W23" s="44" t="s">
        <v>1293</v>
      </c>
      <c r="X23" s="44" t="s">
        <v>410</v>
      </c>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t="s">
        <v>1294</v>
      </c>
      <c r="BB23" s="44" t="s">
        <v>1295</v>
      </c>
      <c r="BC23" s="44" t="s">
        <v>106</v>
      </c>
      <c r="BD23" s="44" t="s">
        <v>422</v>
      </c>
      <c r="BE23" s="44" t="s">
        <v>1296</v>
      </c>
      <c r="BF23" s="44" t="s">
        <v>101</v>
      </c>
      <c r="BG23" s="44" t="s">
        <v>31</v>
      </c>
      <c r="BH23" s="44" t="s">
        <v>1297</v>
      </c>
      <c r="BI23" s="44">
        <v>6</v>
      </c>
      <c r="BJ23" s="44">
        <v>24</v>
      </c>
      <c r="BK23" s="44">
        <v>30</v>
      </c>
      <c r="BL23" s="44" t="s">
        <v>366</v>
      </c>
      <c r="BM23" s="44" t="s">
        <v>367</v>
      </c>
      <c r="BN23" s="44" t="s">
        <v>1298</v>
      </c>
      <c r="BO23" s="44" t="s">
        <v>1299</v>
      </c>
      <c r="BP23" s="44" t="s">
        <v>423</v>
      </c>
      <c r="BQ23" s="44" t="s">
        <v>368</v>
      </c>
      <c r="BR23" s="44" t="s">
        <v>1300</v>
      </c>
      <c r="BS23" s="44" t="s">
        <v>369</v>
      </c>
      <c r="BT23" s="44" t="s">
        <v>1301</v>
      </c>
      <c r="BU23" s="44" t="s">
        <v>370</v>
      </c>
      <c r="BV23" s="44" t="s">
        <v>1302</v>
      </c>
      <c r="BW23" s="44" t="s">
        <v>1303</v>
      </c>
      <c r="BX23" s="44" t="s">
        <v>424</v>
      </c>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t="s">
        <v>1304</v>
      </c>
      <c r="CX23" s="44" t="s">
        <v>1305</v>
      </c>
      <c r="CY23" s="44" t="s">
        <v>425</v>
      </c>
      <c r="CZ23" s="44" t="s">
        <v>422</v>
      </c>
      <c r="DA23" s="44" t="s">
        <v>1296</v>
      </c>
      <c r="DB23" s="44" t="s">
        <v>101</v>
      </c>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c r="MH23" s="44"/>
      <c r="MI23" s="44"/>
      <c r="MJ23" s="44"/>
      <c r="MK23" s="44"/>
      <c r="ML23" s="44"/>
      <c r="MM23" s="44"/>
      <c r="MN23" s="44"/>
      <c r="MO23" s="44"/>
      <c r="MP23" s="44"/>
      <c r="MQ23" s="44"/>
      <c r="MR23" s="44"/>
      <c r="MS23" s="44"/>
      <c r="MT23" s="44"/>
      <c r="MU23" s="44"/>
      <c r="MV23" s="44"/>
      <c r="MW23" s="44"/>
      <c r="MX23" s="44"/>
      <c r="MY23" s="44"/>
      <c r="MZ23" s="44"/>
      <c r="NA23" s="44"/>
      <c r="NB23" s="44"/>
      <c r="NC23" s="44"/>
      <c r="ND23" s="44"/>
      <c r="NE23" s="44"/>
      <c r="NF23" s="44"/>
      <c r="NG23" s="44"/>
      <c r="NH23" s="44"/>
      <c r="NI23" s="44"/>
      <c r="NJ23" s="44"/>
      <c r="NK23" s="44"/>
      <c r="NL23" s="44"/>
      <c r="NM23" s="44"/>
      <c r="NN23" s="44"/>
      <c r="NO23" s="44"/>
      <c r="NP23" s="44"/>
      <c r="NQ23" s="44"/>
      <c r="NR23" s="44"/>
      <c r="NS23" s="44"/>
      <c r="NT23" s="44"/>
      <c r="NU23" s="44"/>
      <c r="NV23" s="44"/>
      <c r="NW23" s="44"/>
      <c r="NX23" s="44"/>
      <c r="NY23" s="44"/>
      <c r="NZ23" s="44"/>
      <c r="OA23" s="44"/>
      <c r="OB23" s="44"/>
      <c r="OC23" s="44"/>
      <c r="OD23" s="44"/>
      <c r="OE23" s="44"/>
      <c r="OF23" s="44"/>
      <c r="OG23" s="44"/>
      <c r="OH23" s="44"/>
      <c r="OI23" s="44"/>
      <c r="OJ23" s="44"/>
      <c r="OK23" s="44"/>
      <c r="OL23" s="44"/>
      <c r="OM23" s="44"/>
      <c r="ON23" s="44"/>
      <c r="OO23" s="44"/>
      <c r="OP23" s="44"/>
      <c r="OQ23" s="44"/>
      <c r="OR23" s="44"/>
      <c r="OS23" s="44"/>
      <c r="OT23" s="44"/>
      <c r="OU23" s="44"/>
      <c r="OV23" s="44"/>
      <c r="OW23" s="44"/>
      <c r="OX23" s="44"/>
      <c r="OY23" s="44"/>
      <c r="OZ23" s="44"/>
      <c r="PA23" s="44"/>
      <c r="PB23" s="44"/>
      <c r="PC23" s="44"/>
      <c r="PD23" s="44"/>
      <c r="PE23" s="44"/>
      <c r="PF23" s="44"/>
      <c r="PG23" s="44"/>
      <c r="PH23" s="44"/>
      <c r="PI23" s="44"/>
      <c r="PJ23" s="44"/>
      <c r="PK23" s="44"/>
      <c r="PL23" s="44"/>
      <c r="PM23" s="44"/>
      <c r="PN23" s="44"/>
      <c r="PO23" s="44"/>
      <c r="PP23" s="44"/>
      <c r="PQ23" s="44"/>
      <c r="PR23" s="44"/>
      <c r="PS23" s="44"/>
      <c r="PT23" s="44"/>
      <c r="PU23" s="44"/>
      <c r="PV23" s="44"/>
      <c r="PW23" s="44"/>
      <c r="PX23" s="44"/>
      <c r="PY23" s="44"/>
      <c r="PZ23" s="44"/>
      <c r="QA23" s="44"/>
      <c r="QB23" s="44"/>
      <c r="QC23" s="44"/>
      <c r="QD23" s="44"/>
      <c r="QE23" s="44"/>
      <c r="QF23" s="44"/>
      <c r="QG23" s="44"/>
      <c r="QH23" s="44"/>
      <c r="QI23" s="44"/>
      <c r="QJ23" s="44"/>
      <c r="QK23" s="44"/>
      <c r="QL23" s="44"/>
      <c r="QM23" s="44"/>
      <c r="QN23" s="44"/>
      <c r="QO23" s="44"/>
      <c r="QP23" s="44"/>
      <c r="QQ23" s="44"/>
      <c r="QR23" s="44"/>
      <c r="QS23" s="44"/>
      <c r="QT23" s="44"/>
      <c r="QU23" s="44"/>
      <c r="QV23" s="44"/>
      <c r="QW23" s="44"/>
      <c r="QX23" s="44"/>
      <c r="QY23" s="44"/>
      <c r="QZ23" s="44"/>
      <c r="RA23" s="44"/>
      <c r="RB23" s="44"/>
      <c r="RC23" s="44"/>
      <c r="RD23" s="44"/>
      <c r="RE23" s="44"/>
      <c r="RF23" s="44"/>
      <c r="RG23" s="44"/>
      <c r="RH23" s="44"/>
      <c r="RI23" s="44"/>
      <c r="RJ23" s="44"/>
      <c r="RK23" s="44"/>
      <c r="RL23" s="44"/>
      <c r="RM23" s="44"/>
      <c r="RN23" s="44"/>
      <c r="RO23" s="44"/>
      <c r="RP23" s="44"/>
      <c r="RQ23" s="44"/>
      <c r="RR23" s="44"/>
      <c r="RS23" s="44"/>
      <c r="RT23" s="44"/>
      <c r="RU23" s="44"/>
      <c r="RV23" s="44"/>
      <c r="RW23" s="44" t="s">
        <v>371</v>
      </c>
      <c r="RX23" s="44" t="s">
        <v>1306</v>
      </c>
      <c r="RY23" s="44" t="s">
        <v>372</v>
      </c>
      <c r="RZ23" s="44" t="s">
        <v>1307</v>
      </c>
      <c r="SA23" s="44" t="s">
        <v>373</v>
      </c>
      <c r="SB23" s="44" t="s">
        <v>1308</v>
      </c>
      <c r="SC23" s="44" t="s">
        <v>374</v>
      </c>
      <c r="SD23" s="44" t="s">
        <v>1309</v>
      </c>
      <c r="SE23" s="44"/>
      <c r="SF23" s="44"/>
      <c r="SG23" s="44"/>
      <c r="SH23" s="44"/>
      <c r="SI23" s="44"/>
      <c r="SJ23" s="44"/>
      <c r="SK23" s="44"/>
      <c r="SL23" s="44"/>
      <c r="SM23" s="44"/>
      <c r="SN23" s="44"/>
      <c r="SO23" s="44"/>
      <c r="SP23" s="44"/>
      <c r="SQ23" s="44"/>
      <c r="SR23" s="44"/>
      <c r="SS23" s="44"/>
      <c r="ST23" s="44"/>
      <c r="SU23" s="44"/>
      <c r="SV23" s="44"/>
      <c r="SW23" s="44"/>
      <c r="SX23" s="44"/>
      <c r="SY23" s="44"/>
      <c r="SZ23" s="44"/>
      <c r="TA23" s="44"/>
      <c r="TB23" s="44"/>
      <c r="TC23" s="44"/>
      <c r="TD23" s="44"/>
      <c r="TE23" s="44"/>
      <c r="TF23" s="44"/>
      <c r="TG23" s="44"/>
      <c r="TH23" s="44"/>
      <c r="TI23" s="44"/>
      <c r="TJ23" s="44"/>
      <c r="TK23" s="44" t="s">
        <v>1310</v>
      </c>
      <c r="TL23" s="44" t="s">
        <v>1311</v>
      </c>
      <c r="TM23" s="44" t="s">
        <v>1312</v>
      </c>
      <c r="TN23" s="44" t="s">
        <v>1313</v>
      </c>
      <c r="TO23" s="44" t="s">
        <v>1314</v>
      </c>
      <c r="TP23" s="44" t="s">
        <v>1315</v>
      </c>
      <c r="TQ23" s="44" t="s">
        <v>1316</v>
      </c>
      <c r="TR23" s="44"/>
      <c r="TS23" s="44"/>
      <c r="TT23" s="44"/>
      <c r="TU23" s="44"/>
      <c r="TV23" s="44"/>
      <c r="TW23" s="44"/>
      <c r="TX23" s="44"/>
      <c r="TY23" s="44"/>
      <c r="TZ23" s="44"/>
      <c r="UA23" s="44"/>
      <c r="UB23" s="44"/>
      <c r="UC23" s="44"/>
      <c r="UD23" s="44"/>
    </row>
    <row r="24" spans="1:550" s="39" customFormat="1" ht="15" customHeight="1" x14ac:dyDescent="0.25">
      <c r="A24" s="43" t="s">
        <v>3476</v>
      </c>
      <c r="B24" s="43" t="s">
        <v>198</v>
      </c>
      <c r="C24" s="43" t="s">
        <v>2764</v>
      </c>
      <c r="D24" s="43" t="s">
        <v>1289</v>
      </c>
      <c r="E24" s="43" t="s">
        <v>114</v>
      </c>
      <c r="F24" s="43">
        <v>9</v>
      </c>
      <c r="G24" s="43">
        <v>21</v>
      </c>
      <c r="H24" s="43">
        <v>30</v>
      </c>
      <c r="I24" s="43">
        <v>2</v>
      </c>
      <c r="J24" s="43" t="s">
        <v>375</v>
      </c>
      <c r="K24" s="43" t="s">
        <v>10</v>
      </c>
      <c r="L24" s="43" t="s">
        <v>376</v>
      </c>
      <c r="M24" s="43">
        <v>3</v>
      </c>
      <c r="N24" s="43">
        <v>7</v>
      </c>
      <c r="O24" s="43">
        <v>10</v>
      </c>
      <c r="P24" s="43" t="s">
        <v>377</v>
      </c>
      <c r="Q24" s="43" t="s">
        <v>378</v>
      </c>
      <c r="R24" s="43" t="s">
        <v>1736</v>
      </c>
      <c r="S24" s="43" t="s">
        <v>3611</v>
      </c>
      <c r="T24" s="43" t="s">
        <v>1737</v>
      </c>
      <c r="U24" s="43" t="s">
        <v>379</v>
      </c>
      <c r="V24" s="43" t="s">
        <v>1738</v>
      </c>
      <c r="W24" s="43" t="s">
        <v>1739</v>
      </c>
      <c r="X24" s="43" t="s">
        <v>1737</v>
      </c>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t="s">
        <v>1740</v>
      </c>
      <c r="BB24" s="43" t="s">
        <v>1741</v>
      </c>
      <c r="BC24" s="48" t="s">
        <v>318</v>
      </c>
      <c r="BD24" s="48" t="s">
        <v>422</v>
      </c>
      <c r="BE24" s="43" t="s">
        <v>1296</v>
      </c>
      <c r="BF24" s="43" t="s">
        <v>101</v>
      </c>
      <c r="BG24" s="43" t="s">
        <v>31</v>
      </c>
      <c r="BH24" s="43" t="s">
        <v>380</v>
      </c>
      <c r="BI24" s="43">
        <v>6</v>
      </c>
      <c r="BJ24" s="43">
        <v>14</v>
      </c>
      <c r="BK24" s="43">
        <v>20</v>
      </c>
      <c r="BL24" s="43" t="s">
        <v>1742</v>
      </c>
      <c r="BM24" s="43" t="s">
        <v>381</v>
      </c>
      <c r="BN24" s="43" t="s">
        <v>1743</v>
      </c>
      <c r="BO24" s="43" t="s">
        <v>1744</v>
      </c>
      <c r="BP24" s="43" t="s">
        <v>1745</v>
      </c>
      <c r="BQ24" s="43" t="s">
        <v>382</v>
      </c>
      <c r="BR24" s="43" t="s">
        <v>1746</v>
      </c>
      <c r="BS24" s="43" t="s">
        <v>383</v>
      </c>
      <c r="BT24" s="43" t="s">
        <v>1747</v>
      </c>
      <c r="BU24" s="43" t="s">
        <v>237</v>
      </c>
      <c r="BV24" s="43" t="s">
        <v>1748</v>
      </c>
      <c r="BW24" s="43" t="s">
        <v>1749</v>
      </c>
      <c r="BX24" s="43" t="s">
        <v>410</v>
      </c>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t="s">
        <v>1750</v>
      </c>
      <c r="CX24" s="43" t="s">
        <v>1751</v>
      </c>
      <c r="CY24" s="48" t="s">
        <v>426</v>
      </c>
      <c r="CZ24" s="48" t="s">
        <v>422</v>
      </c>
      <c r="DA24" s="43" t="s">
        <v>1296</v>
      </c>
      <c r="DB24" s="43" t="s">
        <v>101</v>
      </c>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8"/>
      <c r="KK24" s="43"/>
      <c r="KL24" s="43"/>
      <c r="KM24" s="43"/>
      <c r="KN24" s="43"/>
      <c r="KO24" s="43"/>
      <c r="KP24" s="43"/>
      <c r="KQ24" s="43"/>
      <c r="KR24" s="43"/>
      <c r="KS24" s="43"/>
      <c r="KT24" s="43"/>
      <c r="KU24" s="43"/>
      <c r="KV24" s="43"/>
      <c r="KW24" s="43"/>
      <c r="KX24" s="43"/>
      <c r="KY24" s="43"/>
      <c r="KZ24" s="43"/>
      <c r="LA24" s="43"/>
      <c r="LB24" s="43"/>
      <c r="LC24" s="43"/>
      <c r="LD24" s="43"/>
      <c r="LE24" s="43"/>
      <c r="LF24" s="43"/>
      <c r="LG24" s="43"/>
      <c r="LH24" s="43"/>
      <c r="LI24" s="43"/>
      <c r="LJ24" s="43"/>
      <c r="LK24" s="43"/>
      <c r="LL24" s="43"/>
      <c r="LM24" s="43"/>
      <c r="LN24" s="43"/>
      <c r="LO24" s="43"/>
      <c r="LP24" s="43"/>
      <c r="LQ24" s="43"/>
      <c r="LR24" s="43"/>
      <c r="LS24" s="43"/>
      <c r="LT24" s="43"/>
      <c r="LU24" s="43"/>
      <c r="LV24" s="43"/>
      <c r="LW24" s="43"/>
      <c r="LX24" s="43"/>
      <c r="LY24" s="43"/>
      <c r="LZ24" s="43"/>
      <c r="MA24" s="43"/>
      <c r="MB24" s="43"/>
      <c r="MC24" s="43"/>
      <c r="MD24" s="43"/>
      <c r="ME24" s="43"/>
      <c r="MF24" s="43"/>
      <c r="MG24" s="43"/>
      <c r="MH24" s="43"/>
      <c r="MI24" s="43"/>
      <c r="MJ24" s="43"/>
      <c r="MK24" s="43"/>
      <c r="ML24" s="43"/>
      <c r="MM24" s="43"/>
      <c r="MN24" s="43"/>
      <c r="MO24" s="43"/>
      <c r="MP24" s="43"/>
      <c r="MQ24" s="43"/>
      <c r="MR24" s="43"/>
      <c r="MS24" s="43"/>
      <c r="MT24" s="43"/>
      <c r="MU24" s="43"/>
      <c r="MV24" s="43"/>
      <c r="MW24" s="43"/>
      <c r="MX24" s="43"/>
      <c r="MY24" s="43"/>
      <c r="MZ24" s="43"/>
      <c r="NA24" s="43"/>
      <c r="NB24" s="43"/>
      <c r="NC24" s="43"/>
      <c r="ND24" s="43"/>
      <c r="NE24" s="43"/>
      <c r="NF24" s="43"/>
      <c r="NG24" s="43"/>
      <c r="NH24" s="43"/>
      <c r="NI24" s="43"/>
      <c r="NJ24" s="43"/>
      <c r="NK24" s="43"/>
      <c r="NL24" s="43"/>
      <c r="NM24" s="43"/>
      <c r="NN24" s="43"/>
      <c r="NO24" s="43"/>
      <c r="NP24" s="43"/>
      <c r="NQ24" s="43"/>
      <c r="NR24" s="43"/>
      <c r="NS24" s="43"/>
      <c r="NT24" s="43"/>
      <c r="NU24" s="43"/>
      <c r="NV24" s="43"/>
      <c r="NW24" s="43"/>
      <c r="NX24" s="43"/>
      <c r="NY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c r="PA24" s="43"/>
      <c r="PB24" s="43"/>
      <c r="PC24" s="43"/>
      <c r="PD24" s="43"/>
      <c r="PE24" s="43"/>
      <c r="PF24" s="43"/>
      <c r="PG24" s="43"/>
      <c r="PH24" s="43"/>
      <c r="PI24" s="43"/>
      <c r="PJ24" s="43"/>
      <c r="PK24" s="43"/>
      <c r="PL24" s="43"/>
      <c r="PM24" s="43"/>
      <c r="PN24" s="43"/>
      <c r="PO24" s="43"/>
      <c r="PP24" s="43"/>
      <c r="PQ24" s="43"/>
      <c r="PR24" s="43"/>
      <c r="PS24" s="43"/>
      <c r="PT24" s="43"/>
      <c r="PU24" s="43"/>
      <c r="PV24" s="43"/>
      <c r="PW24" s="43"/>
      <c r="PX24" s="43"/>
      <c r="PY24" s="43"/>
      <c r="PZ24" s="43"/>
      <c r="QA24" s="43"/>
      <c r="QB24" s="43"/>
      <c r="QC24" s="43"/>
      <c r="QD24" s="43"/>
      <c r="QE24" s="43"/>
      <c r="QF24" s="43"/>
      <c r="QG24" s="43"/>
      <c r="QH24" s="43"/>
      <c r="QI24" s="43"/>
      <c r="QJ24" s="43"/>
      <c r="QK24" s="43"/>
      <c r="QL24" s="43"/>
      <c r="QM24" s="43"/>
      <c r="QN24" s="43"/>
      <c r="QO24" s="43"/>
      <c r="QP24" s="43"/>
      <c r="QQ24" s="43"/>
      <c r="QR24" s="43"/>
      <c r="QS24" s="43"/>
      <c r="QT24" s="43"/>
      <c r="QU24" s="43"/>
      <c r="QV24" s="43"/>
      <c r="QW24" s="43"/>
      <c r="QX24" s="43"/>
      <c r="QY24" s="43"/>
      <c r="QZ24" s="43"/>
      <c r="RA24" s="43"/>
      <c r="RB24" s="43"/>
      <c r="RC24" s="43"/>
      <c r="RD24" s="43"/>
      <c r="RE24" s="43"/>
      <c r="RF24" s="43"/>
      <c r="RG24" s="43"/>
      <c r="RH24" s="43"/>
      <c r="RI24" s="43"/>
      <c r="RJ24" s="43"/>
      <c r="RK24" s="43"/>
      <c r="RL24" s="43"/>
      <c r="RM24" s="43"/>
      <c r="RN24" s="43"/>
      <c r="RO24" s="43"/>
      <c r="RP24" s="43"/>
      <c r="RQ24" s="43"/>
      <c r="RR24" s="43"/>
      <c r="RS24" s="43"/>
      <c r="RT24" s="43"/>
      <c r="RU24" s="43"/>
      <c r="RV24" s="43"/>
      <c r="RW24" s="43" t="s">
        <v>371</v>
      </c>
      <c r="RX24" s="43" t="s">
        <v>1306</v>
      </c>
      <c r="RY24" s="43" t="s">
        <v>372</v>
      </c>
      <c r="RZ24" s="43" t="s">
        <v>1307</v>
      </c>
      <c r="SA24" s="43" t="s">
        <v>1752</v>
      </c>
      <c r="SB24" s="43" t="s">
        <v>1837</v>
      </c>
      <c r="SC24" s="43" t="s">
        <v>374</v>
      </c>
      <c r="SD24" s="43" t="s">
        <v>3612</v>
      </c>
      <c r="SE24" s="43" t="s">
        <v>1753</v>
      </c>
      <c r="SF24" s="43"/>
      <c r="SG24" s="43"/>
      <c r="SH24" s="43"/>
      <c r="SI24" s="43"/>
      <c r="SJ24" s="43"/>
      <c r="SK24" s="43"/>
      <c r="SL24" s="43"/>
      <c r="SM24" s="43"/>
      <c r="SN24" s="43"/>
      <c r="SO24" s="43"/>
      <c r="SP24" s="43"/>
      <c r="SQ24" s="43"/>
      <c r="SR24" s="43"/>
      <c r="SS24" s="43"/>
      <c r="ST24" s="43"/>
      <c r="SU24" s="43"/>
      <c r="SV24" s="43"/>
      <c r="SW24" s="43"/>
      <c r="SX24" s="43"/>
      <c r="SY24" s="43"/>
      <c r="SZ24" s="43"/>
      <c r="TA24" s="43"/>
      <c r="TB24" s="43"/>
      <c r="TC24" s="43"/>
      <c r="TD24" s="43"/>
      <c r="TE24" s="43"/>
      <c r="TF24" s="43"/>
      <c r="TG24" s="43"/>
      <c r="TH24" s="43"/>
      <c r="TI24" s="43"/>
      <c r="TJ24" s="43"/>
      <c r="TK24" s="43" t="s">
        <v>1754</v>
      </c>
      <c r="TL24" s="43" t="s">
        <v>1755</v>
      </c>
      <c r="TM24" s="43" t="s">
        <v>1756</v>
      </c>
      <c r="TN24" s="43" t="s">
        <v>1757</v>
      </c>
      <c r="TO24" s="43" t="s">
        <v>1758</v>
      </c>
      <c r="TP24" s="43" t="s">
        <v>1756</v>
      </c>
      <c r="TQ24" s="43" t="s">
        <v>1757</v>
      </c>
      <c r="TR24" s="43" t="s">
        <v>1759</v>
      </c>
      <c r="TS24" s="43" t="s">
        <v>1760</v>
      </c>
      <c r="TT24" s="43" t="s">
        <v>1761</v>
      </c>
      <c r="TU24" s="43" t="s">
        <v>1762</v>
      </c>
      <c r="TV24" s="43" t="s">
        <v>1763</v>
      </c>
      <c r="TW24" s="43" t="s">
        <v>1764</v>
      </c>
      <c r="TX24" s="43" t="s">
        <v>1765</v>
      </c>
      <c r="TY24" s="43"/>
      <c r="TZ24" s="43"/>
      <c r="UA24" s="43"/>
      <c r="UB24" s="43"/>
      <c r="UC24" s="43"/>
      <c r="UD24" s="43"/>
    </row>
    <row r="25" spans="1:550" s="39" customFormat="1" ht="15" customHeight="1" x14ac:dyDescent="0.25">
      <c r="A25" s="43" t="s">
        <v>238</v>
      </c>
      <c r="B25" s="43" t="s">
        <v>165</v>
      </c>
      <c r="C25" s="43" t="s">
        <v>2764</v>
      </c>
      <c r="D25" s="43" t="s">
        <v>905</v>
      </c>
      <c r="E25" s="43" t="s">
        <v>123</v>
      </c>
      <c r="F25" s="43">
        <v>13</v>
      </c>
      <c r="G25" s="43">
        <v>32</v>
      </c>
      <c r="H25" s="43">
        <v>45</v>
      </c>
      <c r="I25" s="43">
        <v>3</v>
      </c>
      <c r="J25" s="43" t="s">
        <v>384</v>
      </c>
      <c r="K25" s="43" t="s">
        <v>10</v>
      </c>
      <c r="L25" s="43" t="s">
        <v>385</v>
      </c>
      <c r="M25" s="43">
        <v>4</v>
      </c>
      <c r="N25" s="43">
        <v>11</v>
      </c>
      <c r="O25" s="43">
        <v>15</v>
      </c>
      <c r="P25" s="43" t="s">
        <v>386</v>
      </c>
      <c r="Q25" s="43" t="s">
        <v>387</v>
      </c>
      <c r="R25" s="43" t="s">
        <v>388</v>
      </c>
      <c r="S25" s="43" t="s">
        <v>3611</v>
      </c>
      <c r="T25" s="43" t="s">
        <v>395</v>
      </c>
      <c r="U25" s="43" t="s">
        <v>389</v>
      </c>
      <c r="V25" s="43" t="s">
        <v>390</v>
      </c>
      <c r="W25" s="43" t="s">
        <v>391</v>
      </c>
      <c r="X25" s="43" t="s">
        <v>395</v>
      </c>
      <c r="Y25" s="43" t="s">
        <v>392</v>
      </c>
      <c r="Z25" s="43" t="s">
        <v>393</v>
      </c>
      <c r="AA25" s="43" t="s">
        <v>394</v>
      </c>
      <c r="AB25" s="43" t="s">
        <v>395</v>
      </c>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t="s">
        <v>2088</v>
      </c>
      <c r="BB25" s="43" t="s">
        <v>2089</v>
      </c>
      <c r="BC25" s="43" t="s">
        <v>2090</v>
      </c>
      <c r="BD25" s="43" t="s">
        <v>2091</v>
      </c>
      <c r="BE25" s="43" t="s">
        <v>2092</v>
      </c>
      <c r="BF25" s="43" t="s">
        <v>101</v>
      </c>
      <c r="BG25" s="43" t="s">
        <v>31</v>
      </c>
      <c r="BH25" s="43" t="s">
        <v>396</v>
      </c>
      <c r="BI25" s="43">
        <v>6</v>
      </c>
      <c r="BJ25" s="43">
        <v>14</v>
      </c>
      <c r="BK25" s="43">
        <v>20</v>
      </c>
      <c r="BL25" s="43" t="s">
        <v>2093</v>
      </c>
      <c r="BM25" s="43" t="s">
        <v>397</v>
      </c>
      <c r="BN25" s="43" t="s">
        <v>2094</v>
      </c>
      <c r="BO25" s="43" t="s">
        <v>398</v>
      </c>
      <c r="BP25" s="43" t="s">
        <v>2095</v>
      </c>
      <c r="BQ25" s="43" t="s">
        <v>399</v>
      </c>
      <c r="BR25" s="43" t="s">
        <v>2096</v>
      </c>
      <c r="BS25" s="43" t="s">
        <v>2097</v>
      </c>
      <c r="BT25" s="43" t="s">
        <v>2098</v>
      </c>
      <c r="BU25" s="43" t="s">
        <v>400</v>
      </c>
      <c r="BV25" s="43" t="s">
        <v>2099</v>
      </c>
      <c r="BW25" s="43" t="s">
        <v>401</v>
      </c>
      <c r="BX25" s="43" t="s">
        <v>2100</v>
      </c>
      <c r="BY25" s="43" t="s">
        <v>402</v>
      </c>
      <c r="BZ25" s="43" t="s">
        <v>2101</v>
      </c>
      <c r="CA25" s="43" t="s">
        <v>2102</v>
      </c>
      <c r="CB25" s="43" t="s">
        <v>2100</v>
      </c>
      <c r="CC25" s="43"/>
      <c r="CD25" s="43"/>
      <c r="CE25" s="43"/>
      <c r="CF25" s="43"/>
      <c r="CG25" s="43"/>
      <c r="CH25" s="43"/>
      <c r="CI25" s="43"/>
      <c r="CJ25" s="43"/>
      <c r="CK25" s="43"/>
      <c r="CL25" s="43"/>
      <c r="CM25" s="43"/>
      <c r="CN25" s="43"/>
      <c r="CO25" s="43"/>
      <c r="CP25" s="43"/>
      <c r="CQ25" s="43"/>
      <c r="CR25" s="43"/>
      <c r="CS25" s="43"/>
      <c r="CT25" s="43"/>
      <c r="CU25" s="43"/>
      <c r="CV25" s="43"/>
      <c r="CW25" s="43" t="s">
        <v>2103</v>
      </c>
      <c r="CX25" s="43" t="s">
        <v>2104</v>
      </c>
      <c r="CY25" s="43" t="s">
        <v>166</v>
      </c>
      <c r="CZ25" s="43" t="s">
        <v>411</v>
      </c>
      <c r="DA25" s="43" t="s">
        <v>2105</v>
      </c>
      <c r="DB25" s="43" t="s">
        <v>101</v>
      </c>
      <c r="DC25" s="43" t="s">
        <v>32</v>
      </c>
      <c r="DD25" s="43" t="s">
        <v>403</v>
      </c>
      <c r="DE25" s="43">
        <v>3</v>
      </c>
      <c r="DF25" s="43">
        <v>7</v>
      </c>
      <c r="DG25" s="43">
        <v>10</v>
      </c>
      <c r="DH25" s="43" t="s">
        <v>404</v>
      </c>
      <c r="DI25" s="43" t="s">
        <v>405</v>
      </c>
      <c r="DJ25" s="43" t="s">
        <v>2106</v>
      </c>
      <c r="DK25" s="43" t="s">
        <v>2107</v>
      </c>
      <c r="DL25" s="43" t="s">
        <v>405</v>
      </c>
      <c r="DM25" s="43" t="s">
        <v>406</v>
      </c>
      <c r="DN25" s="43" t="s">
        <v>2108</v>
      </c>
      <c r="DO25" s="43" t="s">
        <v>2109</v>
      </c>
      <c r="DP25" s="43" t="s">
        <v>406</v>
      </c>
      <c r="DQ25" s="43" t="s">
        <v>403</v>
      </c>
      <c r="DR25" s="43" t="s">
        <v>2110</v>
      </c>
      <c r="DS25" s="43" t="s">
        <v>2111</v>
      </c>
      <c r="DT25" s="43" t="s">
        <v>403</v>
      </c>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t="s">
        <v>2112</v>
      </c>
      <c r="ET25" s="43" t="s">
        <v>2113</v>
      </c>
      <c r="EU25" s="43" t="s">
        <v>166</v>
      </c>
      <c r="EV25" s="43" t="s">
        <v>2114</v>
      </c>
      <c r="EW25" s="43" t="s">
        <v>2105</v>
      </c>
      <c r="EX25" s="43" t="s">
        <v>101</v>
      </c>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t="s">
        <v>3677</v>
      </c>
      <c r="RX25" s="43" t="s">
        <v>3678</v>
      </c>
      <c r="RY25" s="43" t="s">
        <v>3679</v>
      </c>
      <c r="RZ25" s="43" t="s">
        <v>361</v>
      </c>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t="s">
        <v>2115</v>
      </c>
      <c r="TL25" s="43" t="s">
        <v>2116</v>
      </c>
      <c r="TM25" s="43" t="s">
        <v>2117</v>
      </c>
      <c r="TN25" s="43" t="s">
        <v>2118</v>
      </c>
      <c r="TO25" s="43"/>
      <c r="TP25" s="43"/>
      <c r="TQ25" s="43"/>
      <c r="TR25" s="43"/>
      <c r="TS25" s="43"/>
      <c r="TT25" s="43"/>
      <c r="TU25" s="43"/>
      <c r="TV25" s="43"/>
      <c r="TW25" s="43"/>
      <c r="TX25" s="43"/>
      <c r="TY25" s="43"/>
      <c r="TZ25" s="43"/>
      <c r="UA25" s="43"/>
      <c r="UB25" s="43"/>
      <c r="UC25" s="43"/>
      <c r="UD25" s="43"/>
    </row>
    <row r="26" spans="1:550" s="39" customFormat="1" ht="15" customHeight="1" x14ac:dyDescent="0.25">
      <c r="A26" s="43" t="s">
        <v>239</v>
      </c>
      <c r="B26" s="44" t="s">
        <v>1408</v>
      </c>
      <c r="C26" s="44" t="s">
        <v>2764</v>
      </c>
      <c r="D26" s="45" t="s">
        <v>497</v>
      </c>
      <c r="E26" s="44" t="s">
        <v>114</v>
      </c>
      <c r="F26" s="44">
        <v>36</v>
      </c>
      <c r="G26" s="44">
        <v>69</v>
      </c>
      <c r="H26" s="44">
        <v>105</v>
      </c>
      <c r="I26" s="44">
        <v>7</v>
      </c>
      <c r="J26" s="44" t="s">
        <v>1409</v>
      </c>
      <c r="K26" s="44" t="s">
        <v>10</v>
      </c>
      <c r="L26" s="44" t="s">
        <v>1410</v>
      </c>
      <c r="M26" s="44">
        <v>5</v>
      </c>
      <c r="N26" s="44">
        <v>2</v>
      </c>
      <c r="O26" s="44">
        <v>7</v>
      </c>
      <c r="P26" s="44" t="s">
        <v>1411</v>
      </c>
      <c r="Q26" s="44" t="s">
        <v>1412</v>
      </c>
      <c r="R26" s="44" t="s">
        <v>1413</v>
      </c>
      <c r="S26" s="44" t="s">
        <v>3519</v>
      </c>
      <c r="T26" s="44" t="s">
        <v>1414</v>
      </c>
      <c r="U26" s="44" t="s">
        <v>1415</v>
      </c>
      <c r="V26" s="44" t="s">
        <v>1416</v>
      </c>
      <c r="W26" s="44" t="s">
        <v>3520</v>
      </c>
      <c r="X26" s="44" t="s">
        <v>1417</v>
      </c>
      <c r="Y26" s="44" t="s">
        <v>1418</v>
      </c>
      <c r="Z26" s="44" t="s">
        <v>1419</v>
      </c>
      <c r="AA26" s="44" t="s">
        <v>1420</v>
      </c>
      <c r="AB26" s="44" t="s">
        <v>1421</v>
      </c>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t="s">
        <v>1422</v>
      </c>
      <c r="BB26" s="44" t="s">
        <v>1423</v>
      </c>
      <c r="BC26" s="44" t="s">
        <v>1424</v>
      </c>
      <c r="BD26" s="44" t="s">
        <v>1425</v>
      </c>
      <c r="BE26" s="44" t="s">
        <v>1426</v>
      </c>
      <c r="BF26" s="44" t="s">
        <v>101</v>
      </c>
      <c r="BG26" s="44" t="s">
        <v>31</v>
      </c>
      <c r="BH26" s="44" t="s">
        <v>1427</v>
      </c>
      <c r="BI26" s="44">
        <v>6</v>
      </c>
      <c r="BJ26" s="44">
        <v>15</v>
      </c>
      <c r="BK26" s="44">
        <v>21</v>
      </c>
      <c r="BL26" s="44" t="s">
        <v>1428</v>
      </c>
      <c r="BM26" s="44" t="s">
        <v>1429</v>
      </c>
      <c r="BN26" s="44" t="s">
        <v>1430</v>
      </c>
      <c r="BO26" s="44" t="s">
        <v>1431</v>
      </c>
      <c r="BP26" s="44" t="s">
        <v>1432</v>
      </c>
      <c r="BQ26" s="44" t="s">
        <v>1433</v>
      </c>
      <c r="BR26" s="44" t="s">
        <v>1434</v>
      </c>
      <c r="BS26" s="44" t="s">
        <v>1435</v>
      </c>
      <c r="BT26" s="44" t="s">
        <v>1436</v>
      </c>
      <c r="BU26" s="44" t="s">
        <v>1437</v>
      </c>
      <c r="BV26" s="44" t="s">
        <v>1438</v>
      </c>
      <c r="BW26" s="44" t="s">
        <v>1439</v>
      </c>
      <c r="BX26" s="44" t="s">
        <v>1436</v>
      </c>
      <c r="BY26" s="44" t="s">
        <v>452</v>
      </c>
      <c r="BZ26" s="44" t="s">
        <v>1440</v>
      </c>
      <c r="CA26" s="44" t="s">
        <v>1441</v>
      </c>
      <c r="CB26" s="44" t="s">
        <v>1442</v>
      </c>
      <c r="CC26" s="44"/>
      <c r="CD26" s="44"/>
      <c r="CE26" s="44"/>
      <c r="CF26" s="44"/>
      <c r="CG26" s="44"/>
      <c r="CH26" s="44"/>
      <c r="CI26" s="44"/>
      <c r="CJ26" s="44"/>
      <c r="CK26" s="44"/>
      <c r="CL26" s="44"/>
      <c r="CM26" s="44"/>
      <c r="CN26" s="44"/>
      <c r="CO26" s="44"/>
      <c r="CP26" s="44"/>
      <c r="CQ26" s="44"/>
      <c r="CR26" s="44"/>
      <c r="CS26" s="44"/>
      <c r="CT26" s="44"/>
      <c r="CU26" s="44"/>
      <c r="CV26" s="44"/>
      <c r="CW26" s="44" t="s">
        <v>1443</v>
      </c>
      <c r="CX26" s="44" t="s">
        <v>1444</v>
      </c>
      <c r="CY26" s="44" t="s">
        <v>1087</v>
      </c>
      <c r="CZ26" s="44" t="s">
        <v>1445</v>
      </c>
      <c r="DA26" s="44" t="s">
        <v>1446</v>
      </c>
      <c r="DB26" s="44" t="s">
        <v>101</v>
      </c>
      <c r="DC26" s="44" t="s">
        <v>32</v>
      </c>
      <c r="DD26" s="44" t="s">
        <v>1447</v>
      </c>
      <c r="DE26" s="44">
        <v>8</v>
      </c>
      <c r="DF26" s="44">
        <v>13</v>
      </c>
      <c r="DG26" s="44">
        <v>21</v>
      </c>
      <c r="DH26" s="44" t="s">
        <v>1428</v>
      </c>
      <c r="DI26" s="44" t="s">
        <v>1448</v>
      </c>
      <c r="DJ26" s="44" t="s">
        <v>1449</v>
      </c>
      <c r="DK26" s="44" t="s">
        <v>1450</v>
      </c>
      <c r="DL26" s="44" t="s">
        <v>1451</v>
      </c>
      <c r="DM26" s="44" t="s">
        <v>1452</v>
      </c>
      <c r="DN26" s="44" t="s">
        <v>1453</v>
      </c>
      <c r="DO26" s="44" t="s">
        <v>1454</v>
      </c>
      <c r="DP26" s="44" t="s">
        <v>1451</v>
      </c>
      <c r="DQ26" s="44" t="s">
        <v>1455</v>
      </c>
      <c r="DR26" s="44" t="s">
        <v>1456</v>
      </c>
      <c r="DS26" s="44" t="s">
        <v>1457</v>
      </c>
      <c r="DT26" s="44" t="s">
        <v>1451</v>
      </c>
      <c r="DU26" s="44" t="s">
        <v>1458</v>
      </c>
      <c r="DV26" s="44" t="s">
        <v>1459</v>
      </c>
      <c r="DW26" s="44" t="s">
        <v>1460</v>
      </c>
      <c r="DX26" s="44" t="s">
        <v>1451</v>
      </c>
      <c r="DY26" s="44" t="s">
        <v>1461</v>
      </c>
      <c r="DZ26" s="44" t="s">
        <v>1462</v>
      </c>
      <c r="EA26" s="44" t="s">
        <v>1463</v>
      </c>
      <c r="EB26" s="44" t="s">
        <v>1451</v>
      </c>
      <c r="EC26" s="44"/>
      <c r="ED26" s="44"/>
      <c r="EE26" s="44"/>
      <c r="EF26" s="44"/>
      <c r="EG26" s="44"/>
      <c r="EH26" s="44"/>
      <c r="EI26" s="44"/>
      <c r="EJ26" s="44"/>
      <c r="EK26" s="44"/>
      <c r="EL26" s="44"/>
      <c r="EM26" s="44"/>
      <c r="EN26" s="44"/>
      <c r="EO26" s="44"/>
      <c r="EP26" s="44"/>
      <c r="EQ26" s="44"/>
      <c r="ER26" s="44"/>
      <c r="ES26" s="44" t="s">
        <v>1464</v>
      </c>
      <c r="ET26" s="44" t="s">
        <v>1465</v>
      </c>
      <c r="EU26" s="44" t="s">
        <v>1087</v>
      </c>
      <c r="EV26" s="44" t="s">
        <v>1466</v>
      </c>
      <c r="EW26" s="44" t="s">
        <v>1467</v>
      </c>
      <c r="EX26" s="44" t="s">
        <v>101</v>
      </c>
      <c r="EY26" s="44" t="s">
        <v>33</v>
      </c>
      <c r="EZ26" s="44" t="s">
        <v>1468</v>
      </c>
      <c r="FA26" s="44">
        <v>10</v>
      </c>
      <c r="FB26" s="44">
        <v>25</v>
      </c>
      <c r="FC26" s="44">
        <v>35</v>
      </c>
      <c r="FD26" s="44" t="s">
        <v>1469</v>
      </c>
      <c r="FE26" s="44" t="s">
        <v>1470</v>
      </c>
      <c r="FF26" s="44" t="s">
        <v>1471</v>
      </c>
      <c r="FG26" s="44" t="s">
        <v>1472</v>
      </c>
      <c r="FH26" s="44" t="s">
        <v>1473</v>
      </c>
      <c r="FI26" s="44" t="s">
        <v>431</v>
      </c>
      <c r="FJ26" s="44" t="s">
        <v>1474</v>
      </c>
      <c r="FK26" s="44" t="s">
        <v>1475</v>
      </c>
      <c r="FL26" s="44" t="s">
        <v>1473</v>
      </c>
      <c r="FM26" s="44" t="s">
        <v>1476</v>
      </c>
      <c r="FN26" s="44" t="s">
        <v>1477</v>
      </c>
      <c r="FO26" s="44" t="s">
        <v>1478</v>
      </c>
      <c r="FP26" s="44" t="s">
        <v>1473</v>
      </c>
      <c r="FQ26" s="44" t="s">
        <v>1479</v>
      </c>
      <c r="FR26" s="44" t="s">
        <v>1480</v>
      </c>
      <c r="FS26" s="44" t="s">
        <v>1481</v>
      </c>
      <c r="FT26" s="44" t="s">
        <v>1473</v>
      </c>
      <c r="FU26" s="44"/>
      <c r="FV26" s="44"/>
      <c r="FW26" s="44"/>
      <c r="FX26" s="44"/>
      <c r="FY26" s="44"/>
      <c r="FZ26" s="44"/>
      <c r="GA26" s="44"/>
      <c r="GB26" s="44"/>
      <c r="GC26" s="44"/>
      <c r="GD26" s="44"/>
      <c r="GE26" s="44"/>
      <c r="GF26" s="44"/>
      <c r="GG26" s="44"/>
      <c r="GH26" s="44"/>
      <c r="GI26" s="44"/>
      <c r="GJ26" s="44"/>
      <c r="GK26" s="44"/>
      <c r="GL26" s="44"/>
      <c r="GM26" s="44"/>
      <c r="GN26" s="44"/>
      <c r="GO26" s="44" t="s">
        <v>1482</v>
      </c>
      <c r="GP26" s="44" t="s">
        <v>1483</v>
      </c>
      <c r="GQ26" s="44" t="s">
        <v>1087</v>
      </c>
      <c r="GR26" s="44" t="s">
        <v>1484</v>
      </c>
      <c r="GS26" s="44" t="s">
        <v>1485</v>
      </c>
      <c r="GT26" s="44" t="s">
        <v>101</v>
      </c>
      <c r="GU26" s="44" t="s">
        <v>34</v>
      </c>
      <c r="GV26" s="44" t="s">
        <v>1486</v>
      </c>
      <c r="GW26" s="44">
        <v>7</v>
      </c>
      <c r="GX26" s="44">
        <v>14</v>
      </c>
      <c r="GY26" s="44">
        <v>21</v>
      </c>
      <c r="GZ26" s="44" t="s">
        <v>1487</v>
      </c>
      <c r="HA26" s="44" t="s">
        <v>449</v>
      </c>
      <c r="HB26" s="44" t="s">
        <v>1488</v>
      </c>
      <c r="HC26" s="44" t="s">
        <v>1489</v>
      </c>
      <c r="HD26" s="44" t="s">
        <v>1473</v>
      </c>
      <c r="HE26" s="44" t="s">
        <v>1490</v>
      </c>
      <c r="HF26" s="44" t="s">
        <v>1491</v>
      </c>
      <c r="HG26" s="44" t="s">
        <v>1492</v>
      </c>
      <c r="HH26" s="44" t="s">
        <v>1473</v>
      </c>
      <c r="HI26" s="44" t="s">
        <v>1493</v>
      </c>
      <c r="HJ26" s="44" t="s">
        <v>1494</v>
      </c>
      <c r="HK26" s="44" t="s">
        <v>1495</v>
      </c>
      <c r="HL26" s="44" t="s">
        <v>1473</v>
      </c>
      <c r="HM26" s="44" t="s">
        <v>1496</v>
      </c>
      <c r="HN26" s="44" t="s">
        <v>1497</v>
      </c>
      <c r="HO26" s="44" t="s">
        <v>1498</v>
      </c>
      <c r="HP26" s="44" t="s">
        <v>1473</v>
      </c>
      <c r="HQ26" s="44"/>
      <c r="HR26" s="44"/>
      <c r="HS26" s="44"/>
      <c r="HT26" s="44"/>
      <c r="HU26" s="44"/>
      <c r="HV26" s="44"/>
      <c r="HW26" s="44"/>
      <c r="HX26" s="44"/>
      <c r="HY26" s="44"/>
      <c r="HZ26" s="44"/>
      <c r="IA26" s="44"/>
      <c r="IB26" s="44"/>
      <c r="IC26" s="44"/>
      <c r="ID26" s="44"/>
      <c r="IE26" s="44"/>
      <c r="IF26" s="44"/>
      <c r="IG26" s="44"/>
      <c r="IH26" s="44"/>
      <c r="II26" s="44"/>
      <c r="IJ26" s="44"/>
      <c r="IK26" s="44" t="s">
        <v>1499</v>
      </c>
      <c r="IL26" s="44" t="s">
        <v>1500</v>
      </c>
      <c r="IM26" s="44" t="s">
        <v>1087</v>
      </c>
      <c r="IN26" s="44" t="s">
        <v>1484</v>
      </c>
      <c r="IO26" s="44" t="s">
        <v>1485</v>
      </c>
      <c r="IP26" s="44" t="s">
        <v>101</v>
      </c>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c r="QR26" s="44"/>
      <c r="QS26" s="44"/>
      <c r="QT26" s="44"/>
      <c r="QU26" s="44"/>
      <c r="QV26" s="44"/>
      <c r="QW26" s="44"/>
      <c r="QX26" s="44"/>
      <c r="QY26" s="44"/>
      <c r="QZ26" s="44"/>
      <c r="RA26" s="44"/>
      <c r="RB26" s="44"/>
      <c r="RC26" s="44"/>
      <c r="RD26" s="44"/>
      <c r="RE26" s="44"/>
      <c r="RF26" s="44"/>
      <c r="RG26" s="44"/>
      <c r="RH26" s="44"/>
      <c r="RI26" s="44"/>
      <c r="RJ26" s="44"/>
      <c r="RK26" s="44"/>
      <c r="RL26" s="44"/>
      <c r="RM26" s="44"/>
      <c r="RN26" s="44"/>
      <c r="RO26" s="44"/>
      <c r="RP26" s="44"/>
      <c r="RQ26" s="44"/>
      <c r="RR26" s="44"/>
      <c r="RS26" s="44"/>
      <c r="RT26" s="44"/>
      <c r="RU26" s="44"/>
      <c r="RV26" s="44"/>
      <c r="RW26" s="44" t="s">
        <v>620</v>
      </c>
      <c r="RX26" s="44" t="s">
        <v>1141</v>
      </c>
      <c r="RY26" s="44" t="s">
        <v>1501</v>
      </c>
      <c r="RZ26" s="44" t="s">
        <v>1502</v>
      </c>
      <c r="SA26" s="44" t="s">
        <v>765</v>
      </c>
      <c r="SB26" s="44" t="s">
        <v>1503</v>
      </c>
      <c r="SC26" s="44" t="s">
        <v>567</v>
      </c>
      <c r="SD26" s="44" t="s">
        <v>626</v>
      </c>
      <c r="SE26" s="44" t="s">
        <v>1504</v>
      </c>
      <c r="SF26" s="44" t="s">
        <v>1505</v>
      </c>
      <c r="SG26" s="44"/>
      <c r="SH26" s="44"/>
      <c r="SI26" s="44"/>
      <c r="SJ26" s="44"/>
      <c r="SK26" s="44"/>
      <c r="SL26" s="44"/>
      <c r="SM26" s="44"/>
      <c r="SN26" s="44"/>
      <c r="SO26" s="44"/>
      <c r="SP26" s="44"/>
      <c r="SQ26" s="44"/>
      <c r="SR26" s="44"/>
      <c r="SS26" s="44"/>
      <c r="ST26" s="44"/>
      <c r="SU26" s="44"/>
      <c r="SV26" s="44"/>
      <c r="SW26" s="44"/>
      <c r="SX26" s="44"/>
      <c r="SY26" s="44"/>
      <c r="SZ26" s="44"/>
      <c r="TA26" s="44"/>
      <c r="TB26" s="44"/>
      <c r="TC26" s="44"/>
      <c r="TD26" s="44"/>
      <c r="TE26" s="44"/>
      <c r="TF26" s="44"/>
      <c r="TG26" s="44"/>
      <c r="TH26" s="44"/>
      <c r="TI26" s="44"/>
      <c r="TJ26" s="44"/>
      <c r="TK26" s="44" t="s">
        <v>1506</v>
      </c>
      <c r="TL26" s="44" t="s">
        <v>1507</v>
      </c>
      <c r="TM26" s="44" t="s">
        <v>1508</v>
      </c>
      <c r="TN26" s="44" t="s">
        <v>1509</v>
      </c>
      <c r="TO26" s="44" t="s">
        <v>1510</v>
      </c>
      <c r="TP26" s="44"/>
      <c r="TQ26" s="44"/>
      <c r="TR26" s="44"/>
      <c r="TS26" s="44"/>
      <c r="TT26" s="44"/>
      <c r="TU26" s="44"/>
      <c r="TV26" s="44"/>
      <c r="TW26" s="44"/>
      <c r="TX26" s="44"/>
      <c r="TY26" s="44"/>
      <c r="TZ26" s="44"/>
      <c r="UA26" s="44"/>
      <c r="UB26" s="44"/>
      <c r="UC26" s="44"/>
      <c r="UD26" s="44"/>
    </row>
    <row r="27" spans="1:550" s="39" customFormat="1" ht="15" customHeight="1" x14ac:dyDescent="0.25">
      <c r="A27" s="43" t="s">
        <v>240</v>
      </c>
      <c r="B27" s="43" t="s">
        <v>2849</v>
      </c>
      <c r="C27" s="43" t="s">
        <v>2764</v>
      </c>
      <c r="D27" s="43" t="s">
        <v>2592</v>
      </c>
      <c r="E27" s="43" t="s">
        <v>138</v>
      </c>
      <c r="F27" s="43">
        <v>37</v>
      </c>
      <c r="G27" s="43">
        <v>53</v>
      </c>
      <c r="H27" s="43">
        <v>90</v>
      </c>
      <c r="I27" s="43">
        <v>6</v>
      </c>
      <c r="J27" s="43" t="s">
        <v>2850</v>
      </c>
      <c r="K27" s="43" t="s">
        <v>10</v>
      </c>
      <c r="L27" s="43" t="s">
        <v>2851</v>
      </c>
      <c r="M27" s="43">
        <v>8</v>
      </c>
      <c r="N27" s="43">
        <v>12</v>
      </c>
      <c r="O27" s="43">
        <v>20</v>
      </c>
      <c r="P27" s="43" t="s">
        <v>2852</v>
      </c>
      <c r="Q27" s="43" t="s">
        <v>482</v>
      </c>
      <c r="R27" s="43" t="s">
        <v>2853</v>
      </c>
      <c r="S27" s="43" t="s">
        <v>3611</v>
      </c>
      <c r="T27" s="43" t="s">
        <v>2854</v>
      </c>
      <c r="U27" s="43" t="s">
        <v>2855</v>
      </c>
      <c r="V27" s="43" t="s">
        <v>2856</v>
      </c>
      <c r="W27" s="43" t="s">
        <v>2857</v>
      </c>
      <c r="X27" s="43" t="s">
        <v>2858</v>
      </c>
      <c r="Y27" s="43" t="s">
        <v>2859</v>
      </c>
      <c r="Z27" s="43" t="s">
        <v>2860</v>
      </c>
      <c r="AA27" s="43" t="s">
        <v>2861</v>
      </c>
      <c r="AB27" s="43" t="s">
        <v>2862</v>
      </c>
      <c r="AC27" s="43" t="s">
        <v>2863</v>
      </c>
      <c r="AD27" s="43" t="s">
        <v>2864</v>
      </c>
      <c r="AE27" s="43" t="s">
        <v>2865</v>
      </c>
      <c r="AF27" s="43" t="s">
        <v>2866</v>
      </c>
      <c r="AG27" s="43" t="s">
        <v>2894</v>
      </c>
      <c r="AH27" s="43" t="s">
        <v>2895</v>
      </c>
      <c r="AI27" s="43" t="s">
        <v>2896</v>
      </c>
      <c r="AJ27" s="43" t="s">
        <v>2897</v>
      </c>
      <c r="AK27" s="43" t="s">
        <v>2898</v>
      </c>
      <c r="AL27" s="43" t="s">
        <v>2899</v>
      </c>
      <c r="AM27" s="43" t="s">
        <v>2900</v>
      </c>
      <c r="AN27" s="43" t="s">
        <v>2901</v>
      </c>
      <c r="AO27" s="43"/>
      <c r="AP27" s="43"/>
      <c r="AQ27" s="43"/>
      <c r="AR27" s="43"/>
      <c r="AS27" s="43"/>
      <c r="AT27" s="43"/>
      <c r="AU27" s="43"/>
      <c r="AV27" s="43"/>
      <c r="AW27" s="43"/>
      <c r="AX27" s="43"/>
      <c r="AY27" s="43"/>
      <c r="AZ27" s="43"/>
      <c r="BA27" s="43" t="s">
        <v>2902</v>
      </c>
      <c r="BB27" s="43" t="s">
        <v>2867</v>
      </c>
      <c r="BC27" s="43" t="s">
        <v>2868</v>
      </c>
      <c r="BD27" s="43" t="s">
        <v>2869</v>
      </c>
      <c r="BE27" s="43" t="s">
        <v>2870</v>
      </c>
      <c r="BF27" s="43" t="s">
        <v>101</v>
      </c>
      <c r="BG27" s="43" t="s">
        <v>31</v>
      </c>
      <c r="BH27" s="43" t="s">
        <v>2871</v>
      </c>
      <c r="BI27" s="43">
        <v>12</v>
      </c>
      <c r="BJ27" s="43">
        <v>18</v>
      </c>
      <c r="BK27" s="43">
        <v>30</v>
      </c>
      <c r="BL27" s="43" t="s">
        <v>2872</v>
      </c>
      <c r="BM27" s="43" t="s">
        <v>2873</v>
      </c>
      <c r="BN27" s="43" t="s">
        <v>2874</v>
      </c>
      <c r="BO27" s="43" t="s">
        <v>3611</v>
      </c>
      <c r="BP27" s="43" t="s">
        <v>2875</v>
      </c>
      <c r="BQ27" s="43" t="s">
        <v>434</v>
      </c>
      <c r="BR27" s="43" t="s">
        <v>2876</v>
      </c>
      <c r="BS27" s="43" t="s">
        <v>2877</v>
      </c>
      <c r="BT27" s="43" t="s">
        <v>2878</v>
      </c>
      <c r="BU27" s="43" t="s">
        <v>435</v>
      </c>
      <c r="BV27" s="43" t="s">
        <v>2879</v>
      </c>
      <c r="BW27" s="43" t="s">
        <v>2880</v>
      </c>
      <c r="BX27" s="43" t="s">
        <v>2881</v>
      </c>
      <c r="BY27" s="43" t="s">
        <v>436</v>
      </c>
      <c r="BZ27" s="43" t="s">
        <v>2882</v>
      </c>
      <c r="CA27" s="43" t="s">
        <v>2883</v>
      </c>
      <c r="CB27" s="43" t="s">
        <v>2884</v>
      </c>
      <c r="CC27" s="43" t="s">
        <v>437</v>
      </c>
      <c r="CD27" s="43" t="s">
        <v>3709</v>
      </c>
      <c r="CE27" s="43" t="s">
        <v>3710</v>
      </c>
      <c r="CF27" s="43" t="s">
        <v>3711</v>
      </c>
      <c r="CG27" s="43"/>
      <c r="CH27" s="43"/>
      <c r="CI27" s="43"/>
      <c r="CJ27" s="43"/>
      <c r="CK27" s="43"/>
      <c r="CL27" s="43"/>
      <c r="CM27" s="43"/>
      <c r="CN27" s="43"/>
      <c r="CO27" s="43"/>
      <c r="CP27" s="43"/>
      <c r="CQ27" s="43"/>
      <c r="CR27" s="43"/>
      <c r="CS27" s="43"/>
      <c r="CT27" s="43"/>
      <c r="CU27" s="43"/>
      <c r="CV27" s="43"/>
      <c r="CW27" s="43" t="s">
        <v>2885</v>
      </c>
      <c r="CX27" s="43" t="s">
        <v>2886</v>
      </c>
      <c r="CY27" s="43" t="s">
        <v>1275</v>
      </c>
      <c r="CZ27" s="43" t="s">
        <v>998</v>
      </c>
      <c r="DA27" s="43" t="s">
        <v>2887</v>
      </c>
      <c r="DB27" s="43" t="s">
        <v>101</v>
      </c>
      <c r="DC27" s="43" t="s">
        <v>32</v>
      </c>
      <c r="DD27" s="43" t="s">
        <v>2888</v>
      </c>
      <c r="DE27" s="43">
        <v>10</v>
      </c>
      <c r="DF27" s="43">
        <v>15</v>
      </c>
      <c r="DG27" s="43">
        <v>25</v>
      </c>
      <c r="DH27" s="43" t="s">
        <v>2889</v>
      </c>
      <c r="DI27" s="43" t="s">
        <v>2890</v>
      </c>
      <c r="DJ27" s="43" t="s">
        <v>2891</v>
      </c>
      <c r="DK27" s="43" t="s">
        <v>2892</v>
      </c>
      <c r="DL27" s="43" t="s">
        <v>2893</v>
      </c>
      <c r="DM27" s="43" t="s">
        <v>2894</v>
      </c>
      <c r="DN27" s="43" t="s">
        <v>2895</v>
      </c>
      <c r="DO27" s="43" t="s">
        <v>2896</v>
      </c>
      <c r="DP27" s="43" t="s">
        <v>2897</v>
      </c>
      <c r="DQ27" s="43" t="s">
        <v>2898</v>
      </c>
      <c r="DR27" s="43" t="s">
        <v>2899</v>
      </c>
      <c r="DS27" s="43" t="s">
        <v>2900</v>
      </c>
      <c r="DT27" s="43" t="s">
        <v>2901</v>
      </c>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t="s">
        <v>2902</v>
      </c>
      <c r="ET27" s="43" t="s">
        <v>2903</v>
      </c>
      <c r="EU27" s="43" t="s">
        <v>2279</v>
      </c>
      <c r="EV27" s="43" t="s">
        <v>432</v>
      </c>
      <c r="EW27" s="43" t="s">
        <v>2904</v>
      </c>
      <c r="EX27" s="43" t="s">
        <v>101</v>
      </c>
      <c r="EY27" s="43" t="s">
        <v>33</v>
      </c>
      <c r="EZ27" s="43" t="s">
        <v>2905</v>
      </c>
      <c r="FA27" s="43">
        <v>7</v>
      </c>
      <c r="FB27" s="43">
        <v>8</v>
      </c>
      <c r="FC27" s="43">
        <v>15</v>
      </c>
      <c r="FD27" s="43" t="s">
        <v>2906</v>
      </c>
      <c r="FE27" s="43" t="s">
        <v>2907</v>
      </c>
      <c r="FF27" s="43" t="s">
        <v>2908</v>
      </c>
      <c r="FG27" s="43" t="s">
        <v>2909</v>
      </c>
      <c r="FH27" s="43" t="s">
        <v>2910</v>
      </c>
      <c r="FI27" s="43" t="s">
        <v>2911</v>
      </c>
      <c r="FJ27" s="43" t="s">
        <v>2912</v>
      </c>
      <c r="FK27" s="43" t="s">
        <v>2913</v>
      </c>
      <c r="FL27" s="43" t="s">
        <v>2914</v>
      </c>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t="s">
        <v>2915</v>
      </c>
      <c r="GP27" s="43" t="s">
        <v>2916</v>
      </c>
      <c r="GQ27" s="43" t="s">
        <v>2279</v>
      </c>
      <c r="GR27" s="43" t="s">
        <v>2917</v>
      </c>
      <c r="GS27" s="43" t="s">
        <v>2918</v>
      </c>
      <c r="GT27" s="43" t="s">
        <v>101</v>
      </c>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c r="PA27" s="43"/>
      <c r="PB27" s="43"/>
      <c r="PC27" s="43"/>
      <c r="PD27" s="43"/>
      <c r="PE27" s="43"/>
      <c r="PF27" s="43"/>
      <c r="PG27" s="43"/>
      <c r="PH27" s="43"/>
      <c r="PI27" s="43"/>
      <c r="PJ27" s="43"/>
      <c r="PK27" s="43"/>
      <c r="PL27" s="43"/>
      <c r="PM27" s="43"/>
      <c r="PN27" s="43"/>
      <c r="PO27" s="43"/>
      <c r="PP27" s="43"/>
      <c r="PQ27" s="43"/>
      <c r="PR27" s="43"/>
      <c r="PS27" s="43"/>
      <c r="PT27" s="43"/>
      <c r="PU27" s="43"/>
      <c r="PV27" s="43"/>
      <c r="PW27" s="43"/>
      <c r="PX27" s="43"/>
      <c r="PY27" s="43"/>
      <c r="PZ27" s="43"/>
      <c r="QA27" s="43"/>
      <c r="QB27" s="43"/>
      <c r="QC27" s="43"/>
      <c r="QD27" s="43"/>
      <c r="QE27" s="43"/>
      <c r="QF27" s="43"/>
      <c r="QG27" s="43"/>
      <c r="QH27" s="43"/>
      <c r="QI27" s="43"/>
      <c r="QJ27" s="43"/>
      <c r="QK27" s="43"/>
      <c r="QL27" s="43"/>
      <c r="QM27" s="43"/>
      <c r="QN27" s="43"/>
      <c r="QO27" s="43"/>
      <c r="QP27" s="43"/>
      <c r="QQ27" s="43"/>
      <c r="QR27" s="43"/>
      <c r="QS27" s="43"/>
      <c r="QT27" s="43"/>
      <c r="QU27" s="43"/>
      <c r="QV27" s="43"/>
      <c r="QW27" s="43"/>
      <c r="QX27" s="43"/>
      <c r="QY27" s="43"/>
      <c r="QZ27" s="43"/>
      <c r="RA27" s="43"/>
      <c r="RB27" s="43"/>
      <c r="RC27" s="43"/>
      <c r="RD27" s="43"/>
      <c r="RE27" s="43"/>
      <c r="RF27" s="43"/>
      <c r="RG27" s="43"/>
      <c r="RH27" s="43"/>
      <c r="RI27" s="43"/>
      <c r="RJ27" s="43"/>
      <c r="RK27" s="43"/>
      <c r="RL27" s="43"/>
      <c r="RM27" s="43"/>
      <c r="RN27" s="43"/>
      <c r="RO27" s="43"/>
      <c r="RP27" s="43"/>
      <c r="RQ27" s="43"/>
      <c r="RR27" s="43"/>
      <c r="RS27" s="43"/>
      <c r="RT27" s="43"/>
      <c r="RU27" s="43"/>
      <c r="RV27" s="43"/>
      <c r="RW27" s="43" t="s">
        <v>2752</v>
      </c>
      <c r="RX27" s="43" t="s">
        <v>2919</v>
      </c>
      <c r="RY27" s="43" t="s">
        <v>2920</v>
      </c>
      <c r="RZ27" s="43" t="s">
        <v>2755</v>
      </c>
      <c r="SA27" s="43" t="s">
        <v>2921</v>
      </c>
      <c r="SB27" s="43" t="s">
        <v>2922</v>
      </c>
      <c r="SC27" s="43"/>
      <c r="SD27" s="43"/>
      <c r="SE27" s="43"/>
      <c r="SF27" s="43"/>
      <c r="SG27" s="43"/>
      <c r="SH27" s="43"/>
      <c r="SI27" s="43"/>
      <c r="SJ27" s="43"/>
      <c r="SK27" s="43"/>
      <c r="SL27" s="43"/>
      <c r="SM27" s="43"/>
      <c r="SN27" s="43"/>
      <c r="SO27" s="43"/>
      <c r="SP27" s="43"/>
      <c r="SQ27" s="43"/>
      <c r="SR27" s="43"/>
      <c r="SS27" s="43"/>
      <c r="ST27" s="43"/>
      <c r="SU27" s="43"/>
      <c r="SV27" s="43"/>
      <c r="SW27" s="43"/>
      <c r="SX27" s="43"/>
      <c r="SY27" s="43"/>
      <c r="SZ27" s="43"/>
      <c r="TA27" s="43"/>
      <c r="TB27" s="43"/>
      <c r="TC27" s="43"/>
      <c r="TD27" s="43"/>
      <c r="TE27" s="43"/>
      <c r="TF27" s="43"/>
      <c r="TG27" s="43"/>
      <c r="TH27" s="43"/>
      <c r="TI27" s="43"/>
      <c r="TJ27" s="43"/>
      <c r="TK27" s="43" t="s">
        <v>2923</v>
      </c>
      <c r="TL27" s="43" t="s">
        <v>2924</v>
      </c>
      <c r="TM27" s="43" t="s">
        <v>2925</v>
      </c>
      <c r="TN27" s="43" t="s">
        <v>2926</v>
      </c>
      <c r="TO27" s="43" t="s">
        <v>2927</v>
      </c>
      <c r="TP27" s="43" t="s">
        <v>2928</v>
      </c>
      <c r="TQ27" s="43" t="s">
        <v>2929</v>
      </c>
      <c r="TR27" s="43" t="s">
        <v>2930</v>
      </c>
      <c r="TS27" s="43" t="s">
        <v>2931</v>
      </c>
      <c r="TT27" s="43" t="s">
        <v>2932</v>
      </c>
      <c r="TU27" s="43"/>
      <c r="TV27" s="43"/>
      <c r="TW27" s="43"/>
      <c r="TX27" s="43"/>
      <c r="TY27" s="43"/>
      <c r="TZ27" s="43"/>
      <c r="UA27" s="43"/>
      <c r="UB27" s="43"/>
      <c r="UC27" s="43"/>
      <c r="UD27" s="43"/>
    </row>
    <row r="28" spans="1:550" s="39" customFormat="1" ht="15" customHeight="1" x14ac:dyDescent="0.25">
      <c r="A28" s="43" t="s">
        <v>241</v>
      </c>
      <c r="B28" s="44" t="s">
        <v>636</v>
      </c>
      <c r="C28" s="44" t="s">
        <v>2764</v>
      </c>
      <c r="D28" s="44" t="s">
        <v>637</v>
      </c>
      <c r="E28" s="44" t="s">
        <v>98</v>
      </c>
      <c r="F28" s="44">
        <v>12</v>
      </c>
      <c r="G28" s="44">
        <v>48</v>
      </c>
      <c r="H28" s="44">
        <v>60</v>
      </c>
      <c r="I28" s="44">
        <v>4</v>
      </c>
      <c r="J28" s="44" t="s">
        <v>638</v>
      </c>
      <c r="K28" s="44" t="s">
        <v>10</v>
      </c>
      <c r="L28" s="44" t="s">
        <v>639</v>
      </c>
      <c r="M28" s="44">
        <v>2</v>
      </c>
      <c r="N28" s="44">
        <v>8</v>
      </c>
      <c r="O28" s="44">
        <v>10</v>
      </c>
      <c r="P28" s="44" t="s">
        <v>640</v>
      </c>
      <c r="Q28" s="44" t="s">
        <v>641</v>
      </c>
      <c r="R28" s="44" t="s">
        <v>642</v>
      </c>
      <c r="S28" s="44" t="s">
        <v>3519</v>
      </c>
      <c r="T28" s="44" t="s">
        <v>643</v>
      </c>
      <c r="U28" s="44" t="s">
        <v>457</v>
      </c>
      <c r="V28" s="44" t="s">
        <v>644</v>
      </c>
      <c r="W28" s="44" t="s">
        <v>645</v>
      </c>
      <c r="X28" s="44" t="s">
        <v>643</v>
      </c>
      <c r="Y28" s="44" t="s">
        <v>458</v>
      </c>
      <c r="Z28" s="44" t="s">
        <v>646</v>
      </c>
      <c r="AA28" s="44" t="s">
        <v>647</v>
      </c>
      <c r="AB28" s="44" t="s">
        <v>643</v>
      </c>
      <c r="AC28" s="44" t="s">
        <v>648</v>
      </c>
      <c r="AD28" s="44" t="s">
        <v>649</v>
      </c>
      <c r="AE28" s="44" t="s">
        <v>650</v>
      </c>
      <c r="AF28" s="44" t="s">
        <v>643</v>
      </c>
      <c r="AG28" s="44" t="s">
        <v>651</v>
      </c>
      <c r="AH28" s="44" t="s">
        <v>652</v>
      </c>
      <c r="AI28" s="44" t="s">
        <v>653</v>
      </c>
      <c r="AJ28" s="44" t="s">
        <v>643</v>
      </c>
      <c r="AK28" s="44"/>
      <c r="AL28" s="44"/>
      <c r="AM28" s="44"/>
      <c r="AN28" s="44"/>
      <c r="AO28" s="44"/>
      <c r="AP28" s="44"/>
      <c r="AQ28" s="44"/>
      <c r="AR28" s="44"/>
      <c r="AS28" s="44"/>
      <c r="AT28" s="44"/>
      <c r="AU28" s="44"/>
      <c r="AV28" s="44"/>
      <c r="AW28" s="44"/>
      <c r="AX28" s="44"/>
      <c r="AY28" s="44"/>
      <c r="AZ28" s="44"/>
      <c r="BA28" s="44" t="s">
        <v>654</v>
      </c>
      <c r="BB28" s="44" t="s">
        <v>655</v>
      </c>
      <c r="BC28" s="44" t="s">
        <v>516</v>
      </c>
      <c r="BD28" s="44" t="s">
        <v>656</v>
      </c>
      <c r="BE28" s="44" t="s">
        <v>657</v>
      </c>
      <c r="BF28" s="44" t="s">
        <v>99</v>
      </c>
      <c r="BG28" s="44" t="s">
        <v>31</v>
      </c>
      <c r="BH28" s="44" t="s">
        <v>658</v>
      </c>
      <c r="BI28" s="44">
        <v>2</v>
      </c>
      <c r="BJ28" s="44">
        <v>6</v>
      </c>
      <c r="BK28" s="44">
        <v>8</v>
      </c>
      <c r="BL28" s="44" t="s">
        <v>659</v>
      </c>
      <c r="BM28" s="44" t="s">
        <v>660</v>
      </c>
      <c r="BN28" s="44" t="s">
        <v>661</v>
      </c>
      <c r="BO28" s="44" t="s">
        <v>662</v>
      </c>
      <c r="BP28" s="44" t="s">
        <v>663</v>
      </c>
      <c r="BQ28" s="44" t="s">
        <v>664</v>
      </c>
      <c r="BR28" s="44" t="s">
        <v>665</v>
      </c>
      <c r="BS28" s="44" t="s">
        <v>666</v>
      </c>
      <c r="BT28" s="44" t="s">
        <v>663</v>
      </c>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t="s">
        <v>667</v>
      </c>
      <c r="CX28" s="44" t="s">
        <v>668</v>
      </c>
      <c r="CY28" s="44" t="s">
        <v>516</v>
      </c>
      <c r="CZ28" s="44" t="s">
        <v>656</v>
      </c>
      <c r="DA28" s="44" t="s">
        <v>669</v>
      </c>
      <c r="DB28" s="44" t="s">
        <v>99</v>
      </c>
      <c r="DC28" s="44" t="s">
        <v>32</v>
      </c>
      <c r="DD28" s="44" t="s">
        <v>459</v>
      </c>
      <c r="DE28" s="44">
        <v>5</v>
      </c>
      <c r="DF28" s="44">
        <v>17</v>
      </c>
      <c r="DG28" s="44">
        <v>22</v>
      </c>
      <c r="DH28" s="44" t="s">
        <v>670</v>
      </c>
      <c r="DI28" s="44" t="s">
        <v>671</v>
      </c>
      <c r="DJ28" s="44" t="s">
        <v>672</v>
      </c>
      <c r="DK28" s="44" t="s">
        <v>673</v>
      </c>
      <c r="DL28" s="44" t="s">
        <v>674</v>
      </c>
      <c r="DM28" s="44" t="s">
        <v>675</v>
      </c>
      <c r="DN28" s="44" t="s">
        <v>676</v>
      </c>
      <c r="DO28" s="44" t="s">
        <v>677</v>
      </c>
      <c r="DP28" s="44" t="s">
        <v>663</v>
      </c>
      <c r="DQ28" s="44" t="s">
        <v>678</v>
      </c>
      <c r="DR28" s="44" t="s">
        <v>679</v>
      </c>
      <c r="DS28" s="44" t="s">
        <v>680</v>
      </c>
      <c r="DT28" s="44" t="s">
        <v>663</v>
      </c>
      <c r="DU28" s="44" t="s">
        <v>681</v>
      </c>
      <c r="DV28" s="44" t="s">
        <v>682</v>
      </c>
      <c r="DW28" s="44" t="s">
        <v>683</v>
      </c>
      <c r="DX28" s="44" t="s">
        <v>663</v>
      </c>
      <c r="DY28" s="44" t="s">
        <v>684</v>
      </c>
      <c r="DZ28" s="44" t="s">
        <v>685</v>
      </c>
      <c r="EA28" s="44" t="s">
        <v>686</v>
      </c>
      <c r="EB28" s="44" t="s">
        <v>663</v>
      </c>
      <c r="EC28" s="44"/>
      <c r="ED28" s="44"/>
      <c r="EE28" s="44"/>
      <c r="EF28" s="44"/>
      <c r="EG28" s="44"/>
      <c r="EH28" s="44"/>
      <c r="EI28" s="44"/>
      <c r="EJ28" s="44"/>
      <c r="EK28" s="44"/>
      <c r="EL28" s="44"/>
      <c r="EM28" s="44"/>
      <c r="EN28" s="44"/>
      <c r="EO28" s="44"/>
      <c r="EP28" s="44"/>
      <c r="EQ28" s="44"/>
      <c r="ER28" s="44"/>
      <c r="ES28" s="44" t="s">
        <v>687</v>
      </c>
      <c r="ET28" s="44" t="s">
        <v>688</v>
      </c>
      <c r="EU28" s="44" t="s">
        <v>516</v>
      </c>
      <c r="EV28" s="44" t="s">
        <v>656</v>
      </c>
      <c r="EW28" s="44" t="s">
        <v>669</v>
      </c>
      <c r="EX28" s="44" t="s">
        <v>99</v>
      </c>
      <c r="EY28" s="44" t="s">
        <v>33</v>
      </c>
      <c r="EZ28" s="44" t="s">
        <v>689</v>
      </c>
      <c r="FA28" s="44">
        <v>3</v>
      </c>
      <c r="FB28" s="44">
        <v>17</v>
      </c>
      <c r="FC28" s="44">
        <v>20</v>
      </c>
      <c r="FD28" s="44" t="s">
        <v>690</v>
      </c>
      <c r="FE28" s="44" t="s">
        <v>691</v>
      </c>
      <c r="FF28" s="44" t="s">
        <v>692</v>
      </c>
      <c r="FG28" s="44" t="s">
        <v>693</v>
      </c>
      <c r="FH28" s="44" t="s">
        <v>694</v>
      </c>
      <c r="FI28" s="44" t="s">
        <v>695</v>
      </c>
      <c r="FJ28" s="44" t="s">
        <v>696</v>
      </c>
      <c r="FK28" s="44" t="s">
        <v>697</v>
      </c>
      <c r="FL28" s="44" t="s">
        <v>694</v>
      </c>
      <c r="FM28" s="44" t="s">
        <v>698</v>
      </c>
      <c r="FN28" s="44" t="s">
        <v>699</v>
      </c>
      <c r="FO28" s="44" t="s">
        <v>700</v>
      </c>
      <c r="FP28" s="44" t="s">
        <v>694</v>
      </c>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t="s">
        <v>701</v>
      </c>
      <c r="GP28" s="44" t="s">
        <v>702</v>
      </c>
      <c r="GQ28" s="44" t="s">
        <v>516</v>
      </c>
      <c r="GR28" s="44" t="s">
        <v>656</v>
      </c>
      <c r="GS28" s="44" t="s">
        <v>703</v>
      </c>
      <c r="GT28" s="44" t="s">
        <v>99</v>
      </c>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c r="MH28" s="44"/>
      <c r="MI28" s="44"/>
      <c r="MJ28" s="44"/>
      <c r="MK28" s="44"/>
      <c r="ML28" s="44"/>
      <c r="MM28" s="44"/>
      <c r="MN28" s="44"/>
      <c r="MO28" s="44"/>
      <c r="MP28" s="44"/>
      <c r="MQ28" s="44"/>
      <c r="MR28" s="44"/>
      <c r="MS28" s="44"/>
      <c r="MT28" s="44"/>
      <c r="MU28" s="44"/>
      <c r="MV28" s="44"/>
      <c r="MW28" s="44"/>
      <c r="MX28" s="44"/>
      <c r="MY28" s="44"/>
      <c r="MZ28" s="44"/>
      <c r="NA28" s="44"/>
      <c r="NB28" s="44"/>
      <c r="NC28" s="44"/>
      <c r="ND28" s="44"/>
      <c r="NE28" s="44"/>
      <c r="NF28" s="44"/>
      <c r="NG28" s="44"/>
      <c r="NH28" s="44"/>
      <c r="NI28" s="44"/>
      <c r="NJ28" s="44"/>
      <c r="NK28" s="44"/>
      <c r="NL28" s="44"/>
      <c r="NM28" s="44"/>
      <c r="NN28" s="44"/>
      <c r="NO28" s="44"/>
      <c r="NP28" s="44"/>
      <c r="NQ28" s="44"/>
      <c r="NR28" s="44"/>
      <c r="NS28" s="44"/>
      <c r="NT28" s="44"/>
      <c r="NU28" s="44"/>
      <c r="NV28" s="44"/>
      <c r="NW28" s="44"/>
      <c r="NX28" s="44"/>
      <c r="NY28" s="44"/>
      <c r="NZ28" s="44"/>
      <c r="OA28" s="44"/>
      <c r="OB28" s="44"/>
      <c r="OC28" s="44"/>
      <c r="OD28" s="44"/>
      <c r="OE28" s="44"/>
      <c r="OF28" s="44"/>
      <c r="OG28" s="44"/>
      <c r="OH28" s="44"/>
      <c r="OI28" s="44"/>
      <c r="OJ28" s="44"/>
      <c r="OK28" s="44"/>
      <c r="OL28" s="44"/>
      <c r="OM28" s="44"/>
      <c r="ON28" s="44"/>
      <c r="OO28" s="44"/>
      <c r="OP28" s="44"/>
      <c r="OQ28" s="44"/>
      <c r="OR28" s="44"/>
      <c r="OS28" s="44"/>
      <c r="OT28" s="44"/>
      <c r="OU28" s="44"/>
      <c r="OV28" s="44"/>
      <c r="OW28" s="44"/>
      <c r="OX28" s="44"/>
      <c r="OY28" s="44"/>
      <c r="OZ28" s="44"/>
      <c r="PA28" s="44"/>
      <c r="PB28" s="44"/>
      <c r="PC28" s="44"/>
      <c r="PD28" s="44"/>
      <c r="PE28" s="44"/>
      <c r="PF28" s="44"/>
      <c r="PG28" s="44"/>
      <c r="PH28" s="44"/>
      <c r="PI28" s="44"/>
      <c r="PJ28" s="44"/>
      <c r="PK28" s="44"/>
      <c r="PL28" s="44"/>
      <c r="PM28" s="44"/>
      <c r="PN28" s="44"/>
      <c r="PO28" s="44"/>
      <c r="PP28" s="44"/>
      <c r="PQ28" s="44"/>
      <c r="PR28" s="44"/>
      <c r="PS28" s="44"/>
      <c r="PT28" s="44"/>
      <c r="PU28" s="44"/>
      <c r="PV28" s="44"/>
      <c r="PW28" s="44"/>
      <c r="PX28" s="44"/>
      <c r="PY28" s="44"/>
      <c r="PZ28" s="44"/>
      <c r="QA28" s="44"/>
      <c r="QB28" s="44"/>
      <c r="QC28" s="44"/>
      <c r="QD28" s="44"/>
      <c r="QE28" s="44"/>
      <c r="QF28" s="44"/>
      <c r="QG28" s="44"/>
      <c r="QH28" s="44"/>
      <c r="QI28" s="44"/>
      <c r="QJ28" s="44"/>
      <c r="QK28" s="44"/>
      <c r="QL28" s="44"/>
      <c r="QM28" s="44"/>
      <c r="QN28" s="44"/>
      <c r="QO28" s="44"/>
      <c r="QP28" s="44"/>
      <c r="QQ28" s="44"/>
      <c r="QR28" s="44"/>
      <c r="QS28" s="44"/>
      <c r="QT28" s="44"/>
      <c r="QU28" s="44"/>
      <c r="QV28" s="44"/>
      <c r="QW28" s="44"/>
      <c r="QX28" s="44"/>
      <c r="QY28" s="44"/>
      <c r="QZ28" s="44"/>
      <c r="RA28" s="44"/>
      <c r="RB28" s="44"/>
      <c r="RC28" s="44"/>
      <c r="RD28" s="44"/>
      <c r="RE28" s="44"/>
      <c r="RF28" s="44"/>
      <c r="RG28" s="44"/>
      <c r="RH28" s="44"/>
      <c r="RI28" s="44"/>
      <c r="RJ28" s="44"/>
      <c r="RK28" s="44"/>
      <c r="RL28" s="44"/>
      <c r="RM28" s="44"/>
      <c r="RN28" s="44"/>
      <c r="RO28" s="44"/>
      <c r="RP28" s="44"/>
      <c r="RQ28" s="44"/>
      <c r="RR28" s="44"/>
      <c r="RS28" s="44"/>
      <c r="RT28" s="44"/>
      <c r="RU28" s="44"/>
      <c r="RV28" s="44"/>
      <c r="RW28" s="44" t="s">
        <v>704</v>
      </c>
      <c r="RX28" s="44" t="s">
        <v>705</v>
      </c>
      <c r="RY28" s="44" t="s">
        <v>561</v>
      </c>
      <c r="RZ28" s="44" t="s">
        <v>706</v>
      </c>
      <c r="SA28" s="44" t="s">
        <v>623</v>
      </c>
      <c r="SB28" s="44" t="s">
        <v>707</v>
      </c>
      <c r="SC28" s="44" t="s">
        <v>565</v>
      </c>
      <c r="SD28" s="44" t="s">
        <v>708</v>
      </c>
      <c r="SE28" s="44" t="s">
        <v>709</v>
      </c>
      <c r="SF28" s="44" t="s">
        <v>710</v>
      </c>
      <c r="SG28" s="44" t="s">
        <v>627</v>
      </c>
      <c r="SH28" s="44" t="s">
        <v>711</v>
      </c>
      <c r="SI28" s="44" t="s">
        <v>629</v>
      </c>
      <c r="SJ28" s="44" t="s">
        <v>712</v>
      </c>
      <c r="SK28" s="44"/>
      <c r="SL28" s="44"/>
      <c r="SM28" s="44"/>
      <c r="SN28" s="44"/>
      <c r="SO28" s="44"/>
      <c r="SP28" s="44"/>
      <c r="SQ28" s="44"/>
      <c r="SR28" s="44"/>
      <c r="SS28" s="44"/>
      <c r="ST28" s="44"/>
      <c r="SU28" s="44"/>
      <c r="SV28" s="44"/>
      <c r="SW28" s="44"/>
      <c r="SX28" s="44"/>
      <c r="SY28" s="44"/>
      <c r="SZ28" s="44"/>
      <c r="TA28" s="44"/>
      <c r="TB28" s="44"/>
      <c r="TC28" s="44"/>
      <c r="TD28" s="44"/>
      <c r="TE28" s="44"/>
      <c r="TF28" s="44"/>
      <c r="TG28" s="44"/>
      <c r="TH28" s="44"/>
      <c r="TI28" s="44"/>
      <c r="TJ28" s="44"/>
      <c r="TK28" s="44" t="s">
        <v>713</v>
      </c>
      <c r="TL28" s="44" t="s">
        <v>714</v>
      </c>
      <c r="TM28" s="44" t="s">
        <v>715</v>
      </c>
      <c r="TN28" s="44" t="s">
        <v>716</v>
      </c>
      <c r="TO28" s="44" t="s">
        <v>717</v>
      </c>
      <c r="TP28" s="44" t="s">
        <v>718</v>
      </c>
      <c r="TQ28" s="44"/>
      <c r="TR28" s="44"/>
      <c r="TS28" s="44"/>
      <c r="TT28" s="44"/>
      <c r="TU28" s="44"/>
      <c r="TV28" s="44"/>
      <c r="TW28" s="44"/>
      <c r="TX28" s="44"/>
      <c r="TY28" s="44"/>
      <c r="TZ28" s="44"/>
      <c r="UA28" s="44"/>
      <c r="UB28" s="44"/>
      <c r="UC28" s="44"/>
      <c r="UD28" s="44"/>
    </row>
    <row r="29" spans="1:550" s="39" customFormat="1" ht="15" customHeight="1" x14ac:dyDescent="0.25">
      <c r="A29" s="43" t="s">
        <v>242</v>
      </c>
      <c r="B29" s="44" t="s">
        <v>1046</v>
      </c>
      <c r="C29" s="44" t="s">
        <v>2764</v>
      </c>
      <c r="D29" s="45" t="s">
        <v>497</v>
      </c>
      <c r="E29" s="44" t="s">
        <v>107</v>
      </c>
      <c r="F29" s="44">
        <v>13</v>
      </c>
      <c r="G29" s="44">
        <v>47</v>
      </c>
      <c r="H29" s="44">
        <v>60</v>
      </c>
      <c r="I29" s="44">
        <v>4</v>
      </c>
      <c r="J29" s="44" t="s">
        <v>1047</v>
      </c>
      <c r="K29" s="44" t="s">
        <v>10</v>
      </c>
      <c r="L29" s="44" t="s">
        <v>1048</v>
      </c>
      <c r="M29" s="44">
        <v>7</v>
      </c>
      <c r="N29" s="44">
        <v>28</v>
      </c>
      <c r="O29" s="44">
        <v>35</v>
      </c>
      <c r="P29" s="44" t="s">
        <v>1049</v>
      </c>
      <c r="Q29" s="44" t="s">
        <v>1050</v>
      </c>
      <c r="R29" s="44" t="s">
        <v>1051</v>
      </c>
      <c r="S29" s="44" t="s">
        <v>1052</v>
      </c>
      <c r="T29" s="44" t="s">
        <v>1053</v>
      </c>
      <c r="U29" s="44" t="s">
        <v>461</v>
      </c>
      <c r="V29" s="44" t="s">
        <v>1054</v>
      </c>
      <c r="W29" s="44" t="s">
        <v>1055</v>
      </c>
      <c r="X29" s="44" t="s">
        <v>1053</v>
      </c>
      <c r="Y29" s="44" t="s">
        <v>1056</v>
      </c>
      <c r="Z29" s="44" t="s">
        <v>1057</v>
      </c>
      <c r="AA29" s="44" t="s">
        <v>1058</v>
      </c>
      <c r="AB29" s="44" t="s">
        <v>1053</v>
      </c>
      <c r="AC29" s="44" t="s">
        <v>1059</v>
      </c>
      <c r="AD29" s="44" t="s">
        <v>1060</v>
      </c>
      <c r="AE29" s="44" t="s">
        <v>1061</v>
      </c>
      <c r="AF29" s="44" t="s">
        <v>1053</v>
      </c>
      <c r="AG29" s="44" t="s">
        <v>1062</v>
      </c>
      <c r="AH29" s="44" t="s">
        <v>1063</v>
      </c>
      <c r="AI29" s="44" t="s">
        <v>1064</v>
      </c>
      <c r="AJ29" s="44" t="s">
        <v>1053</v>
      </c>
      <c r="AK29" s="44" t="s">
        <v>1065</v>
      </c>
      <c r="AL29" s="44" t="s">
        <v>1066</v>
      </c>
      <c r="AM29" s="44" t="s">
        <v>1067</v>
      </c>
      <c r="AN29" s="44" t="s">
        <v>1053</v>
      </c>
      <c r="AO29" s="44"/>
      <c r="AP29" s="44"/>
      <c r="AQ29" s="44"/>
      <c r="AR29" s="44"/>
      <c r="AS29" s="44"/>
      <c r="AT29" s="44"/>
      <c r="AU29" s="44"/>
      <c r="AV29" s="44"/>
      <c r="AW29" s="44"/>
      <c r="AX29" s="44"/>
      <c r="AY29" s="44"/>
      <c r="AZ29" s="44"/>
      <c r="BA29" s="44" t="s">
        <v>1068</v>
      </c>
      <c r="BB29" s="44" t="s">
        <v>1069</v>
      </c>
      <c r="BC29" s="44" t="s">
        <v>516</v>
      </c>
      <c r="BD29" s="44" t="s">
        <v>1070</v>
      </c>
      <c r="BE29" s="44" t="s">
        <v>1071</v>
      </c>
      <c r="BF29" s="44" t="s">
        <v>101</v>
      </c>
      <c r="BG29" s="44" t="s">
        <v>31</v>
      </c>
      <c r="BH29" s="44" t="s">
        <v>462</v>
      </c>
      <c r="BI29" s="44">
        <v>6</v>
      </c>
      <c r="BJ29" s="44">
        <v>19</v>
      </c>
      <c r="BK29" s="44">
        <v>25</v>
      </c>
      <c r="BL29" s="44" t="s">
        <v>1072</v>
      </c>
      <c r="BM29" s="44" t="s">
        <v>1073</v>
      </c>
      <c r="BN29" s="44" t="s">
        <v>1074</v>
      </c>
      <c r="BO29" s="44" t="s">
        <v>1075</v>
      </c>
      <c r="BP29" s="44" t="s">
        <v>1053</v>
      </c>
      <c r="BQ29" s="44" t="s">
        <v>1076</v>
      </c>
      <c r="BR29" s="44" t="s">
        <v>1077</v>
      </c>
      <c r="BS29" s="44" t="s">
        <v>1078</v>
      </c>
      <c r="BT29" s="44" t="s">
        <v>1053</v>
      </c>
      <c r="BU29" s="44" t="s">
        <v>1079</v>
      </c>
      <c r="BV29" s="44" t="s">
        <v>1080</v>
      </c>
      <c r="BW29" s="44" t="s">
        <v>1081</v>
      </c>
      <c r="BX29" s="44" t="s">
        <v>1053</v>
      </c>
      <c r="BY29" s="44" t="s">
        <v>1082</v>
      </c>
      <c r="BZ29" s="44" t="s">
        <v>1083</v>
      </c>
      <c r="CA29" s="44" t="s">
        <v>1084</v>
      </c>
      <c r="CB29" s="44" t="s">
        <v>1053</v>
      </c>
      <c r="CC29" s="44"/>
      <c r="CD29" s="44"/>
      <c r="CE29" s="44"/>
      <c r="CF29" s="44"/>
      <c r="CG29" s="44"/>
      <c r="CH29" s="44"/>
      <c r="CI29" s="44"/>
      <c r="CJ29" s="44"/>
      <c r="CK29" s="44"/>
      <c r="CL29" s="44"/>
      <c r="CM29" s="44"/>
      <c r="CN29" s="44"/>
      <c r="CO29" s="44"/>
      <c r="CP29" s="44"/>
      <c r="CQ29" s="44"/>
      <c r="CR29" s="44"/>
      <c r="CS29" s="44"/>
      <c r="CT29" s="44"/>
      <c r="CU29" s="44"/>
      <c r="CV29" s="44"/>
      <c r="CW29" s="44" t="s">
        <v>1085</v>
      </c>
      <c r="CX29" s="44" t="s">
        <v>1086</v>
      </c>
      <c r="CY29" s="44" t="s">
        <v>1087</v>
      </c>
      <c r="CZ29" s="44" t="s">
        <v>1088</v>
      </c>
      <c r="DA29" s="44" t="s">
        <v>1089</v>
      </c>
      <c r="DB29" s="44" t="s">
        <v>101</v>
      </c>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4"/>
      <c r="LR29" s="44"/>
      <c r="LS29" s="44"/>
      <c r="LT29" s="44"/>
      <c r="LU29" s="44"/>
      <c r="LV29" s="44"/>
      <c r="LW29" s="44"/>
      <c r="LX29" s="44"/>
      <c r="LY29" s="44"/>
      <c r="LZ29" s="44"/>
      <c r="MA29" s="44"/>
      <c r="MB29" s="44"/>
      <c r="MC29" s="44"/>
      <c r="MD29" s="44"/>
      <c r="ME29" s="44"/>
      <c r="MF29" s="44"/>
      <c r="MG29" s="44"/>
      <c r="MH29" s="44"/>
      <c r="MI29" s="44"/>
      <c r="MJ29" s="44"/>
      <c r="MK29" s="44"/>
      <c r="ML29" s="44"/>
      <c r="MM29" s="44"/>
      <c r="MN29" s="44"/>
      <c r="MO29" s="44"/>
      <c r="MP29" s="44"/>
      <c r="MQ29" s="44"/>
      <c r="MR29" s="44"/>
      <c r="MS29" s="44"/>
      <c r="MT29" s="44"/>
      <c r="MU29" s="44"/>
      <c r="MV29" s="44"/>
      <c r="MW29" s="44"/>
      <c r="MX29" s="44"/>
      <c r="MY29" s="44"/>
      <c r="MZ29" s="44"/>
      <c r="NA29" s="44"/>
      <c r="NB29" s="44"/>
      <c r="NC29" s="44"/>
      <c r="ND29" s="44"/>
      <c r="NE29" s="44"/>
      <c r="NF29" s="44"/>
      <c r="NG29" s="44"/>
      <c r="NH29" s="44"/>
      <c r="NI29" s="44"/>
      <c r="NJ29" s="44"/>
      <c r="NK29" s="44"/>
      <c r="NL29" s="44"/>
      <c r="NM29" s="44"/>
      <c r="NN29" s="44"/>
      <c r="NO29" s="44"/>
      <c r="NP29" s="44"/>
      <c r="NQ29" s="44"/>
      <c r="NR29" s="44"/>
      <c r="NS29" s="44"/>
      <c r="NT29" s="44"/>
      <c r="NU29" s="44"/>
      <c r="NV29" s="44"/>
      <c r="NW29" s="44"/>
      <c r="NX29" s="44"/>
      <c r="NY29" s="44"/>
      <c r="NZ29" s="44"/>
      <c r="OA29" s="44"/>
      <c r="OB29" s="44"/>
      <c r="OC29" s="44"/>
      <c r="OD29" s="44"/>
      <c r="OE29" s="44"/>
      <c r="OF29" s="44"/>
      <c r="OG29" s="44"/>
      <c r="OH29" s="44"/>
      <c r="OI29" s="44"/>
      <c r="OJ29" s="44"/>
      <c r="OK29" s="44"/>
      <c r="OL29" s="44"/>
      <c r="OM29" s="44"/>
      <c r="ON29" s="44"/>
      <c r="OO29" s="44"/>
      <c r="OP29" s="44"/>
      <c r="OQ29" s="44"/>
      <c r="OR29" s="44"/>
      <c r="OS29" s="44"/>
      <c r="OT29" s="44"/>
      <c r="OU29" s="44"/>
      <c r="OV29" s="44"/>
      <c r="OW29" s="44"/>
      <c r="OX29" s="44"/>
      <c r="OY29" s="44"/>
      <c r="OZ29" s="44"/>
      <c r="PA29" s="44"/>
      <c r="PB29" s="44"/>
      <c r="PC29" s="44"/>
      <c r="PD29" s="44"/>
      <c r="PE29" s="44"/>
      <c r="PF29" s="44"/>
      <c r="PG29" s="44"/>
      <c r="PH29" s="44"/>
      <c r="PI29" s="44"/>
      <c r="PJ29" s="44"/>
      <c r="PK29" s="44"/>
      <c r="PL29" s="44"/>
      <c r="PM29" s="44"/>
      <c r="PN29" s="44"/>
      <c r="PO29" s="44"/>
      <c r="PP29" s="44"/>
      <c r="PQ29" s="44"/>
      <c r="PR29" s="44"/>
      <c r="PS29" s="44"/>
      <c r="PT29" s="44"/>
      <c r="PU29" s="44"/>
      <c r="PV29" s="44"/>
      <c r="PW29" s="44"/>
      <c r="PX29" s="44"/>
      <c r="PY29" s="44"/>
      <c r="PZ29" s="44"/>
      <c r="QA29" s="44"/>
      <c r="QB29" s="44"/>
      <c r="QC29" s="44"/>
      <c r="QD29" s="44"/>
      <c r="QE29" s="44"/>
      <c r="QF29" s="44"/>
      <c r="QG29" s="44"/>
      <c r="QH29" s="44"/>
      <c r="QI29" s="44"/>
      <c r="QJ29" s="44"/>
      <c r="QK29" s="44"/>
      <c r="QL29" s="44"/>
      <c r="QM29" s="44"/>
      <c r="QN29" s="44"/>
      <c r="QO29" s="44"/>
      <c r="QP29" s="44"/>
      <c r="QQ29" s="44"/>
      <c r="QR29" s="44"/>
      <c r="QS29" s="44"/>
      <c r="QT29" s="44"/>
      <c r="QU29" s="44"/>
      <c r="QV29" s="44"/>
      <c r="QW29" s="44"/>
      <c r="QX29" s="44"/>
      <c r="QY29" s="44"/>
      <c r="QZ29" s="44"/>
      <c r="RA29" s="44"/>
      <c r="RB29" s="44"/>
      <c r="RC29" s="44"/>
      <c r="RD29" s="44"/>
      <c r="RE29" s="44"/>
      <c r="RF29" s="44"/>
      <c r="RG29" s="44"/>
      <c r="RH29" s="44"/>
      <c r="RI29" s="44"/>
      <c r="RJ29" s="44"/>
      <c r="RK29" s="44"/>
      <c r="RL29" s="44"/>
      <c r="RM29" s="44"/>
      <c r="RN29" s="44"/>
      <c r="RO29" s="44"/>
      <c r="RP29" s="44"/>
      <c r="RQ29" s="44"/>
      <c r="RR29" s="44"/>
      <c r="RS29" s="44"/>
      <c r="RT29" s="44"/>
      <c r="RU29" s="44"/>
      <c r="RV29" s="44"/>
      <c r="RW29" s="44" t="s">
        <v>559</v>
      </c>
      <c r="RX29" s="44" t="s">
        <v>1090</v>
      </c>
      <c r="RY29" s="44" t="s">
        <v>561</v>
      </c>
      <c r="RZ29" s="44" t="s">
        <v>1091</v>
      </c>
      <c r="SA29" s="44" t="s">
        <v>563</v>
      </c>
      <c r="SB29" s="44" t="s">
        <v>764</v>
      </c>
      <c r="SC29" s="44" t="s">
        <v>765</v>
      </c>
      <c r="SD29" s="44" t="s">
        <v>978</v>
      </c>
      <c r="SE29" s="44" t="s">
        <v>567</v>
      </c>
      <c r="SF29" s="44" t="s">
        <v>568</v>
      </c>
      <c r="SG29" s="44" t="s">
        <v>1092</v>
      </c>
      <c r="SH29" s="44" t="s">
        <v>1093</v>
      </c>
      <c r="SI29" s="44" t="s">
        <v>629</v>
      </c>
      <c r="SJ29" s="44" t="s">
        <v>1094</v>
      </c>
      <c r="SK29" s="44"/>
      <c r="SL29" s="44"/>
      <c r="SM29" s="44"/>
      <c r="SN29" s="44"/>
      <c r="SO29" s="44"/>
      <c r="SP29" s="44"/>
      <c r="SQ29" s="44"/>
      <c r="SR29" s="44"/>
      <c r="SS29" s="44"/>
      <c r="ST29" s="44"/>
      <c r="SU29" s="44"/>
      <c r="SV29" s="44"/>
      <c r="SW29" s="44"/>
      <c r="SX29" s="44"/>
      <c r="SY29" s="44"/>
      <c r="SZ29" s="44"/>
      <c r="TA29" s="44"/>
      <c r="TB29" s="44"/>
      <c r="TC29" s="44"/>
      <c r="TD29" s="44"/>
      <c r="TE29" s="44"/>
      <c r="TF29" s="44"/>
      <c r="TG29" s="44"/>
      <c r="TH29" s="44"/>
      <c r="TI29" s="44"/>
      <c r="TJ29" s="44"/>
      <c r="TK29" s="44" t="s">
        <v>1095</v>
      </c>
      <c r="TL29" s="44" t="s">
        <v>1096</v>
      </c>
      <c r="TM29" s="44" t="s">
        <v>1097</v>
      </c>
      <c r="TN29" s="44" t="s">
        <v>1098</v>
      </c>
      <c r="TO29" s="44" t="s">
        <v>1099</v>
      </c>
      <c r="TP29" s="44" t="s">
        <v>1100</v>
      </c>
      <c r="TQ29" s="44"/>
      <c r="TR29" s="44"/>
      <c r="TS29" s="44"/>
      <c r="TT29" s="44"/>
      <c r="TU29" s="44"/>
      <c r="TV29" s="44"/>
      <c r="TW29" s="44"/>
      <c r="TX29" s="44"/>
      <c r="TY29" s="44"/>
      <c r="TZ29" s="44"/>
      <c r="UA29" s="44"/>
      <c r="UB29" s="44"/>
      <c r="UC29" s="44"/>
      <c r="UD29" s="44"/>
    </row>
    <row r="30" spans="1:550" s="39" customFormat="1" ht="15" customHeight="1" x14ac:dyDescent="0.25">
      <c r="A30" s="43" t="s">
        <v>243</v>
      </c>
      <c r="B30" s="43" t="s">
        <v>3521</v>
      </c>
      <c r="C30" s="43" t="s">
        <v>2764</v>
      </c>
      <c r="D30" s="43" t="s">
        <v>1725</v>
      </c>
      <c r="E30" s="43" t="s">
        <v>98</v>
      </c>
      <c r="F30" s="43">
        <v>20</v>
      </c>
      <c r="G30" s="43">
        <v>40</v>
      </c>
      <c r="H30" s="43">
        <v>60</v>
      </c>
      <c r="I30" s="43">
        <v>4</v>
      </c>
      <c r="J30" s="43" t="s">
        <v>3522</v>
      </c>
      <c r="K30" s="43" t="s">
        <v>10</v>
      </c>
      <c r="L30" s="43" t="s">
        <v>3523</v>
      </c>
      <c r="M30" s="43">
        <v>10</v>
      </c>
      <c r="N30" s="43">
        <v>20</v>
      </c>
      <c r="O30" s="43">
        <v>30</v>
      </c>
      <c r="P30" s="43" t="s">
        <v>3444</v>
      </c>
      <c r="Q30" s="45" t="s">
        <v>3445</v>
      </c>
      <c r="R30" s="43" t="s">
        <v>3524</v>
      </c>
      <c r="S30" s="43" t="s">
        <v>3525</v>
      </c>
      <c r="T30" s="45" t="s">
        <v>3446</v>
      </c>
      <c r="U30" s="45" t="s">
        <v>3447</v>
      </c>
      <c r="V30" s="43" t="s">
        <v>3526</v>
      </c>
      <c r="W30" s="43" t="s">
        <v>3527</v>
      </c>
      <c r="X30" s="43" t="s">
        <v>3446</v>
      </c>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t="s">
        <v>3528</v>
      </c>
      <c r="BB30" s="43" t="s">
        <v>3529</v>
      </c>
      <c r="BC30" s="43" t="s">
        <v>3530</v>
      </c>
      <c r="BD30" s="43" t="s">
        <v>3531</v>
      </c>
      <c r="BE30" s="43" t="s">
        <v>3532</v>
      </c>
      <c r="BF30" s="43" t="s">
        <v>101</v>
      </c>
      <c r="BG30" s="43" t="s">
        <v>31</v>
      </c>
      <c r="BH30" s="43" t="s">
        <v>226</v>
      </c>
      <c r="BI30" s="43">
        <v>10</v>
      </c>
      <c r="BJ30" s="43">
        <v>20</v>
      </c>
      <c r="BK30" s="43">
        <v>30</v>
      </c>
      <c r="BL30" s="43" t="s">
        <v>3533</v>
      </c>
      <c r="BM30" s="45" t="s">
        <v>3534</v>
      </c>
      <c r="BN30" s="43" t="s">
        <v>3535</v>
      </c>
      <c r="BO30" s="43" t="s">
        <v>3536</v>
      </c>
      <c r="BP30" s="45" t="s">
        <v>3446</v>
      </c>
      <c r="BQ30" s="43" t="s">
        <v>3448</v>
      </c>
      <c r="BR30" s="43" t="s">
        <v>3537</v>
      </c>
      <c r="BS30" s="43" t="s">
        <v>3538</v>
      </c>
      <c r="BT30" s="43" t="s">
        <v>3446</v>
      </c>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t="s">
        <v>3539</v>
      </c>
      <c r="CX30" s="43" t="s">
        <v>3540</v>
      </c>
      <c r="CY30" s="43" t="s">
        <v>3541</v>
      </c>
      <c r="CZ30" s="43" t="s">
        <v>3542</v>
      </c>
      <c r="DA30" s="43" t="s">
        <v>3543</v>
      </c>
      <c r="DB30" s="43" t="s">
        <v>101</v>
      </c>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t="s">
        <v>3544</v>
      </c>
      <c r="RX30" s="43" t="s">
        <v>3545</v>
      </c>
      <c r="RY30" s="43" t="s">
        <v>3546</v>
      </c>
      <c r="RZ30" s="43" t="s">
        <v>2532</v>
      </c>
      <c r="SA30" s="43" t="s">
        <v>3547</v>
      </c>
      <c r="SB30" s="43" t="s">
        <v>3548</v>
      </c>
      <c r="SC30" s="43" t="s">
        <v>3549</v>
      </c>
      <c r="SD30" s="43" t="s">
        <v>2533</v>
      </c>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t="s">
        <v>3550</v>
      </c>
      <c r="TL30" s="43" t="s">
        <v>3551</v>
      </c>
      <c r="TM30" s="43" t="s">
        <v>3552</v>
      </c>
      <c r="TN30" s="43" t="s">
        <v>3553</v>
      </c>
      <c r="TO30" s="43" t="s">
        <v>3554</v>
      </c>
      <c r="TP30" s="43" t="s">
        <v>3555</v>
      </c>
      <c r="TQ30" s="43"/>
      <c r="TR30" s="43"/>
      <c r="TS30" s="43"/>
      <c r="TT30" s="43"/>
      <c r="TU30" s="43"/>
      <c r="TV30" s="43"/>
      <c r="TW30" s="43"/>
      <c r="TX30" s="43"/>
      <c r="TY30" s="43"/>
      <c r="TZ30" s="43"/>
      <c r="UA30" s="43"/>
      <c r="UB30" s="43"/>
      <c r="UC30" s="43"/>
      <c r="UD30" s="43"/>
    </row>
    <row r="31" spans="1:550" s="39" customFormat="1" ht="15" customHeight="1" x14ac:dyDescent="0.25">
      <c r="A31" s="43" t="s">
        <v>244</v>
      </c>
      <c r="B31" s="43" t="s">
        <v>3556</v>
      </c>
      <c r="C31" s="43" t="s">
        <v>2764</v>
      </c>
      <c r="D31" s="43" t="s">
        <v>3557</v>
      </c>
      <c r="E31" s="43" t="s">
        <v>107</v>
      </c>
      <c r="F31" s="43">
        <v>17</v>
      </c>
      <c r="G31" s="43">
        <v>43</v>
      </c>
      <c r="H31" s="43">
        <v>60</v>
      </c>
      <c r="I31" s="43">
        <v>4</v>
      </c>
      <c r="J31" s="43" t="s">
        <v>3558</v>
      </c>
      <c r="K31" s="43" t="s">
        <v>10</v>
      </c>
      <c r="L31" s="43" t="s">
        <v>3452</v>
      </c>
      <c r="M31" s="43">
        <v>4</v>
      </c>
      <c r="N31" s="43">
        <v>6</v>
      </c>
      <c r="O31" s="43">
        <v>10</v>
      </c>
      <c r="P31" s="43" t="s">
        <v>3716</v>
      </c>
      <c r="Q31" s="43" t="s">
        <v>3559</v>
      </c>
      <c r="R31" s="43" t="s">
        <v>3560</v>
      </c>
      <c r="S31" s="43" t="s">
        <v>3561</v>
      </c>
      <c r="T31" s="43" t="s">
        <v>3562</v>
      </c>
      <c r="U31" s="43" t="s">
        <v>3563</v>
      </c>
      <c r="V31" s="43" t="s">
        <v>3564</v>
      </c>
      <c r="W31" s="43" t="s">
        <v>3565</v>
      </c>
      <c r="X31" s="43" t="s">
        <v>3562</v>
      </c>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t="s">
        <v>3566</v>
      </c>
      <c r="BB31" s="43" t="s">
        <v>3567</v>
      </c>
      <c r="BC31" s="43" t="s">
        <v>3568</v>
      </c>
      <c r="BD31" s="43" t="s">
        <v>3569</v>
      </c>
      <c r="BE31" s="43" t="s">
        <v>3570</v>
      </c>
      <c r="BF31" s="43" t="s">
        <v>101</v>
      </c>
      <c r="BG31" s="43" t="s">
        <v>31</v>
      </c>
      <c r="BH31" s="43" t="s">
        <v>3249</v>
      </c>
      <c r="BI31" s="43">
        <v>10</v>
      </c>
      <c r="BJ31" s="43">
        <v>25</v>
      </c>
      <c r="BK31" s="43">
        <v>35</v>
      </c>
      <c r="BL31" s="43" t="s">
        <v>3250</v>
      </c>
      <c r="BM31" s="43" t="s">
        <v>3571</v>
      </c>
      <c r="BN31" s="43" t="s">
        <v>3572</v>
      </c>
      <c r="BO31" s="43" t="s">
        <v>3573</v>
      </c>
      <c r="BP31" s="43" t="s">
        <v>3574</v>
      </c>
      <c r="BQ31" s="43" t="s">
        <v>3575</v>
      </c>
      <c r="BR31" s="43" t="s">
        <v>3576</v>
      </c>
      <c r="BS31" s="43" t="s">
        <v>3577</v>
      </c>
      <c r="BT31" s="43" t="s">
        <v>3577</v>
      </c>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t="s">
        <v>3578</v>
      </c>
      <c r="CX31" s="43" t="s">
        <v>3579</v>
      </c>
      <c r="CY31" s="43" t="s">
        <v>3580</v>
      </c>
      <c r="CZ31" s="43" t="s">
        <v>3581</v>
      </c>
      <c r="DA31" s="43" t="s">
        <v>3582</v>
      </c>
      <c r="DB31" s="43" t="s">
        <v>101</v>
      </c>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c r="JC31" s="43"/>
      <c r="JD31" s="43"/>
      <c r="JE31" s="43"/>
      <c r="JF31" s="43"/>
      <c r="JG31" s="43"/>
      <c r="JH31" s="43"/>
      <c r="JI31" s="43"/>
      <c r="JJ31" s="43"/>
      <c r="JK31" s="43"/>
      <c r="JL31" s="43"/>
      <c r="JM31" s="43"/>
      <c r="JN31" s="43"/>
      <c r="JO31" s="43"/>
      <c r="JP31" s="43"/>
      <c r="JQ31" s="43"/>
      <c r="JR31" s="43"/>
      <c r="JS31" s="43"/>
      <c r="JT31" s="43"/>
      <c r="JU31" s="43"/>
      <c r="JV31" s="43"/>
      <c r="JW31" s="43"/>
      <c r="JX31" s="43"/>
      <c r="JY31" s="43"/>
      <c r="JZ31" s="43"/>
      <c r="KA31" s="43"/>
      <c r="KB31" s="43"/>
      <c r="KC31" s="43"/>
      <c r="KD31" s="43"/>
      <c r="KE31" s="43"/>
      <c r="KF31" s="43"/>
      <c r="KG31" s="43"/>
      <c r="KH31" s="43"/>
      <c r="KI31" s="43"/>
      <c r="KJ31" s="43"/>
      <c r="KK31" s="43"/>
      <c r="KL31" s="43"/>
      <c r="KM31" s="43"/>
      <c r="KN31" s="43"/>
      <c r="KO31" s="43"/>
      <c r="KP31" s="43"/>
      <c r="KQ31" s="43"/>
      <c r="KR31" s="43"/>
      <c r="KS31" s="43"/>
      <c r="KT31" s="43"/>
      <c r="KU31" s="43"/>
      <c r="KV31" s="43"/>
      <c r="KW31" s="43"/>
      <c r="KX31" s="43"/>
      <c r="KY31" s="43"/>
      <c r="KZ31" s="43"/>
      <c r="LA31" s="43"/>
      <c r="LB31" s="43"/>
      <c r="LC31" s="43"/>
      <c r="LD31" s="43"/>
      <c r="LE31" s="43"/>
      <c r="LF31" s="43"/>
      <c r="LG31" s="43"/>
      <c r="LH31" s="43"/>
      <c r="LI31" s="43"/>
      <c r="LJ31" s="43"/>
      <c r="LK31" s="43"/>
      <c r="LL31" s="43"/>
      <c r="LM31" s="43"/>
      <c r="LN31" s="43"/>
      <c r="LO31" s="43"/>
      <c r="LP31" s="43"/>
      <c r="LQ31" s="43"/>
      <c r="LR31" s="43"/>
      <c r="LS31" s="43"/>
      <c r="LT31" s="43"/>
      <c r="LU31" s="43"/>
      <c r="LV31" s="43"/>
      <c r="LW31" s="43"/>
      <c r="LX31" s="43"/>
      <c r="LY31" s="43"/>
      <c r="LZ31" s="43"/>
      <c r="MA31" s="43"/>
      <c r="MB31" s="43"/>
      <c r="MC31" s="43"/>
      <c r="MD31" s="43"/>
      <c r="ME31" s="43"/>
      <c r="MF31" s="43"/>
      <c r="MG31" s="43"/>
      <c r="MH31" s="43"/>
      <c r="MI31" s="43"/>
      <c r="MJ31" s="43"/>
      <c r="MK31" s="43"/>
      <c r="ML31" s="43"/>
      <c r="MM31" s="43"/>
      <c r="MN31" s="43"/>
      <c r="MO31" s="43"/>
      <c r="MP31" s="43"/>
      <c r="MQ31" s="43"/>
      <c r="MR31" s="43"/>
      <c r="MS31" s="43"/>
      <c r="MT31" s="43"/>
      <c r="MU31" s="43"/>
      <c r="MV31" s="43"/>
      <c r="MW31" s="43"/>
      <c r="MX31" s="43"/>
      <c r="MY31" s="43"/>
      <c r="MZ31" s="43"/>
      <c r="NA31" s="43"/>
      <c r="NB31" s="43"/>
      <c r="NC31" s="43"/>
      <c r="ND31" s="43"/>
      <c r="NE31" s="43"/>
      <c r="NF31" s="43"/>
      <c r="NG31" s="43"/>
      <c r="NH31" s="43"/>
      <c r="NI31" s="43"/>
      <c r="NJ31" s="43"/>
      <c r="NK31" s="43"/>
      <c r="NL31" s="43"/>
      <c r="NM31" s="43"/>
      <c r="NN31" s="43"/>
      <c r="NO31" s="43"/>
      <c r="NP31" s="43"/>
      <c r="NQ31" s="43"/>
      <c r="NR31" s="43"/>
      <c r="NS31" s="43"/>
      <c r="NT31" s="43"/>
      <c r="NU31" s="43"/>
      <c r="NV31" s="43"/>
      <c r="NW31" s="43"/>
      <c r="NX31" s="43"/>
      <c r="NY31" s="43"/>
      <c r="NZ31" s="43"/>
      <c r="OA31" s="43"/>
      <c r="OB31" s="43"/>
      <c r="OC31" s="43"/>
      <c r="OD31" s="43"/>
      <c r="OE31" s="43"/>
      <c r="OF31" s="43"/>
      <c r="OG31" s="43"/>
      <c r="OH31" s="43"/>
      <c r="OI31" s="43"/>
      <c r="OJ31" s="43"/>
      <c r="OK31" s="43"/>
      <c r="OL31" s="43"/>
      <c r="OM31" s="43"/>
      <c r="ON31" s="43"/>
      <c r="OO31" s="43"/>
      <c r="OP31" s="43"/>
      <c r="OQ31" s="43"/>
      <c r="OR31" s="43"/>
      <c r="OS31" s="43"/>
      <c r="OT31" s="43"/>
      <c r="OU31" s="43"/>
      <c r="OV31" s="43"/>
      <c r="OW31" s="43"/>
      <c r="OX31" s="43"/>
      <c r="OY31" s="43"/>
      <c r="OZ31" s="43"/>
      <c r="PA31" s="43"/>
      <c r="PB31" s="43"/>
      <c r="PC31" s="43"/>
      <c r="PD31" s="43"/>
      <c r="PE31" s="43"/>
      <c r="PF31" s="43"/>
      <c r="PG31" s="43"/>
      <c r="PH31" s="43"/>
      <c r="PI31" s="43"/>
      <c r="PJ31" s="43"/>
      <c r="PK31" s="43"/>
      <c r="PL31" s="43"/>
      <c r="PM31" s="43"/>
      <c r="PN31" s="43"/>
      <c r="PO31" s="43"/>
      <c r="PP31" s="43"/>
      <c r="PQ31" s="43"/>
      <c r="PR31" s="43"/>
      <c r="PS31" s="43"/>
      <c r="PT31" s="43"/>
      <c r="PU31" s="43"/>
      <c r="PV31" s="43"/>
      <c r="PW31" s="43"/>
      <c r="PX31" s="43"/>
      <c r="PY31" s="43"/>
      <c r="PZ31" s="43"/>
      <c r="QA31" s="43"/>
      <c r="QB31" s="43"/>
      <c r="QC31" s="43"/>
      <c r="QD31" s="43"/>
      <c r="QE31" s="43"/>
      <c r="QF31" s="43"/>
      <c r="QG31" s="43"/>
      <c r="QH31" s="43"/>
      <c r="QI31" s="43"/>
      <c r="QJ31" s="43"/>
      <c r="QK31" s="43"/>
      <c r="QL31" s="43"/>
      <c r="QM31" s="43"/>
      <c r="QN31" s="43"/>
      <c r="QO31" s="43"/>
      <c r="QP31" s="43"/>
      <c r="QQ31" s="43"/>
      <c r="QR31" s="43"/>
      <c r="QS31" s="43"/>
      <c r="QT31" s="43"/>
      <c r="QU31" s="43"/>
      <c r="QV31" s="43"/>
      <c r="QW31" s="43"/>
      <c r="QX31" s="43"/>
      <c r="QY31" s="43"/>
      <c r="QZ31" s="43"/>
      <c r="RA31" s="43"/>
      <c r="RB31" s="43"/>
      <c r="RC31" s="43"/>
      <c r="RD31" s="43"/>
      <c r="RE31" s="43"/>
      <c r="RF31" s="43"/>
      <c r="RG31" s="43"/>
      <c r="RH31" s="43"/>
      <c r="RI31" s="43"/>
      <c r="RJ31" s="43"/>
      <c r="RK31" s="43"/>
      <c r="RL31" s="43"/>
      <c r="RM31" s="43"/>
      <c r="RN31" s="43"/>
      <c r="RO31" s="43"/>
      <c r="RP31" s="43"/>
      <c r="RQ31" s="43"/>
      <c r="RR31" s="43"/>
      <c r="RS31" s="43"/>
      <c r="RT31" s="43"/>
      <c r="RU31" s="43"/>
      <c r="RV31" s="43"/>
      <c r="RW31" s="43" t="s">
        <v>3583</v>
      </c>
      <c r="RX31" s="43" t="s">
        <v>3584</v>
      </c>
      <c r="RY31" s="43" t="s">
        <v>3585</v>
      </c>
      <c r="RZ31" s="43" t="s">
        <v>3586</v>
      </c>
      <c r="SA31" s="43" t="s">
        <v>3587</v>
      </c>
      <c r="SB31" s="43" t="s">
        <v>3588</v>
      </c>
      <c r="SC31" s="43" t="s">
        <v>3589</v>
      </c>
      <c r="SD31" s="43" t="s">
        <v>3590</v>
      </c>
      <c r="SE31" s="43" t="s">
        <v>3591</v>
      </c>
      <c r="SF31" s="43" t="s">
        <v>3592</v>
      </c>
      <c r="SG31" s="43"/>
      <c r="SH31" s="43"/>
      <c r="SI31" s="43"/>
      <c r="SJ31" s="43"/>
      <c r="SK31" s="43"/>
      <c r="SL31" s="43"/>
      <c r="SM31" s="43"/>
      <c r="SN31" s="43"/>
      <c r="SO31" s="43"/>
      <c r="SP31" s="43"/>
      <c r="SQ31" s="43"/>
      <c r="SR31" s="43"/>
      <c r="SS31" s="43"/>
      <c r="ST31" s="43"/>
      <c r="SU31" s="43"/>
      <c r="SV31" s="43"/>
      <c r="SW31" s="43"/>
      <c r="SX31" s="43"/>
      <c r="SY31" s="43"/>
      <c r="SZ31" s="43"/>
      <c r="TA31" s="43"/>
      <c r="TB31" s="43"/>
      <c r="TC31" s="43"/>
      <c r="TD31" s="43"/>
      <c r="TE31" s="43"/>
      <c r="TF31" s="43"/>
      <c r="TG31" s="43"/>
      <c r="TH31" s="43"/>
      <c r="TI31" s="43"/>
      <c r="TJ31" s="43"/>
      <c r="TK31" s="43" t="s">
        <v>3593</v>
      </c>
      <c r="TL31" s="43" t="s">
        <v>3594</v>
      </c>
      <c r="TM31" s="43" t="s">
        <v>3595</v>
      </c>
      <c r="TN31" s="43" t="s">
        <v>3596</v>
      </c>
      <c r="TO31" s="43" t="s">
        <v>3596</v>
      </c>
      <c r="TP31" s="43" t="s">
        <v>3597</v>
      </c>
      <c r="TQ31" s="43" t="s">
        <v>3598</v>
      </c>
      <c r="TR31" s="43"/>
      <c r="TS31" s="43"/>
      <c r="TT31" s="43"/>
      <c r="TU31" s="43"/>
      <c r="TV31" s="43"/>
      <c r="TW31" s="43"/>
      <c r="TX31" s="43"/>
      <c r="TY31" s="43"/>
      <c r="TZ31" s="43"/>
      <c r="UA31" s="43"/>
      <c r="UB31" s="43"/>
      <c r="UC31" s="43"/>
      <c r="UD31" s="43"/>
    </row>
    <row r="32" spans="1:550" s="39" customFormat="1" ht="15" customHeight="1" x14ac:dyDescent="0.25">
      <c r="A32" s="43" t="s">
        <v>245</v>
      </c>
      <c r="B32" s="43" t="s">
        <v>1724</v>
      </c>
      <c r="C32" s="43" t="s">
        <v>2764</v>
      </c>
      <c r="D32" s="43" t="s">
        <v>3613</v>
      </c>
      <c r="E32" s="43" t="s">
        <v>114</v>
      </c>
      <c r="F32" s="43">
        <v>18</v>
      </c>
      <c r="G32" s="43">
        <v>42</v>
      </c>
      <c r="H32" s="43">
        <v>60</v>
      </c>
      <c r="I32" s="43">
        <v>4</v>
      </c>
      <c r="J32" s="43" t="s">
        <v>3614</v>
      </c>
      <c r="K32" s="43" t="s">
        <v>10</v>
      </c>
      <c r="L32" s="43" t="s">
        <v>1726</v>
      </c>
      <c r="M32" s="43">
        <v>6</v>
      </c>
      <c r="N32" s="43">
        <v>14</v>
      </c>
      <c r="O32" s="43">
        <v>20</v>
      </c>
      <c r="P32" s="43" t="s">
        <v>3717</v>
      </c>
      <c r="Q32" s="43" t="s">
        <v>3615</v>
      </c>
      <c r="R32" s="43" t="s">
        <v>3616</v>
      </c>
      <c r="S32" s="43" t="s">
        <v>3617</v>
      </c>
      <c r="T32" s="43" t="s">
        <v>3618</v>
      </c>
      <c r="U32" s="43" t="s">
        <v>3619</v>
      </c>
      <c r="V32" s="43" t="s">
        <v>3619</v>
      </c>
      <c r="W32" s="43" t="s">
        <v>3620</v>
      </c>
      <c r="X32" s="43" t="s">
        <v>3618</v>
      </c>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t="s">
        <v>3621</v>
      </c>
      <c r="BB32" s="43" t="s">
        <v>3622</v>
      </c>
      <c r="BC32" s="43" t="s">
        <v>3623</v>
      </c>
      <c r="BD32" s="43" t="s">
        <v>3624</v>
      </c>
      <c r="BE32" s="43" t="s">
        <v>3625</v>
      </c>
      <c r="BF32" s="43" t="s">
        <v>101</v>
      </c>
      <c r="BG32" s="43" t="s">
        <v>31</v>
      </c>
      <c r="BH32" s="43" t="s">
        <v>1727</v>
      </c>
      <c r="BI32" s="43">
        <v>6</v>
      </c>
      <c r="BJ32" s="43">
        <v>14</v>
      </c>
      <c r="BK32" s="43">
        <v>20</v>
      </c>
      <c r="BL32" s="43" t="s">
        <v>3718</v>
      </c>
      <c r="BM32" s="43" t="s">
        <v>3626</v>
      </c>
      <c r="BN32" s="43" t="s">
        <v>3627</v>
      </c>
      <c r="BO32" s="43" t="s">
        <v>3628</v>
      </c>
      <c r="BP32" s="43" t="s">
        <v>3629</v>
      </c>
      <c r="BQ32" s="43" t="s">
        <v>3630</v>
      </c>
      <c r="BR32" s="43" t="s">
        <v>3631</v>
      </c>
      <c r="BS32" s="43" t="s">
        <v>3632</v>
      </c>
      <c r="BT32" s="43" t="s">
        <v>3618</v>
      </c>
      <c r="BU32" s="43" t="s">
        <v>3633</v>
      </c>
      <c r="BV32" s="43" t="s">
        <v>3634</v>
      </c>
      <c r="BW32" s="43" t="s">
        <v>3635</v>
      </c>
      <c r="BX32" s="43" t="s">
        <v>3618</v>
      </c>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t="s">
        <v>3636</v>
      </c>
      <c r="CX32" s="43" t="s">
        <v>3637</v>
      </c>
      <c r="CY32" s="43" t="s">
        <v>3568</v>
      </c>
      <c r="CZ32" s="43" t="s">
        <v>3638</v>
      </c>
      <c r="DA32" s="43" t="s">
        <v>3639</v>
      </c>
      <c r="DB32" s="43" t="s">
        <v>101</v>
      </c>
      <c r="DC32" s="43" t="s">
        <v>32</v>
      </c>
      <c r="DD32" s="43" t="s">
        <v>1728</v>
      </c>
      <c r="DE32" s="43">
        <v>6</v>
      </c>
      <c r="DF32" s="43">
        <v>14</v>
      </c>
      <c r="DG32" s="43">
        <v>20</v>
      </c>
      <c r="DH32" s="43" t="s">
        <v>3719</v>
      </c>
      <c r="DI32" s="43" t="s">
        <v>3640</v>
      </c>
      <c r="DJ32" s="43" t="s">
        <v>3641</v>
      </c>
      <c r="DK32" s="43" t="s">
        <v>3642</v>
      </c>
      <c r="DL32" s="43" t="s">
        <v>3618</v>
      </c>
      <c r="DM32" s="43" t="s">
        <v>1729</v>
      </c>
      <c r="DN32" s="43" t="s">
        <v>3643</v>
      </c>
      <c r="DO32" s="43" t="s">
        <v>3644</v>
      </c>
      <c r="DP32" s="43" t="s">
        <v>3618</v>
      </c>
      <c r="DQ32" s="43" t="s">
        <v>1730</v>
      </c>
      <c r="DR32" s="43" t="s">
        <v>3645</v>
      </c>
      <c r="DS32" s="43" t="s">
        <v>3646</v>
      </c>
      <c r="DT32" s="43" t="s">
        <v>3618</v>
      </c>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t="s">
        <v>3647</v>
      </c>
      <c r="ET32" s="43" t="s">
        <v>3648</v>
      </c>
      <c r="EU32" s="43" t="s">
        <v>3568</v>
      </c>
      <c r="EV32" s="43" t="s">
        <v>3649</v>
      </c>
      <c r="EW32" s="43" t="s">
        <v>3650</v>
      </c>
      <c r="EX32" s="43" t="s">
        <v>3651</v>
      </c>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c r="JC32" s="43"/>
      <c r="JD32" s="43"/>
      <c r="JE32" s="43"/>
      <c r="JF32" s="43"/>
      <c r="JG32" s="43"/>
      <c r="JH32" s="43"/>
      <c r="JI32" s="43"/>
      <c r="JJ32" s="43"/>
      <c r="JK32" s="43"/>
      <c r="JL32" s="43"/>
      <c r="JM32" s="43"/>
      <c r="JN32" s="43"/>
      <c r="JO32" s="43"/>
      <c r="JP32" s="43"/>
      <c r="JQ32" s="43"/>
      <c r="JR32" s="43"/>
      <c r="JS32" s="43"/>
      <c r="JT32" s="43"/>
      <c r="JU32" s="43"/>
      <c r="JV32" s="43"/>
      <c r="JW32" s="43"/>
      <c r="JX32" s="43"/>
      <c r="JY32" s="43"/>
      <c r="JZ32" s="43"/>
      <c r="KA32" s="43"/>
      <c r="KB32" s="43"/>
      <c r="KC32" s="43"/>
      <c r="KD32" s="43"/>
      <c r="KE32" s="43"/>
      <c r="KF32" s="43"/>
      <c r="KG32" s="43"/>
      <c r="KH32" s="43"/>
      <c r="KI32" s="43"/>
      <c r="KJ32" s="43"/>
      <c r="KK32" s="43"/>
      <c r="KL32" s="43"/>
      <c r="KM32" s="43"/>
      <c r="KN32" s="43"/>
      <c r="KO32" s="43"/>
      <c r="KP32" s="43"/>
      <c r="KQ32" s="43"/>
      <c r="KR32" s="43"/>
      <c r="KS32" s="43"/>
      <c r="KT32" s="43"/>
      <c r="KU32" s="43"/>
      <c r="KV32" s="43"/>
      <c r="KW32" s="43"/>
      <c r="KX32" s="43"/>
      <c r="KY32" s="43"/>
      <c r="KZ32" s="43"/>
      <c r="LA32" s="43"/>
      <c r="LB32" s="43"/>
      <c r="LC32" s="43"/>
      <c r="LD32" s="43"/>
      <c r="LE32" s="43"/>
      <c r="LF32" s="43"/>
      <c r="LG32" s="43"/>
      <c r="LH32" s="43"/>
      <c r="LI32" s="43"/>
      <c r="LJ32" s="43"/>
      <c r="LK32" s="43"/>
      <c r="LL32" s="43"/>
      <c r="LM32" s="43"/>
      <c r="LN32" s="43"/>
      <c r="LO32" s="43"/>
      <c r="LP32" s="43"/>
      <c r="LQ32" s="43"/>
      <c r="LR32" s="43"/>
      <c r="LS32" s="43"/>
      <c r="LT32" s="43"/>
      <c r="LU32" s="43"/>
      <c r="LV32" s="43"/>
      <c r="LW32" s="43"/>
      <c r="LX32" s="43"/>
      <c r="LY32" s="43"/>
      <c r="LZ32" s="43"/>
      <c r="MA32" s="43"/>
      <c r="MB32" s="43"/>
      <c r="MC32" s="43"/>
      <c r="MD32" s="43"/>
      <c r="ME32" s="43"/>
      <c r="MF32" s="43"/>
      <c r="MG32" s="43"/>
      <c r="MH32" s="43"/>
      <c r="MI32" s="43"/>
      <c r="MJ32" s="43"/>
      <c r="MK32" s="43"/>
      <c r="ML32" s="43"/>
      <c r="MM32" s="43"/>
      <c r="MN32" s="43"/>
      <c r="MO32" s="43"/>
      <c r="MP32" s="43"/>
      <c r="MQ32" s="43"/>
      <c r="MR32" s="43"/>
      <c r="MS32" s="43"/>
      <c r="MT32" s="43"/>
      <c r="MU32" s="43"/>
      <c r="MV32" s="43"/>
      <c r="MW32" s="43"/>
      <c r="MX32" s="43"/>
      <c r="MY32" s="43"/>
      <c r="MZ32" s="43"/>
      <c r="NA32" s="43"/>
      <c r="NB32" s="43"/>
      <c r="NC32" s="43"/>
      <c r="ND32" s="43"/>
      <c r="NE32" s="43"/>
      <c r="NF32" s="43"/>
      <c r="NG32" s="43"/>
      <c r="NH32" s="43"/>
      <c r="NI32" s="43"/>
      <c r="NJ32" s="43"/>
      <c r="NK32" s="43"/>
      <c r="NL32" s="43"/>
      <c r="NM32" s="43"/>
      <c r="NN32" s="43"/>
      <c r="NO32" s="43"/>
      <c r="NP32" s="43"/>
      <c r="NQ32" s="43"/>
      <c r="NR32" s="43"/>
      <c r="NS32" s="43"/>
      <c r="NT32" s="43"/>
      <c r="NU32" s="43"/>
      <c r="NV32" s="43"/>
      <c r="NW32" s="43"/>
      <c r="NX32" s="43"/>
      <c r="NY32" s="43"/>
      <c r="NZ32" s="43"/>
      <c r="OA32" s="43"/>
      <c r="OB32" s="43"/>
      <c r="OC32" s="43"/>
      <c r="OD32" s="43"/>
      <c r="OE32" s="43"/>
      <c r="OF32" s="43"/>
      <c r="OG32" s="43"/>
      <c r="OH32" s="43"/>
      <c r="OI32" s="43"/>
      <c r="OJ32" s="43"/>
      <c r="OK32" s="43"/>
      <c r="OL32" s="43"/>
      <c r="OM32" s="43"/>
      <c r="ON32" s="43"/>
      <c r="OO32" s="43"/>
      <c r="OP32" s="43"/>
      <c r="OQ32" s="43"/>
      <c r="OR32" s="43"/>
      <c r="OS32" s="43"/>
      <c r="OT32" s="43"/>
      <c r="OU32" s="43"/>
      <c r="OV32" s="43"/>
      <c r="OW32" s="43"/>
      <c r="OX32" s="43"/>
      <c r="OY32" s="43"/>
      <c r="OZ32" s="43"/>
      <c r="PA32" s="43"/>
      <c r="PB32" s="43"/>
      <c r="PC32" s="43"/>
      <c r="PD32" s="43"/>
      <c r="PE32" s="43"/>
      <c r="PF32" s="43"/>
      <c r="PG32" s="43"/>
      <c r="PH32" s="43"/>
      <c r="PI32" s="43"/>
      <c r="PJ32" s="43"/>
      <c r="PK32" s="43"/>
      <c r="PL32" s="43"/>
      <c r="PM32" s="43"/>
      <c r="PN32" s="43"/>
      <c r="PO32" s="43"/>
      <c r="PP32" s="43"/>
      <c r="PQ32" s="43"/>
      <c r="PR32" s="43"/>
      <c r="PS32" s="43"/>
      <c r="PT32" s="43"/>
      <c r="PU32" s="43"/>
      <c r="PV32" s="43"/>
      <c r="PW32" s="43"/>
      <c r="PX32" s="43"/>
      <c r="PY32" s="43"/>
      <c r="PZ32" s="43"/>
      <c r="QA32" s="43"/>
      <c r="QB32" s="43"/>
      <c r="QC32" s="43"/>
      <c r="QD32" s="43"/>
      <c r="QE32" s="43"/>
      <c r="QF32" s="43"/>
      <c r="QG32" s="43"/>
      <c r="QH32" s="43"/>
      <c r="QI32" s="43"/>
      <c r="QJ32" s="43"/>
      <c r="QK32" s="43"/>
      <c r="QL32" s="43"/>
      <c r="QM32" s="43"/>
      <c r="QN32" s="43"/>
      <c r="QO32" s="43"/>
      <c r="QP32" s="43"/>
      <c r="QQ32" s="43"/>
      <c r="QR32" s="43"/>
      <c r="QS32" s="43"/>
      <c r="QT32" s="43"/>
      <c r="QU32" s="43"/>
      <c r="QV32" s="43"/>
      <c r="QW32" s="43"/>
      <c r="QX32" s="43"/>
      <c r="QY32" s="43"/>
      <c r="QZ32" s="43"/>
      <c r="RA32" s="43"/>
      <c r="RB32" s="43"/>
      <c r="RC32" s="43"/>
      <c r="RD32" s="43"/>
      <c r="RE32" s="43"/>
      <c r="RF32" s="43"/>
      <c r="RG32" s="43"/>
      <c r="RH32" s="43"/>
      <c r="RI32" s="43"/>
      <c r="RJ32" s="43"/>
      <c r="RK32" s="43"/>
      <c r="RL32" s="43"/>
      <c r="RM32" s="43"/>
      <c r="RN32" s="43"/>
      <c r="RO32" s="43"/>
      <c r="RP32" s="43"/>
      <c r="RQ32" s="43"/>
      <c r="RR32" s="43"/>
      <c r="RS32" s="43"/>
      <c r="RT32" s="43"/>
      <c r="RU32" s="43"/>
      <c r="RV32" s="43"/>
      <c r="RW32" s="43" t="s">
        <v>3652</v>
      </c>
      <c r="RX32" s="43" t="s">
        <v>3653</v>
      </c>
      <c r="RY32" s="43" t="s">
        <v>3654</v>
      </c>
      <c r="RZ32" s="43" t="s">
        <v>3655</v>
      </c>
      <c r="SA32" s="43" t="s">
        <v>3656</v>
      </c>
      <c r="SB32" s="43" t="s">
        <v>3657</v>
      </c>
      <c r="SC32" s="43" t="s">
        <v>3658</v>
      </c>
      <c r="SD32" s="43"/>
      <c r="SE32" s="43"/>
      <c r="SF32" s="43"/>
      <c r="SG32" s="43"/>
      <c r="SH32" s="43"/>
      <c r="SI32" s="43"/>
      <c r="SJ32" s="43"/>
      <c r="SK32" s="43"/>
      <c r="SL32" s="43"/>
      <c r="SM32" s="43"/>
      <c r="SN32" s="43"/>
      <c r="SO32" s="43"/>
      <c r="SP32" s="43"/>
      <c r="SQ32" s="43"/>
      <c r="SR32" s="43"/>
      <c r="SS32" s="43"/>
      <c r="ST32" s="43"/>
      <c r="SU32" s="43"/>
      <c r="SV32" s="43"/>
      <c r="SW32" s="43"/>
      <c r="SX32" s="43"/>
      <c r="SY32" s="43"/>
      <c r="SZ32" s="43"/>
      <c r="TA32" s="43"/>
      <c r="TB32" s="43"/>
      <c r="TC32" s="43"/>
      <c r="TD32" s="43"/>
      <c r="TE32" s="43"/>
      <c r="TF32" s="43"/>
      <c r="TG32" s="43"/>
      <c r="TH32" s="43"/>
      <c r="TI32" s="43"/>
      <c r="TJ32" s="43"/>
      <c r="TK32" s="43" t="s">
        <v>3659</v>
      </c>
      <c r="TL32" s="43" t="s">
        <v>3660</v>
      </c>
      <c r="TM32" s="43" t="s">
        <v>3661</v>
      </c>
      <c r="TN32" s="43" t="s">
        <v>3662</v>
      </c>
      <c r="TO32" s="43" t="s">
        <v>3663</v>
      </c>
      <c r="TP32" s="43" t="s">
        <v>3664</v>
      </c>
      <c r="TQ32" s="43"/>
      <c r="TR32" s="43"/>
      <c r="TS32" s="43"/>
      <c r="TT32" s="43"/>
      <c r="TU32" s="43"/>
      <c r="TV32" s="43"/>
      <c r="TW32" s="43"/>
      <c r="TX32" s="43"/>
      <c r="TY32" s="43"/>
      <c r="TZ32" s="43"/>
      <c r="UA32" s="43"/>
      <c r="UB32" s="43"/>
      <c r="UC32" s="43"/>
      <c r="UD32" s="43"/>
    </row>
    <row r="33" spans="1:550" s="39" customFormat="1" ht="15" customHeight="1" x14ac:dyDescent="0.25">
      <c r="A33" s="43" t="s">
        <v>3477</v>
      </c>
      <c r="B33" s="43" t="s">
        <v>3443</v>
      </c>
      <c r="C33" s="43" t="s">
        <v>3680</v>
      </c>
      <c r="D33" s="43" t="s">
        <v>3451</v>
      </c>
      <c r="E33" s="43" t="s">
        <v>123</v>
      </c>
      <c r="F33" s="43">
        <v>24</v>
      </c>
      <c r="G33" s="43">
        <v>36</v>
      </c>
      <c r="H33" s="43">
        <v>60</v>
      </c>
      <c r="I33" s="43">
        <v>4</v>
      </c>
      <c r="J33" s="43" t="s">
        <v>3495</v>
      </c>
      <c r="K33" s="43" t="s">
        <v>10</v>
      </c>
      <c r="L33" s="43" t="s">
        <v>3496</v>
      </c>
      <c r="M33" s="43">
        <v>8</v>
      </c>
      <c r="N33" s="43">
        <v>12</v>
      </c>
      <c r="O33" s="43">
        <v>20</v>
      </c>
      <c r="P33" s="43" t="s">
        <v>3497</v>
      </c>
      <c r="Q33" s="43" t="s">
        <v>3498</v>
      </c>
      <c r="R33" s="43" t="s">
        <v>3499</v>
      </c>
      <c r="S33" s="43" t="s">
        <v>3500</v>
      </c>
      <c r="T33" s="43" t="s">
        <v>3501</v>
      </c>
      <c r="U33" s="43" t="s">
        <v>3502</v>
      </c>
      <c r="V33" s="43" t="s">
        <v>3503</v>
      </c>
      <c r="W33" s="43" t="s">
        <v>3504</v>
      </c>
      <c r="X33" s="43" t="s">
        <v>3504</v>
      </c>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t="s">
        <v>3505</v>
      </c>
      <c r="BB33" s="43" t="s">
        <v>3506</v>
      </c>
      <c r="BC33" s="43" t="s">
        <v>416</v>
      </c>
      <c r="BD33" s="43" t="s">
        <v>3681</v>
      </c>
      <c r="BE33" s="43" t="s">
        <v>3682</v>
      </c>
      <c r="BF33" s="43" t="s">
        <v>101</v>
      </c>
      <c r="BG33" s="43" t="s">
        <v>31</v>
      </c>
      <c r="BH33" s="43" t="s">
        <v>3507</v>
      </c>
      <c r="BI33" s="43">
        <v>16</v>
      </c>
      <c r="BJ33" s="43">
        <v>24</v>
      </c>
      <c r="BK33" s="43">
        <v>40</v>
      </c>
      <c r="BL33" s="43" t="s">
        <v>3508</v>
      </c>
      <c r="BM33" s="43" t="s">
        <v>3509</v>
      </c>
      <c r="BN33" s="43" t="s">
        <v>3683</v>
      </c>
      <c r="BO33" s="43" t="s">
        <v>3684</v>
      </c>
      <c r="BP33" s="43" t="s">
        <v>3685</v>
      </c>
      <c r="BQ33" s="43" t="s">
        <v>3686</v>
      </c>
      <c r="BR33" s="43" t="s">
        <v>3687</v>
      </c>
      <c r="BS33" s="43" t="s">
        <v>3688</v>
      </c>
      <c r="BT33" s="43" t="s">
        <v>3689</v>
      </c>
      <c r="BU33" s="43" t="s">
        <v>3690</v>
      </c>
      <c r="BV33" s="43" t="s">
        <v>3691</v>
      </c>
      <c r="BW33" s="43" t="s">
        <v>3692</v>
      </c>
      <c r="BX33" s="43" t="s">
        <v>3685</v>
      </c>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t="s">
        <v>3693</v>
      </c>
      <c r="CX33" s="43" t="s">
        <v>3694</v>
      </c>
      <c r="CY33" s="43" t="s">
        <v>3568</v>
      </c>
      <c r="CZ33" s="43" t="s">
        <v>3695</v>
      </c>
      <c r="DA33" s="43" t="s">
        <v>3696</v>
      </c>
      <c r="DB33" s="43" t="s">
        <v>101</v>
      </c>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c r="JV33" s="43"/>
      <c r="JW33" s="43"/>
      <c r="JX33" s="43"/>
      <c r="JY33" s="43"/>
      <c r="JZ33" s="43"/>
      <c r="KA33" s="43"/>
      <c r="KB33" s="43"/>
      <c r="KC33" s="43"/>
      <c r="KD33" s="43"/>
      <c r="KE33" s="43"/>
      <c r="KF33" s="43"/>
      <c r="KG33" s="43"/>
      <c r="KH33" s="43"/>
      <c r="KI33" s="43"/>
      <c r="KJ33" s="43"/>
      <c r="KK33" s="43"/>
      <c r="KL33" s="43"/>
      <c r="KM33" s="43"/>
      <c r="KN33" s="43"/>
      <c r="KO33" s="43"/>
      <c r="KP33" s="43"/>
      <c r="KQ33" s="43"/>
      <c r="KR33" s="43"/>
      <c r="KS33" s="43"/>
      <c r="KT33" s="43"/>
      <c r="KU33" s="43"/>
      <c r="KV33" s="43"/>
      <c r="KW33" s="43"/>
      <c r="KX33" s="43"/>
      <c r="KY33" s="43"/>
      <c r="KZ33" s="43"/>
      <c r="LA33" s="43"/>
      <c r="LB33" s="43"/>
      <c r="LC33" s="43"/>
      <c r="LD33" s="43"/>
      <c r="LE33" s="43"/>
      <c r="LF33" s="43"/>
      <c r="LG33" s="43"/>
      <c r="LH33" s="43"/>
      <c r="LI33" s="43"/>
      <c r="LJ33" s="43"/>
      <c r="LK33" s="43"/>
      <c r="LL33" s="43"/>
      <c r="LM33" s="43"/>
      <c r="LN33" s="43"/>
      <c r="LO33" s="43"/>
      <c r="LP33" s="43"/>
      <c r="LQ33" s="43"/>
      <c r="LR33" s="43"/>
      <c r="LS33" s="43"/>
      <c r="LT33" s="43"/>
      <c r="LU33" s="43"/>
      <c r="LV33" s="43"/>
      <c r="LW33" s="43"/>
      <c r="LX33" s="43"/>
      <c r="LY33" s="43"/>
      <c r="LZ33" s="43"/>
      <c r="MA33" s="43"/>
      <c r="MB33" s="43"/>
      <c r="MC33" s="43"/>
      <c r="MD33" s="43"/>
      <c r="ME33" s="43"/>
      <c r="MF33" s="43"/>
      <c r="MG33" s="43"/>
      <c r="MH33" s="43"/>
      <c r="MI33" s="43"/>
      <c r="MJ33" s="43"/>
      <c r="MK33" s="43"/>
      <c r="ML33" s="43"/>
      <c r="MM33" s="43"/>
      <c r="MN33" s="43"/>
      <c r="MO33" s="43"/>
      <c r="MP33" s="43"/>
      <c r="MQ33" s="43"/>
      <c r="MR33" s="43"/>
      <c r="MS33" s="43"/>
      <c r="MT33" s="43"/>
      <c r="MU33" s="43"/>
      <c r="MV33" s="43"/>
      <c r="MW33" s="43"/>
      <c r="MX33" s="43"/>
      <c r="MY33" s="43"/>
      <c r="MZ33" s="43"/>
      <c r="NA33" s="43"/>
      <c r="NB33" s="43"/>
      <c r="NC33" s="43"/>
      <c r="ND33" s="43"/>
      <c r="NE33" s="43"/>
      <c r="NF33" s="43"/>
      <c r="NG33" s="43"/>
      <c r="NH33" s="43"/>
      <c r="NI33" s="43"/>
      <c r="NJ33" s="43"/>
      <c r="NK33" s="43"/>
      <c r="NL33" s="43"/>
      <c r="NM33" s="43"/>
      <c r="NN33" s="43"/>
      <c r="NO33" s="43"/>
      <c r="NP33" s="43"/>
      <c r="NQ33" s="43"/>
      <c r="NR33" s="43"/>
      <c r="NS33" s="43"/>
      <c r="NT33" s="43"/>
      <c r="NU33" s="43"/>
      <c r="NV33" s="43"/>
      <c r="NW33" s="43"/>
      <c r="NX33" s="43"/>
      <c r="NY33" s="43"/>
      <c r="NZ33" s="43"/>
      <c r="OA33" s="43"/>
      <c r="OB33" s="43"/>
      <c r="OC33" s="43"/>
      <c r="OD33" s="43"/>
      <c r="OE33" s="43"/>
      <c r="OF33" s="43"/>
      <c r="OG33" s="43"/>
      <c r="OH33" s="43"/>
      <c r="OI33" s="43"/>
      <c r="OJ33" s="43"/>
      <c r="OK33" s="43"/>
      <c r="OL33" s="43"/>
      <c r="OM33" s="43"/>
      <c r="ON33" s="43"/>
      <c r="OO33" s="43"/>
      <c r="OP33" s="43"/>
      <c r="OQ33" s="43"/>
      <c r="OR33" s="43"/>
      <c r="OS33" s="43"/>
      <c r="OT33" s="43"/>
      <c r="OU33" s="43"/>
      <c r="OV33" s="43"/>
      <c r="OW33" s="43"/>
      <c r="OX33" s="43"/>
      <c r="OY33" s="43"/>
      <c r="OZ33" s="43"/>
      <c r="PA33" s="43"/>
      <c r="PB33" s="43"/>
      <c r="PC33" s="43"/>
      <c r="PD33" s="43"/>
      <c r="PE33" s="43"/>
      <c r="PF33" s="43"/>
      <c r="PG33" s="43"/>
      <c r="PH33" s="43"/>
      <c r="PI33" s="43"/>
      <c r="PJ33" s="43"/>
      <c r="PK33" s="43"/>
      <c r="PL33" s="43"/>
      <c r="PM33" s="43"/>
      <c r="PN33" s="43"/>
      <c r="PO33" s="43"/>
      <c r="PP33" s="43"/>
      <c r="PQ33" s="43"/>
      <c r="PR33" s="43"/>
      <c r="PS33" s="43"/>
      <c r="PT33" s="43"/>
      <c r="PU33" s="43"/>
      <c r="PV33" s="43"/>
      <c r="PW33" s="43"/>
      <c r="PX33" s="43"/>
      <c r="PY33" s="43"/>
      <c r="PZ33" s="43"/>
      <c r="QA33" s="43"/>
      <c r="QB33" s="43"/>
      <c r="QC33" s="43"/>
      <c r="QD33" s="43"/>
      <c r="QE33" s="43"/>
      <c r="QF33" s="43"/>
      <c r="QG33" s="43"/>
      <c r="QH33" s="43"/>
      <c r="QI33" s="43"/>
      <c r="QJ33" s="43"/>
      <c r="QK33" s="43"/>
      <c r="QL33" s="43"/>
      <c r="QM33" s="43"/>
      <c r="QN33" s="43"/>
      <c r="QO33" s="43"/>
      <c r="QP33" s="43"/>
      <c r="QQ33" s="43"/>
      <c r="QR33" s="43"/>
      <c r="QS33" s="43"/>
      <c r="QT33" s="43"/>
      <c r="QU33" s="43"/>
      <c r="QV33" s="43"/>
      <c r="QW33" s="43"/>
      <c r="QX33" s="43"/>
      <c r="QY33" s="43"/>
      <c r="QZ33" s="43"/>
      <c r="RA33" s="43"/>
      <c r="RB33" s="43"/>
      <c r="RC33" s="43"/>
      <c r="RD33" s="43"/>
      <c r="RE33" s="43"/>
      <c r="RF33" s="43"/>
      <c r="RG33" s="43"/>
      <c r="RH33" s="43"/>
      <c r="RI33" s="43"/>
      <c r="RJ33" s="43"/>
      <c r="RK33" s="43"/>
      <c r="RL33" s="43"/>
      <c r="RM33" s="43"/>
      <c r="RN33" s="43"/>
      <c r="RO33" s="43"/>
      <c r="RP33" s="43"/>
      <c r="RQ33" s="43"/>
      <c r="RR33" s="43"/>
      <c r="RS33" s="43"/>
      <c r="RT33" s="43"/>
      <c r="RU33" s="43"/>
      <c r="RV33" s="43"/>
      <c r="RW33" s="43" t="s">
        <v>3510</v>
      </c>
      <c r="RX33" s="43" t="s">
        <v>3449</v>
      </c>
      <c r="RY33" s="43" t="s">
        <v>3450</v>
      </c>
      <c r="RZ33" s="43" t="s">
        <v>3511</v>
      </c>
      <c r="SA33" s="43" t="s">
        <v>3453</v>
      </c>
      <c r="SB33" s="43" t="s">
        <v>2533</v>
      </c>
      <c r="SC33" s="43"/>
      <c r="SD33" s="43"/>
      <c r="SE33" s="43"/>
      <c r="SF33" s="43"/>
      <c r="SG33" s="43"/>
      <c r="SH33" s="43"/>
      <c r="SI33" s="43"/>
      <c r="SJ33" s="43"/>
      <c r="SK33" s="43"/>
      <c r="SL33" s="43"/>
      <c r="SM33" s="43"/>
      <c r="SN33" s="43"/>
      <c r="SO33" s="43"/>
      <c r="SP33" s="43"/>
      <c r="SQ33" s="43"/>
      <c r="SR33" s="43"/>
      <c r="SS33" s="43"/>
      <c r="ST33" s="43"/>
      <c r="SU33" s="43"/>
      <c r="SV33" s="43"/>
      <c r="SW33" s="43"/>
      <c r="SX33" s="43"/>
      <c r="SY33" s="43"/>
      <c r="SZ33" s="43"/>
      <c r="TA33" s="43"/>
      <c r="TB33" s="43"/>
      <c r="TC33" s="43"/>
      <c r="TD33" s="43"/>
      <c r="TE33" s="43"/>
      <c r="TF33" s="43"/>
      <c r="TG33" s="43"/>
      <c r="TH33" s="43"/>
      <c r="TI33" s="43"/>
      <c r="TJ33" s="43"/>
      <c r="TK33" s="43" t="s">
        <v>3512</v>
      </c>
      <c r="TL33" s="43" t="s">
        <v>3513</v>
      </c>
      <c r="TM33" s="43" t="s">
        <v>3514</v>
      </c>
      <c r="TN33" s="43" t="s">
        <v>3515</v>
      </c>
      <c r="TO33" s="43" t="s">
        <v>3516</v>
      </c>
      <c r="TP33" s="43" t="s">
        <v>3517</v>
      </c>
      <c r="TQ33" s="43"/>
      <c r="TR33" s="43"/>
      <c r="TS33" s="43"/>
      <c r="TT33" s="43"/>
      <c r="TU33" s="43"/>
      <c r="TV33" s="43"/>
      <c r="TW33" s="43"/>
      <c r="TX33" s="43"/>
      <c r="TY33" s="43"/>
      <c r="TZ33" s="43"/>
      <c r="UA33" s="43"/>
      <c r="UB33" s="43"/>
      <c r="UC33" s="43"/>
      <c r="UD33" s="43"/>
    </row>
    <row r="34" spans="1:550" s="39" customFormat="1" ht="15" customHeight="1" x14ac:dyDescent="0.25">
      <c r="A34" s="43" t="s">
        <v>3478</v>
      </c>
      <c r="B34" s="43" t="s">
        <v>3518</v>
      </c>
      <c r="C34" s="43" t="s">
        <v>2764</v>
      </c>
      <c r="D34" s="45" t="s">
        <v>3839</v>
      </c>
      <c r="E34" s="44" t="s">
        <v>148</v>
      </c>
      <c r="F34" s="44">
        <v>10</v>
      </c>
      <c r="G34" s="44">
        <v>50</v>
      </c>
      <c r="H34" s="44">
        <v>60</v>
      </c>
      <c r="I34" s="44">
        <v>4</v>
      </c>
      <c r="J34" s="44" t="s">
        <v>3840</v>
      </c>
      <c r="K34" s="44" t="s">
        <v>10</v>
      </c>
      <c r="L34" s="44" t="s">
        <v>3841</v>
      </c>
      <c r="M34" s="44">
        <v>5</v>
      </c>
      <c r="N34" s="44">
        <v>25</v>
      </c>
      <c r="O34" s="44">
        <v>30</v>
      </c>
      <c r="P34" s="44" t="s">
        <v>3842</v>
      </c>
      <c r="Q34" s="44" t="s">
        <v>3843</v>
      </c>
      <c r="R34" s="44" t="s">
        <v>3844</v>
      </c>
      <c r="S34" s="44" t="s">
        <v>3845</v>
      </c>
      <c r="T34" s="44" t="s">
        <v>3846</v>
      </c>
      <c r="U34" s="44" t="s">
        <v>3847</v>
      </c>
      <c r="V34" s="44" t="s">
        <v>3848</v>
      </c>
      <c r="W34" s="44"/>
      <c r="X34" s="44" t="s">
        <v>3849</v>
      </c>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t="s">
        <v>3850</v>
      </c>
      <c r="BB34" s="44" t="s">
        <v>3851</v>
      </c>
      <c r="BC34" s="44" t="s">
        <v>416</v>
      </c>
      <c r="BD34" s="44" t="s">
        <v>3822</v>
      </c>
      <c r="BE34" s="44" t="s">
        <v>3852</v>
      </c>
      <c r="BF34" s="44" t="s">
        <v>101</v>
      </c>
      <c r="BG34" s="44" t="s">
        <v>31</v>
      </c>
      <c r="BH34" s="44" t="s">
        <v>3853</v>
      </c>
      <c r="BI34" s="44">
        <v>5</v>
      </c>
      <c r="BJ34" s="44">
        <v>25</v>
      </c>
      <c r="BK34" s="44">
        <v>30</v>
      </c>
      <c r="BL34" s="44" t="s">
        <v>3854</v>
      </c>
      <c r="BM34" s="44" t="s">
        <v>3855</v>
      </c>
      <c r="BN34" s="44" t="s">
        <v>3856</v>
      </c>
      <c r="BO34" s="44" t="s">
        <v>3857</v>
      </c>
      <c r="BP34" s="44" t="s">
        <v>3846</v>
      </c>
      <c r="BQ34" s="44" t="s">
        <v>3858</v>
      </c>
      <c r="BR34" s="44" t="s">
        <v>3859</v>
      </c>
      <c r="BS34" s="44" t="s">
        <v>3860</v>
      </c>
      <c r="BT34" s="44" t="s">
        <v>3846</v>
      </c>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t="s">
        <v>3861</v>
      </c>
      <c r="CX34" s="44" t="s">
        <v>3862</v>
      </c>
      <c r="CY34" s="44" t="s">
        <v>3833</v>
      </c>
      <c r="CZ34" s="44" t="s">
        <v>3821</v>
      </c>
      <c r="DA34" s="44" t="s">
        <v>3863</v>
      </c>
      <c r="DB34" s="44" t="s">
        <v>101</v>
      </c>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t="s">
        <v>3760</v>
      </c>
      <c r="RX34" s="44" t="s">
        <v>3864</v>
      </c>
      <c r="RY34" s="44" t="s">
        <v>3762</v>
      </c>
      <c r="RZ34" s="44" t="s">
        <v>3835</v>
      </c>
      <c r="SA34" s="44" t="s">
        <v>3764</v>
      </c>
      <c r="SB34" s="44" t="s">
        <v>3765</v>
      </c>
      <c r="SC34" s="44" t="s">
        <v>3766</v>
      </c>
      <c r="SD34" s="44" t="s">
        <v>3807</v>
      </c>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t="s">
        <v>3865</v>
      </c>
      <c r="TL34" s="44" t="s">
        <v>3866</v>
      </c>
      <c r="TM34" s="44" t="s">
        <v>3769</v>
      </c>
      <c r="TN34" s="44" t="s">
        <v>3770</v>
      </c>
      <c r="TO34" s="44" t="s">
        <v>3771</v>
      </c>
      <c r="TP34" s="44" t="s">
        <v>3772</v>
      </c>
      <c r="TQ34" s="44" t="s">
        <v>3773</v>
      </c>
      <c r="TR34" s="44" t="s">
        <v>3774</v>
      </c>
      <c r="TS34" s="44" t="s">
        <v>3808</v>
      </c>
      <c r="TT34" s="44" t="s">
        <v>3867</v>
      </c>
      <c r="TU34" s="44" t="s">
        <v>3777</v>
      </c>
      <c r="TV34" s="43"/>
      <c r="TW34" s="43"/>
      <c r="TX34" s="43"/>
      <c r="TY34" s="43"/>
      <c r="TZ34" s="43"/>
      <c r="UA34" s="43"/>
      <c r="UB34" s="43"/>
      <c r="UC34" s="43"/>
      <c r="UD34" s="43"/>
    </row>
    <row r="35" spans="1:550" s="39" customFormat="1" ht="15" customHeight="1" x14ac:dyDescent="0.25">
      <c r="A35" s="43" t="s">
        <v>3479</v>
      </c>
      <c r="B35" s="43" t="s">
        <v>2490</v>
      </c>
      <c r="C35" s="43" t="s">
        <v>2764</v>
      </c>
      <c r="D35" s="43" t="s">
        <v>2491</v>
      </c>
      <c r="E35" s="43" t="s">
        <v>131</v>
      </c>
      <c r="F35" s="43">
        <v>21</v>
      </c>
      <c r="G35" s="43">
        <v>39</v>
      </c>
      <c r="H35" s="43">
        <v>60</v>
      </c>
      <c r="I35" s="43">
        <v>4</v>
      </c>
      <c r="J35" s="43" t="s">
        <v>2492</v>
      </c>
      <c r="K35" s="43" t="s">
        <v>10</v>
      </c>
      <c r="L35" s="43" t="s">
        <v>2493</v>
      </c>
      <c r="M35" s="43">
        <v>8</v>
      </c>
      <c r="N35" s="43">
        <v>12</v>
      </c>
      <c r="O35" s="43">
        <v>20</v>
      </c>
      <c r="P35" s="43" t="s">
        <v>2494</v>
      </c>
      <c r="Q35" s="43" t="s">
        <v>2495</v>
      </c>
      <c r="R35" s="43" t="s">
        <v>2496</v>
      </c>
      <c r="S35" s="43" t="s">
        <v>2497</v>
      </c>
      <c r="T35" s="43" t="s">
        <v>2498</v>
      </c>
      <c r="U35" s="43" t="s">
        <v>2499</v>
      </c>
      <c r="V35" s="43" t="s">
        <v>2501</v>
      </c>
      <c r="W35" s="43" t="s">
        <v>2500</v>
      </c>
      <c r="X35" s="43" t="s">
        <v>2498</v>
      </c>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t="s">
        <v>2502</v>
      </c>
      <c r="BB35" s="43" t="s">
        <v>2503</v>
      </c>
      <c r="BC35" s="43" t="s">
        <v>2504</v>
      </c>
      <c r="BD35" s="43" t="s">
        <v>2505</v>
      </c>
      <c r="BE35" s="43" t="s">
        <v>2506</v>
      </c>
      <c r="BF35" s="43" t="s">
        <v>101</v>
      </c>
      <c r="BG35" s="43" t="s">
        <v>31</v>
      </c>
      <c r="BH35" s="43" t="s">
        <v>2507</v>
      </c>
      <c r="BI35" s="43">
        <v>8</v>
      </c>
      <c r="BJ35" s="43">
        <v>12</v>
      </c>
      <c r="BK35" s="43">
        <v>20</v>
      </c>
      <c r="BL35" s="43" t="s">
        <v>2508</v>
      </c>
      <c r="BM35" s="43" t="s">
        <v>2509</v>
      </c>
      <c r="BN35" s="43" t="s">
        <v>2510</v>
      </c>
      <c r="BO35" s="43" t="s">
        <v>2511</v>
      </c>
      <c r="BP35" s="43" t="s">
        <v>2498</v>
      </c>
      <c r="BQ35" s="43" t="s">
        <v>2512</v>
      </c>
      <c r="BR35" s="43" t="s">
        <v>2514</v>
      </c>
      <c r="BS35" s="43" t="s">
        <v>2513</v>
      </c>
      <c r="BT35" s="43" t="s">
        <v>2498</v>
      </c>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t="s">
        <v>2515</v>
      </c>
      <c r="CX35" s="43" t="s">
        <v>2516</v>
      </c>
      <c r="CY35" s="43" t="s">
        <v>2517</v>
      </c>
      <c r="CZ35" s="43" t="s">
        <v>2518</v>
      </c>
      <c r="DA35" s="43" t="s">
        <v>2519</v>
      </c>
      <c r="DB35" s="43" t="s">
        <v>101</v>
      </c>
      <c r="DC35" s="43" t="s">
        <v>32</v>
      </c>
      <c r="DD35" s="43" t="s">
        <v>2520</v>
      </c>
      <c r="DE35" s="43">
        <v>5</v>
      </c>
      <c r="DF35" s="43">
        <v>15</v>
      </c>
      <c r="DG35" s="43">
        <v>20</v>
      </c>
      <c r="DH35" s="43" t="s">
        <v>2521</v>
      </c>
      <c r="DI35" s="43" t="s">
        <v>2522</v>
      </c>
      <c r="DJ35" s="43" t="s">
        <v>2523</v>
      </c>
      <c r="DK35" s="43" t="s">
        <v>3611</v>
      </c>
      <c r="DL35" s="43" t="s">
        <v>2498</v>
      </c>
      <c r="DM35" s="43" t="s">
        <v>2524</v>
      </c>
      <c r="DN35" s="43" t="s">
        <v>2526</v>
      </c>
      <c r="DO35" s="43" t="s">
        <v>2525</v>
      </c>
      <c r="DP35" s="43" t="s">
        <v>2498</v>
      </c>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t="s">
        <v>2527</v>
      </c>
      <c r="ET35" s="43" t="s">
        <v>2528</v>
      </c>
      <c r="EU35" s="43" t="s">
        <v>416</v>
      </c>
      <c r="EV35" s="43" t="s">
        <v>2529</v>
      </c>
      <c r="EW35" s="43" t="s">
        <v>2530</v>
      </c>
      <c r="EX35" s="43" t="s">
        <v>99</v>
      </c>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c r="JC35" s="43"/>
      <c r="JD35" s="43"/>
      <c r="JE35" s="43"/>
      <c r="JF35" s="43"/>
      <c r="JG35" s="43"/>
      <c r="JH35" s="43"/>
      <c r="JI35" s="43"/>
      <c r="JJ35" s="43"/>
      <c r="JK35" s="43"/>
      <c r="JL35" s="43"/>
      <c r="JM35" s="43"/>
      <c r="JN35" s="43"/>
      <c r="JO35" s="43"/>
      <c r="JP35" s="43"/>
      <c r="JQ35" s="43"/>
      <c r="JR35" s="43"/>
      <c r="JS35" s="43"/>
      <c r="JT35" s="43"/>
      <c r="JU35" s="43"/>
      <c r="JV35" s="43"/>
      <c r="JW35" s="43"/>
      <c r="JX35" s="43"/>
      <c r="JY35" s="43"/>
      <c r="JZ35" s="43"/>
      <c r="KA35" s="43"/>
      <c r="KB35" s="43"/>
      <c r="KC35" s="43"/>
      <c r="KD35" s="43"/>
      <c r="KE35" s="43"/>
      <c r="KF35" s="43"/>
      <c r="KG35" s="43"/>
      <c r="KH35" s="43"/>
      <c r="KI35" s="43"/>
      <c r="KJ35" s="43"/>
      <c r="KK35" s="43"/>
      <c r="KL35" s="43"/>
      <c r="KM35" s="43"/>
      <c r="KN35" s="43"/>
      <c r="KO35" s="43"/>
      <c r="KP35" s="43"/>
      <c r="KQ35" s="43"/>
      <c r="KR35" s="43"/>
      <c r="KS35" s="43"/>
      <c r="KT35" s="43"/>
      <c r="KU35" s="43"/>
      <c r="KV35" s="43"/>
      <c r="KW35" s="43"/>
      <c r="KX35" s="43"/>
      <c r="KY35" s="43"/>
      <c r="KZ35" s="43"/>
      <c r="LA35" s="43"/>
      <c r="LB35" s="43"/>
      <c r="LC35" s="43"/>
      <c r="LD35" s="43"/>
      <c r="LE35" s="43"/>
      <c r="LF35" s="43"/>
      <c r="LG35" s="43"/>
      <c r="LH35" s="43"/>
      <c r="LI35" s="43"/>
      <c r="LJ35" s="43"/>
      <c r="LK35" s="43"/>
      <c r="LL35" s="43"/>
      <c r="LM35" s="43"/>
      <c r="LN35" s="43"/>
      <c r="LO35" s="43"/>
      <c r="LP35" s="43"/>
      <c r="LQ35" s="43"/>
      <c r="LR35" s="43"/>
      <c r="LS35" s="43"/>
      <c r="LT35" s="43"/>
      <c r="LU35" s="43"/>
      <c r="LV35" s="43"/>
      <c r="LW35" s="43"/>
      <c r="LX35" s="43"/>
      <c r="LY35" s="43"/>
      <c r="LZ35" s="43"/>
      <c r="MA35" s="43"/>
      <c r="MB35" s="43"/>
      <c r="MC35" s="43"/>
      <c r="MD35" s="43"/>
      <c r="ME35" s="43"/>
      <c r="MF35" s="43"/>
      <c r="MG35" s="43"/>
      <c r="MH35" s="43"/>
      <c r="MI35" s="43"/>
      <c r="MJ35" s="43"/>
      <c r="MK35" s="43"/>
      <c r="ML35" s="43"/>
      <c r="MM35" s="43"/>
      <c r="MN35" s="43"/>
      <c r="MO35" s="43"/>
      <c r="MP35" s="43"/>
      <c r="MQ35" s="43"/>
      <c r="MR35" s="43"/>
      <c r="MS35" s="43"/>
      <c r="MT35" s="43"/>
      <c r="MU35" s="43"/>
      <c r="MV35" s="43"/>
      <c r="MW35" s="43"/>
      <c r="MX35" s="43"/>
      <c r="MY35" s="43"/>
      <c r="MZ35" s="43"/>
      <c r="NA35" s="43"/>
      <c r="NB35" s="43"/>
      <c r="NC35" s="43"/>
      <c r="ND35" s="43"/>
      <c r="NE35" s="43"/>
      <c r="NF35" s="43"/>
      <c r="NG35" s="43"/>
      <c r="NH35" s="43"/>
      <c r="NI35" s="43"/>
      <c r="NJ35" s="43"/>
      <c r="NK35" s="43"/>
      <c r="NL35" s="43"/>
      <c r="NM35" s="43"/>
      <c r="NN35" s="43"/>
      <c r="NO35" s="43"/>
      <c r="NP35" s="43"/>
      <c r="NQ35" s="43"/>
      <c r="NR35" s="43"/>
      <c r="NS35" s="43"/>
      <c r="NT35" s="43"/>
      <c r="NU35" s="43"/>
      <c r="NV35" s="43"/>
      <c r="NW35" s="43"/>
      <c r="NX35" s="43"/>
      <c r="NY35" s="43"/>
      <c r="NZ35" s="43"/>
      <c r="OA35" s="43"/>
      <c r="OB35" s="43"/>
      <c r="OC35" s="43"/>
      <c r="OD35" s="43"/>
      <c r="OE35" s="43"/>
      <c r="OF35" s="43"/>
      <c r="OG35" s="43"/>
      <c r="OH35" s="43"/>
      <c r="OI35" s="43"/>
      <c r="OJ35" s="43"/>
      <c r="OK35" s="43"/>
      <c r="OL35" s="43"/>
      <c r="OM35" s="43"/>
      <c r="ON35" s="43"/>
      <c r="OO35" s="43"/>
      <c r="OP35" s="43"/>
      <c r="OQ35" s="43"/>
      <c r="OR35" s="43"/>
      <c r="OS35" s="43"/>
      <c r="OT35" s="43"/>
      <c r="OU35" s="43"/>
      <c r="OV35" s="43"/>
      <c r="OW35" s="43"/>
      <c r="OX35" s="43"/>
      <c r="OY35" s="43"/>
      <c r="OZ35" s="43"/>
      <c r="PA35" s="43"/>
      <c r="PB35" s="43"/>
      <c r="PC35" s="43"/>
      <c r="PD35" s="43"/>
      <c r="PE35" s="43"/>
      <c r="PF35" s="43"/>
      <c r="PG35" s="43"/>
      <c r="PH35" s="43"/>
      <c r="PI35" s="43"/>
      <c r="PJ35" s="43"/>
      <c r="PK35" s="43"/>
      <c r="PL35" s="43"/>
      <c r="PM35" s="43"/>
      <c r="PN35" s="43"/>
      <c r="PO35" s="43"/>
      <c r="PP35" s="43"/>
      <c r="PQ35" s="43"/>
      <c r="PR35" s="43"/>
      <c r="PS35" s="43"/>
      <c r="PT35" s="43"/>
      <c r="PU35" s="43"/>
      <c r="PV35" s="43"/>
      <c r="PW35" s="43"/>
      <c r="PX35" s="43"/>
      <c r="PY35" s="43"/>
      <c r="PZ35" s="43"/>
      <c r="QA35" s="43"/>
      <c r="QB35" s="43"/>
      <c r="QC35" s="43"/>
      <c r="QD35" s="43"/>
      <c r="QE35" s="43"/>
      <c r="QF35" s="43"/>
      <c r="QG35" s="43"/>
      <c r="QH35" s="43"/>
      <c r="QI35" s="43"/>
      <c r="QJ35" s="43"/>
      <c r="QK35" s="43"/>
      <c r="QL35" s="43"/>
      <c r="QM35" s="43"/>
      <c r="QN35" s="43"/>
      <c r="QO35" s="43"/>
      <c r="QP35" s="43"/>
      <c r="QQ35" s="43"/>
      <c r="QR35" s="43"/>
      <c r="QS35" s="43"/>
      <c r="QT35" s="43"/>
      <c r="QU35" s="43"/>
      <c r="QV35" s="43"/>
      <c r="QW35" s="43"/>
      <c r="QX35" s="43"/>
      <c r="QY35" s="43"/>
      <c r="QZ35" s="43"/>
      <c r="RA35" s="43"/>
      <c r="RB35" s="43"/>
      <c r="RC35" s="43"/>
      <c r="RD35" s="43"/>
      <c r="RE35" s="43"/>
      <c r="RF35" s="43"/>
      <c r="RG35" s="43"/>
      <c r="RH35" s="43"/>
      <c r="RI35" s="43"/>
      <c r="RJ35" s="43"/>
      <c r="RK35" s="43"/>
      <c r="RL35" s="43"/>
      <c r="RM35" s="43"/>
      <c r="RN35" s="43"/>
      <c r="RO35" s="43"/>
      <c r="RP35" s="43"/>
      <c r="RQ35" s="43"/>
      <c r="RR35" s="43"/>
      <c r="RS35" s="43"/>
      <c r="RT35" s="43"/>
      <c r="RU35" s="43"/>
      <c r="RV35" s="43"/>
      <c r="RW35" s="43" t="s">
        <v>1731</v>
      </c>
      <c r="RX35" s="43" t="s">
        <v>2531</v>
      </c>
      <c r="RY35" s="43" t="s">
        <v>1732</v>
      </c>
      <c r="RZ35" s="43" t="s">
        <v>2532</v>
      </c>
      <c r="SA35" s="43" t="s">
        <v>1733</v>
      </c>
      <c r="SB35" s="43" t="s">
        <v>1734</v>
      </c>
      <c r="SC35" s="43" t="s">
        <v>1735</v>
      </c>
      <c r="SD35" s="43" t="s">
        <v>2533</v>
      </c>
      <c r="SE35" s="43"/>
      <c r="SF35" s="43"/>
      <c r="SG35" s="43"/>
      <c r="SH35" s="43"/>
      <c r="SI35" s="43"/>
      <c r="SJ35" s="43"/>
      <c r="SK35" s="43"/>
      <c r="SL35" s="43"/>
      <c r="SM35" s="43"/>
      <c r="SN35" s="43"/>
      <c r="SO35" s="43"/>
      <c r="SP35" s="43"/>
      <c r="SQ35" s="43"/>
      <c r="SR35" s="43"/>
      <c r="SS35" s="43"/>
      <c r="ST35" s="43"/>
      <c r="SU35" s="43"/>
      <c r="SV35" s="43"/>
      <c r="SW35" s="43"/>
      <c r="SX35" s="43"/>
      <c r="SY35" s="43"/>
      <c r="SZ35" s="43"/>
      <c r="TA35" s="43"/>
      <c r="TB35" s="43"/>
      <c r="TC35" s="43"/>
      <c r="TD35" s="43"/>
      <c r="TE35" s="43"/>
      <c r="TF35" s="43"/>
      <c r="TG35" s="43"/>
      <c r="TH35" s="43"/>
      <c r="TI35" s="43"/>
      <c r="TJ35" s="43"/>
      <c r="TK35" s="43" t="s">
        <v>3705</v>
      </c>
      <c r="TL35" s="43" t="s">
        <v>2534</v>
      </c>
      <c r="TM35" s="43" t="s">
        <v>2535</v>
      </c>
      <c r="TN35" s="43" t="s">
        <v>2536</v>
      </c>
      <c r="TO35" s="43" t="s">
        <v>2537</v>
      </c>
      <c r="TP35" s="43" t="s">
        <v>2538</v>
      </c>
      <c r="TQ35" s="43"/>
      <c r="TR35" s="43"/>
      <c r="TS35" s="43"/>
      <c r="TT35" s="43"/>
      <c r="TU35" s="43"/>
      <c r="TV35" s="43"/>
      <c r="TW35" s="43"/>
      <c r="TX35" s="43"/>
      <c r="TY35" s="43"/>
      <c r="TZ35" s="43"/>
      <c r="UA35" s="43"/>
      <c r="UB35" s="43"/>
      <c r="UC35" s="43"/>
      <c r="UD35" s="43"/>
    </row>
    <row r="36" spans="1:550" s="39" customFormat="1" ht="15" customHeight="1" x14ac:dyDescent="0.25">
      <c r="A36" s="43" t="s">
        <v>3480</v>
      </c>
      <c r="B36" s="43" t="s">
        <v>2689</v>
      </c>
      <c r="C36" s="43" t="s">
        <v>2764</v>
      </c>
      <c r="D36" s="45" t="s">
        <v>3720</v>
      </c>
      <c r="E36" s="44" t="s">
        <v>3721</v>
      </c>
      <c r="F36" s="44">
        <v>20</v>
      </c>
      <c r="G36" s="44">
        <v>40</v>
      </c>
      <c r="H36" s="44">
        <v>60</v>
      </c>
      <c r="I36" s="44">
        <v>4</v>
      </c>
      <c r="J36" s="44" t="s">
        <v>3722</v>
      </c>
      <c r="K36" s="44" t="s">
        <v>10</v>
      </c>
      <c r="L36" s="44" t="s">
        <v>3723</v>
      </c>
      <c r="M36" s="44">
        <v>10</v>
      </c>
      <c r="N36" s="44">
        <v>20</v>
      </c>
      <c r="O36" s="44">
        <v>30</v>
      </c>
      <c r="P36" s="44" t="s">
        <v>3724</v>
      </c>
      <c r="Q36" s="44" t="s">
        <v>3725</v>
      </c>
      <c r="R36" s="44" t="s">
        <v>3726</v>
      </c>
      <c r="S36" s="44"/>
      <c r="T36" s="44" t="s">
        <v>3727</v>
      </c>
      <c r="U36" s="44" t="s">
        <v>3728</v>
      </c>
      <c r="V36" s="44" t="s">
        <v>3729</v>
      </c>
      <c r="W36" s="44" t="s">
        <v>3730</v>
      </c>
      <c r="X36" s="44" t="s">
        <v>3727</v>
      </c>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t="s">
        <v>3731</v>
      </c>
      <c r="BB36" s="44" t="s">
        <v>3732</v>
      </c>
      <c r="BC36" s="44" t="s">
        <v>3733</v>
      </c>
      <c r="BD36" s="44" t="s">
        <v>3734</v>
      </c>
      <c r="BE36" s="44" t="s">
        <v>3735</v>
      </c>
      <c r="BF36" s="44" t="s">
        <v>101</v>
      </c>
      <c r="BG36" s="44" t="s">
        <v>31</v>
      </c>
      <c r="BH36" s="44" t="s">
        <v>3736</v>
      </c>
      <c r="BI36" s="44">
        <v>7</v>
      </c>
      <c r="BJ36" s="44">
        <v>13</v>
      </c>
      <c r="BK36" s="44">
        <v>20</v>
      </c>
      <c r="BL36" s="44" t="s">
        <v>3737</v>
      </c>
      <c r="BM36" s="44" t="s">
        <v>3738</v>
      </c>
      <c r="BN36" s="44" t="s">
        <v>3739</v>
      </c>
      <c r="BO36" s="44" t="s">
        <v>3740</v>
      </c>
      <c r="BP36" s="44" t="s">
        <v>3741</v>
      </c>
      <c r="BQ36" s="44" t="s">
        <v>3742</v>
      </c>
      <c r="BR36" s="44" t="s">
        <v>3743</v>
      </c>
      <c r="BS36" s="44" t="s">
        <v>3744</v>
      </c>
      <c r="BT36" s="44" t="s">
        <v>3741</v>
      </c>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t="s">
        <v>3745</v>
      </c>
      <c r="CX36" s="44" t="s">
        <v>3746</v>
      </c>
      <c r="CY36" s="44" t="s">
        <v>3568</v>
      </c>
      <c r="CZ36" s="44" t="s">
        <v>3747</v>
      </c>
      <c r="DA36" s="44" t="s">
        <v>3748</v>
      </c>
      <c r="DB36" s="44" t="s">
        <v>101</v>
      </c>
      <c r="DC36" s="44" t="s">
        <v>32</v>
      </c>
      <c r="DD36" s="44" t="s">
        <v>3749</v>
      </c>
      <c r="DE36" s="44">
        <v>3</v>
      </c>
      <c r="DF36" s="44">
        <v>7</v>
      </c>
      <c r="DG36" s="44">
        <v>10</v>
      </c>
      <c r="DH36" s="44" t="s">
        <v>3750</v>
      </c>
      <c r="DI36" s="44" t="s">
        <v>3751</v>
      </c>
      <c r="DJ36" s="44" t="s">
        <v>3752</v>
      </c>
      <c r="DK36" s="44" t="s">
        <v>3753</v>
      </c>
      <c r="DL36" s="44" t="s">
        <v>3741</v>
      </c>
      <c r="DM36" s="44" t="s">
        <v>3754</v>
      </c>
      <c r="DN36" s="44" t="s">
        <v>3755</v>
      </c>
      <c r="DO36" s="44"/>
      <c r="DP36" s="44" t="s">
        <v>3741</v>
      </c>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t="s">
        <v>3756</v>
      </c>
      <c r="ET36" s="44" t="s">
        <v>3757</v>
      </c>
      <c r="EU36" s="44" t="s">
        <v>3568</v>
      </c>
      <c r="EV36" s="44" t="s">
        <v>3758</v>
      </c>
      <c r="EW36" s="44" t="s">
        <v>3759</v>
      </c>
      <c r="EX36" s="44" t="s">
        <v>101</v>
      </c>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4"/>
      <c r="JS36" s="44"/>
      <c r="JT36" s="44"/>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4"/>
      <c r="NI36" s="44"/>
      <c r="NJ36" s="44"/>
      <c r="NK36" s="44"/>
      <c r="NL36" s="44"/>
      <c r="NM36" s="44"/>
      <c r="NN36" s="44"/>
      <c r="NO36" s="44"/>
      <c r="NP36" s="44"/>
      <c r="NQ36" s="44"/>
      <c r="NR36" s="44"/>
      <c r="NS36" s="44"/>
      <c r="NT36" s="44"/>
      <c r="NU36" s="44"/>
      <c r="NV36" s="44"/>
      <c r="NW36" s="44"/>
      <c r="NX36" s="44"/>
      <c r="NY36" s="44"/>
      <c r="NZ36" s="44"/>
      <c r="OA36" s="44"/>
      <c r="OB36" s="44"/>
      <c r="OC36" s="44"/>
      <c r="OD36" s="44"/>
      <c r="OE36" s="44"/>
      <c r="OF36" s="44"/>
      <c r="OG36" s="44"/>
      <c r="OH36" s="44"/>
      <c r="OI36" s="44"/>
      <c r="OJ36" s="44"/>
      <c r="OK36" s="44"/>
      <c r="OL36" s="44"/>
      <c r="OM36" s="44"/>
      <c r="ON36" s="44"/>
      <c r="OO36" s="44"/>
      <c r="OP36" s="44"/>
      <c r="OQ36" s="44"/>
      <c r="OR36" s="44"/>
      <c r="OS36" s="44"/>
      <c r="OT36" s="44"/>
      <c r="OU36" s="44"/>
      <c r="OV36" s="44"/>
      <c r="OW36" s="44"/>
      <c r="OX36" s="44"/>
      <c r="OY36" s="44"/>
      <c r="OZ36" s="44"/>
      <c r="PA36" s="44"/>
      <c r="PB36" s="44"/>
      <c r="PC36" s="44"/>
      <c r="PD36" s="44"/>
      <c r="PE36" s="44"/>
      <c r="PF36" s="44"/>
      <c r="PG36" s="44"/>
      <c r="PH36" s="44"/>
      <c r="PI36" s="44"/>
      <c r="PJ36" s="44"/>
      <c r="PK36" s="44"/>
      <c r="PL36" s="44"/>
      <c r="PM36" s="44"/>
      <c r="PN36" s="44"/>
      <c r="PO36" s="44"/>
      <c r="PP36" s="44"/>
      <c r="PQ36" s="44"/>
      <c r="PR36" s="44"/>
      <c r="PS36" s="44"/>
      <c r="PT36" s="44"/>
      <c r="PU36" s="44"/>
      <c r="PV36" s="44"/>
      <c r="PW36" s="44"/>
      <c r="PX36" s="44"/>
      <c r="PY36" s="44"/>
      <c r="PZ36" s="44"/>
      <c r="QA36" s="44"/>
      <c r="QB36" s="44"/>
      <c r="QC36" s="44"/>
      <c r="QD36" s="44"/>
      <c r="QE36" s="44"/>
      <c r="QF36" s="44"/>
      <c r="QG36" s="44"/>
      <c r="QH36" s="44"/>
      <c r="QI36" s="44"/>
      <c r="QJ36" s="44"/>
      <c r="QK36" s="44"/>
      <c r="QL36" s="44"/>
      <c r="QM36" s="44"/>
      <c r="QN36" s="44"/>
      <c r="QO36" s="44"/>
      <c r="QP36" s="44"/>
      <c r="QQ36" s="44"/>
      <c r="QR36" s="44"/>
      <c r="QS36" s="44"/>
      <c r="QT36" s="44"/>
      <c r="QU36" s="44"/>
      <c r="QV36" s="44"/>
      <c r="QW36" s="44"/>
      <c r="QX36" s="44"/>
      <c r="QY36" s="44"/>
      <c r="QZ36" s="44"/>
      <c r="RA36" s="44"/>
      <c r="RB36" s="44"/>
      <c r="RC36" s="44"/>
      <c r="RD36" s="44"/>
      <c r="RE36" s="44"/>
      <c r="RF36" s="44"/>
      <c r="RG36" s="44"/>
      <c r="RH36" s="44"/>
      <c r="RI36" s="44"/>
      <c r="RJ36" s="44"/>
      <c r="RK36" s="44"/>
      <c r="RL36" s="44"/>
      <c r="RM36" s="44"/>
      <c r="RN36" s="44"/>
      <c r="RO36" s="44"/>
      <c r="RP36" s="44"/>
      <c r="RQ36" s="44"/>
      <c r="RR36" s="44"/>
      <c r="RS36" s="44"/>
      <c r="RT36" s="44"/>
      <c r="RU36" s="44"/>
      <c r="RV36" s="44"/>
      <c r="RW36" s="44" t="s">
        <v>3760</v>
      </c>
      <c r="RX36" s="44" t="s">
        <v>3761</v>
      </c>
      <c r="RY36" s="44" t="s">
        <v>3762</v>
      </c>
      <c r="RZ36" s="44" t="s">
        <v>3763</v>
      </c>
      <c r="SA36" s="44" t="s">
        <v>3764</v>
      </c>
      <c r="SB36" s="44" t="s">
        <v>3765</v>
      </c>
      <c r="SC36" s="44" t="s">
        <v>3766</v>
      </c>
      <c r="SD36" s="44" t="s">
        <v>3767</v>
      </c>
      <c r="SE36" s="44"/>
      <c r="SF36" s="44"/>
      <c r="SG36" s="44"/>
      <c r="SH36" s="44"/>
      <c r="SI36" s="44"/>
      <c r="SJ36" s="44"/>
      <c r="SK36" s="44"/>
      <c r="SL36" s="44"/>
      <c r="SM36" s="44"/>
      <c r="SN36" s="44"/>
      <c r="SO36" s="44"/>
      <c r="SP36" s="44"/>
      <c r="SQ36" s="44"/>
      <c r="SR36" s="44"/>
      <c r="SS36" s="44"/>
      <c r="ST36" s="44"/>
      <c r="SU36" s="44"/>
      <c r="SV36" s="44"/>
      <c r="SW36" s="44"/>
      <c r="SX36" s="44"/>
      <c r="SY36" s="44"/>
      <c r="SZ36" s="44"/>
      <c r="TA36" s="44"/>
      <c r="TB36" s="44"/>
      <c r="TC36" s="44"/>
      <c r="TD36" s="44"/>
      <c r="TE36" s="44"/>
      <c r="TF36" s="44"/>
      <c r="TG36" s="44"/>
      <c r="TH36" s="44"/>
      <c r="TI36" s="44"/>
      <c r="TJ36" s="44"/>
      <c r="TK36" s="44" t="s">
        <v>3768</v>
      </c>
      <c r="TL36" s="44" t="s">
        <v>3769</v>
      </c>
      <c r="TM36" s="44" t="s">
        <v>3770</v>
      </c>
      <c r="TN36" s="44" t="s">
        <v>3771</v>
      </c>
      <c r="TO36" s="44" t="s">
        <v>3772</v>
      </c>
      <c r="TP36" s="44" t="s">
        <v>3773</v>
      </c>
      <c r="TQ36" s="44" t="s">
        <v>3774</v>
      </c>
      <c r="TR36" s="44" t="s">
        <v>3775</v>
      </c>
      <c r="TS36" s="44" t="s">
        <v>3776</v>
      </c>
      <c r="TT36" s="44" t="s">
        <v>3777</v>
      </c>
      <c r="TU36" s="43"/>
      <c r="TV36" s="43"/>
      <c r="TW36" s="43"/>
      <c r="TX36" s="43"/>
      <c r="TY36" s="43"/>
      <c r="TZ36" s="43"/>
      <c r="UA36" s="43"/>
      <c r="UB36" s="43"/>
      <c r="UC36" s="43"/>
      <c r="UD36" s="43"/>
    </row>
    <row r="37" spans="1:550" s="39" customFormat="1" ht="15" customHeight="1" x14ac:dyDescent="0.25">
      <c r="A37" s="43" t="s">
        <v>3481</v>
      </c>
      <c r="B37" s="43" t="s">
        <v>2979</v>
      </c>
      <c r="C37" s="43" t="s">
        <v>2764</v>
      </c>
      <c r="D37" s="45" t="s">
        <v>3720</v>
      </c>
      <c r="E37" s="44" t="s">
        <v>138</v>
      </c>
      <c r="F37" s="44">
        <v>20</v>
      </c>
      <c r="G37" s="44">
        <v>40</v>
      </c>
      <c r="H37" s="44">
        <v>60</v>
      </c>
      <c r="I37" s="44">
        <v>4</v>
      </c>
      <c r="J37" s="44" t="s">
        <v>3778</v>
      </c>
      <c r="K37" s="44" t="s">
        <v>10</v>
      </c>
      <c r="L37" s="44" t="s">
        <v>3779</v>
      </c>
      <c r="M37" s="44">
        <v>10</v>
      </c>
      <c r="N37" s="44">
        <v>20</v>
      </c>
      <c r="O37" s="44">
        <v>30</v>
      </c>
      <c r="P37" s="44" t="s">
        <v>3780</v>
      </c>
      <c r="Q37" s="44" t="s">
        <v>3781</v>
      </c>
      <c r="R37" s="44" t="s">
        <v>3782</v>
      </c>
      <c r="S37" s="44" t="s">
        <v>3783</v>
      </c>
      <c r="T37" s="44" t="s">
        <v>3784</v>
      </c>
      <c r="U37" s="44" t="s">
        <v>3785</v>
      </c>
      <c r="V37" s="44" t="s">
        <v>3786</v>
      </c>
      <c r="W37" s="44" t="s">
        <v>3787</v>
      </c>
      <c r="X37" s="44" t="s">
        <v>3784</v>
      </c>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t="s">
        <v>3788</v>
      </c>
      <c r="BB37" s="44" t="s">
        <v>3789</v>
      </c>
      <c r="BC37" s="44" t="s">
        <v>3790</v>
      </c>
      <c r="BD37" s="44" t="s">
        <v>3791</v>
      </c>
      <c r="BE37" s="44" t="s">
        <v>3792</v>
      </c>
      <c r="BF37" s="44" t="s">
        <v>101</v>
      </c>
      <c r="BG37" s="44" t="s">
        <v>31</v>
      </c>
      <c r="BH37" s="44" t="s">
        <v>3793</v>
      </c>
      <c r="BI37" s="44">
        <v>10</v>
      </c>
      <c r="BJ37" s="44">
        <v>20</v>
      </c>
      <c r="BK37" s="44">
        <v>30</v>
      </c>
      <c r="BL37" s="44" t="s">
        <v>3794</v>
      </c>
      <c r="BM37" s="44" t="s">
        <v>3795</v>
      </c>
      <c r="BN37" s="44" t="s">
        <v>3796</v>
      </c>
      <c r="BO37" s="44" t="s">
        <v>3797</v>
      </c>
      <c r="BP37" s="44" t="s">
        <v>3784</v>
      </c>
      <c r="BQ37" s="44" t="s">
        <v>3798</v>
      </c>
      <c r="BR37" s="44" t="s">
        <v>3799</v>
      </c>
      <c r="BS37" s="44" t="s">
        <v>3800</v>
      </c>
      <c r="BT37" s="44" t="s">
        <v>3784</v>
      </c>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t="s">
        <v>3801</v>
      </c>
      <c r="CX37" s="44" t="s">
        <v>3802</v>
      </c>
      <c r="CY37" s="44" t="s">
        <v>416</v>
      </c>
      <c r="CZ37" s="44" t="s">
        <v>3803</v>
      </c>
      <c r="DA37" s="44" t="s">
        <v>3804</v>
      </c>
      <c r="DB37" s="44" t="s">
        <v>101</v>
      </c>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4"/>
      <c r="JS37" s="44"/>
      <c r="JT37" s="44"/>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4"/>
      <c r="NI37" s="44"/>
      <c r="NJ37" s="44"/>
      <c r="NK37" s="44"/>
      <c r="NL37" s="44"/>
      <c r="NM37" s="44"/>
      <c r="NN37" s="44"/>
      <c r="NO37" s="44"/>
      <c r="NP37" s="44"/>
      <c r="NQ37" s="44"/>
      <c r="NR37" s="44"/>
      <c r="NS37" s="44"/>
      <c r="NT37" s="44"/>
      <c r="NU37" s="44"/>
      <c r="NV37" s="44"/>
      <c r="NW37" s="44"/>
      <c r="NX37" s="44"/>
      <c r="NY37" s="44"/>
      <c r="NZ37" s="44"/>
      <c r="OA37" s="44"/>
      <c r="OB37" s="44"/>
      <c r="OC37" s="44"/>
      <c r="OD37" s="44"/>
      <c r="OE37" s="44"/>
      <c r="OF37" s="44"/>
      <c r="OG37" s="44"/>
      <c r="OH37" s="44"/>
      <c r="OI37" s="44"/>
      <c r="OJ37" s="44"/>
      <c r="OK37" s="44"/>
      <c r="OL37" s="44"/>
      <c r="OM37" s="44"/>
      <c r="ON37" s="44"/>
      <c r="OO37" s="44"/>
      <c r="OP37" s="44"/>
      <c r="OQ37" s="44"/>
      <c r="OR37" s="44"/>
      <c r="OS37" s="44"/>
      <c r="OT37" s="44"/>
      <c r="OU37" s="44"/>
      <c r="OV37" s="44"/>
      <c r="OW37" s="44"/>
      <c r="OX37" s="44"/>
      <c r="OY37" s="44"/>
      <c r="OZ37" s="44"/>
      <c r="PA37" s="44"/>
      <c r="PB37" s="44"/>
      <c r="PC37" s="44"/>
      <c r="PD37" s="44"/>
      <c r="PE37" s="44"/>
      <c r="PF37" s="44"/>
      <c r="PG37" s="44"/>
      <c r="PH37" s="44"/>
      <c r="PI37" s="44"/>
      <c r="PJ37" s="44"/>
      <c r="PK37" s="44"/>
      <c r="PL37" s="44"/>
      <c r="PM37" s="44"/>
      <c r="PN37" s="44"/>
      <c r="PO37" s="44"/>
      <c r="PP37" s="44"/>
      <c r="PQ37" s="44"/>
      <c r="PR37" s="44"/>
      <c r="PS37" s="44"/>
      <c r="PT37" s="44"/>
      <c r="PU37" s="44"/>
      <c r="PV37" s="44"/>
      <c r="PW37" s="44"/>
      <c r="PX37" s="44"/>
      <c r="PY37" s="44"/>
      <c r="PZ37" s="44"/>
      <c r="QA37" s="44"/>
      <c r="QB37" s="44"/>
      <c r="QC37" s="44"/>
      <c r="QD37" s="44"/>
      <c r="QE37" s="44"/>
      <c r="QF37" s="44"/>
      <c r="QG37" s="44"/>
      <c r="QH37" s="44"/>
      <c r="QI37" s="44"/>
      <c r="QJ37" s="44"/>
      <c r="QK37" s="44"/>
      <c r="QL37" s="44"/>
      <c r="QM37" s="44"/>
      <c r="QN37" s="44"/>
      <c r="QO37" s="44"/>
      <c r="QP37" s="44"/>
      <c r="QQ37" s="44"/>
      <c r="QR37" s="44"/>
      <c r="QS37" s="44"/>
      <c r="QT37" s="44"/>
      <c r="QU37" s="44"/>
      <c r="QV37" s="44"/>
      <c r="QW37" s="44"/>
      <c r="QX37" s="44"/>
      <c r="QY37" s="44"/>
      <c r="QZ37" s="44"/>
      <c r="RA37" s="44"/>
      <c r="RB37" s="44"/>
      <c r="RC37" s="44"/>
      <c r="RD37" s="44"/>
      <c r="RE37" s="44"/>
      <c r="RF37" s="44"/>
      <c r="RG37" s="44"/>
      <c r="RH37" s="44"/>
      <c r="RI37" s="44"/>
      <c r="RJ37" s="44"/>
      <c r="RK37" s="44"/>
      <c r="RL37" s="44"/>
      <c r="RM37" s="44"/>
      <c r="RN37" s="44"/>
      <c r="RO37" s="44"/>
      <c r="RP37" s="44"/>
      <c r="RQ37" s="44"/>
      <c r="RR37" s="44"/>
      <c r="RS37" s="44"/>
      <c r="RT37" s="44"/>
      <c r="RU37" s="44"/>
      <c r="RV37" s="44"/>
      <c r="RW37" s="44" t="s">
        <v>3760</v>
      </c>
      <c r="RX37" s="44" t="s">
        <v>3805</v>
      </c>
      <c r="RY37" s="44" t="s">
        <v>3762</v>
      </c>
      <c r="RZ37" s="44" t="s">
        <v>3763</v>
      </c>
      <c r="SA37" s="44" t="s">
        <v>3764</v>
      </c>
      <c r="SB37" s="44" t="s">
        <v>3806</v>
      </c>
      <c r="SC37" s="44" t="s">
        <v>3766</v>
      </c>
      <c r="SD37" s="44" t="s">
        <v>3807</v>
      </c>
      <c r="SE37" s="44"/>
      <c r="SF37" s="44"/>
      <c r="SG37" s="44"/>
      <c r="SH37" s="44"/>
      <c r="SI37" s="44"/>
      <c r="SJ37" s="44"/>
      <c r="SK37" s="44"/>
      <c r="SL37" s="44"/>
      <c r="SM37" s="44"/>
      <c r="SN37" s="44"/>
      <c r="SO37" s="44"/>
      <c r="SP37" s="44"/>
      <c r="SQ37" s="44"/>
      <c r="SR37" s="44"/>
      <c r="SS37" s="44"/>
      <c r="ST37" s="44"/>
      <c r="SU37" s="44"/>
      <c r="SV37" s="44"/>
      <c r="SW37" s="44"/>
      <c r="SX37" s="44"/>
      <c r="SY37" s="44"/>
      <c r="SZ37" s="44"/>
      <c r="TA37" s="44"/>
      <c r="TB37" s="44"/>
      <c r="TC37" s="44"/>
      <c r="TD37" s="44"/>
      <c r="TE37" s="44"/>
      <c r="TF37" s="44"/>
      <c r="TG37" s="44"/>
      <c r="TH37" s="44"/>
      <c r="TI37" s="44"/>
      <c r="TJ37" s="44"/>
      <c r="TK37" s="44" t="s">
        <v>3768</v>
      </c>
      <c r="TL37" s="44" t="s">
        <v>3769</v>
      </c>
      <c r="TM37" s="44" t="s">
        <v>3770</v>
      </c>
      <c r="TN37" s="44" t="s">
        <v>3771</v>
      </c>
      <c r="TO37" s="44" t="s">
        <v>3772</v>
      </c>
      <c r="TP37" s="44" t="s">
        <v>3773</v>
      </c>
      <c r="TQ37" s="44" t="s">
        <v>3774</v>
      </c>
      <c r="TR37" s="44" t="s">
        <v>3808</v>
      </c>
      <c r="TS37" s="44" t="s">
        <v>3809</v>
      </c>
      <c r="TT37" s="43"/>
      <c r="TU37" s="43"/>
      <c r="TV37" s="43"/>
      <c r="TW37" s="43"/>
      <c r="TX37" s="43"/>
      <c r="TY37" s="43"/>
      <c r="TZ37" s="43"/>
      <c r="UA37" s="43"/>
      <c r="UB37" s="43"/>
      <c r="UC37" s="43"/>
      <c r="UD37" s="43"/>
    </row>
    <row r="38" spans="1:550" s="39" customFormat="1" ht="15" customHeight="1" x14ac:dyDescent="0.25">
      <c r="A38" s="43" t="s">
        <v>3482</v>
      </c>
      <c r="B38" s="43" t="s">
        <v>3129</v>
      </c>
      <c r="C38" s="43" t="s">
        <v>2764</v>
      </c>
      <c r="D38" s="45" t="s">
        <v>3720</v>
      </c>
      <c r="E38" s="44" t="s">
        <v>147</v>
      </c>
      <c r="F38" s="44">
        <v>10</v>
      </c>
      <c r="G38" s="44">
        <v>50</v>
      </c>
      <c r="H38" s="44">
        <v>60</v>
      </c>
      <c r="I38" s="44">
        <v>4</v>
      </c>
      <c r="J38" s="44" t="s">
        <v>3810</v>
      </c>
      <c r="K38" s="44" t="s">
        <v>10</v>
      </c>
      <c r="L38" s="44" t="s">
        <v>3811</v>
      </c>
      <c r="M38" s="44">
        <v>5</v>
      </c>
      <c r="N38" s="44">
        <v>25</v>
      </c>
      <c r="O38" s="44">
        <v>30</v>
      </c>
      <c r="P38" s="44" t="s">
        <v>3812</v>
      </c>
      <c r="Q38" s="44" t="s">
        <v>3813</v>
      </c>
      <c r="R38" s="44" t="s">
        <v>3814</v>
      </c>
      <c r="S38" s="44" t="s">
        <v>3815</v>
      </c>
      <c r="T38" s="44" t="s">
        <v>3784</v>
      </c>
      <c r="U38" s="44" t="s">
        <v>3816</v>
      </c>
      <c r="V38" s="44" t="s">
        <v>3817</v>
      </c>
      <c r="W38" s="44" t="s">
        <v>3818</v>
      </c>
      <c r="X38" s="44" t="s">
        <v>3784</v>
      </c>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t="s">
        <v>3819</v>
      </c>
      <c r="BB38" s="44" t="s">
        <v>3820</v>
      </c>
      <c r="BC38" s="44" t="s">
        <v>3568</v>
      </c>
      <c r="BD38" s="44" t="s">
        <v>3821</v>
      </c>
      <c r="BE38" s="44" t="s">
        <v>3822</v>
      </c>
      <c r="BF38" s="44" t="s">
        <v>101</v>
      </c>
      <c r="BG38" s="44" t="s">
        <v>31</v>
      </c>
      <c r="BH38" s="44" t="s">
        <v>3823</v>
      </c>
      <c r="BI38" s="44">
        <v>5</v>
      </c>
      <c r="BJ38" s="44">
        <v>25</v>
      </c>
      <c r="BK38" s="44">
        <v>30</v>
      </c>
      <c r="BL38" s="44" t="s">
        <v>3824</v>
      </c>
      <c r="BM38" s="44" t="s">
        <v>3825</v>
      </c>
      <c r="BN38" s="44" t="s">
        <v>3826</v>
      </c>
      <c r="BO38" s="44" t="s">
        <v>3827</v>
      </c>
      <c r="BP38" s="44" t="s">
        <v>3828</v>
      </c>
      <c r="BQ38" s="44" t="s">
        <v>3816</v>
      </c>
      <c r="BR38" s="44" t="s">
        <v>3829</v>
      </c>
      <c r="BS38" s="44" t="s">
        <v>3830</v>
      </c>
      <c r="BT38" s="44" t="s">
        <v>3784</v>
      </c>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t="s">
        <v>3831</v>
      </c>
      <c r="CX38" s="44" t="s">
        <v>3832</v>
      </c>
      <c r="CY38" s="44" t="s">
        <v>3833</v>
      </c>
      <c r="CZ38" s="44" t="s">
        <v>3821</v>
      </c>
      <c r="DA38" s="44" t="s">
        <v>3834</v>
      </c>
      <c r="DB38" s="44" t="s">
        <v>101</v>
      </c>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c r="IW38" s="44"/>
      <c r="IX38" s="44"/>
      <c r="IY38" s="44"/>
      <c r="IZ38" s="44"/>
      <c r="JA38" s="44"/>
      <c r="JB38" s="44"/>
      <c r="JC38" s="44"/>
      <c r="JD38" s="44"/>
      <c r="JE38" s="44"/>
      <c r="JF38" s="44"/>
      <c r="JG38" s="44"/>
      <c r="JH38" s="44"/>
      <c r="JI38" s="44"/>
      <c r="JJ38" s="44"/>
      <c r="JK38" s="44"/>
      <c r="JL38" s="44"/>
      <c r="JM38" s="44"/>
      <c r="JN38" s="44"/>
      <c r="JO38" s="44"/>
      <c r="JP38" s="44"/>
      <c r="JQ38" s="44"/>
      <c r="JR38" s="44"/>
      <c r="JS38" s="44"/>
      <c r="JT38" s="44"/>
      <c r="JU38" s="44"/>
      <c r="JV38" s="44"/>
      <c r="JW38" s="44"/>
      <c r="JX38" s="44"/>
      <c r="JY38" s="44"/>
      <c r="JZ38" s="44"/>
      <c r="KA38" s="44"/>
      <c r="KB38" s="44"/>
      <c r="KC38" s="44"/>
      <c r="KD38" s="44"/>
      <c r="KE38" s="44"/>
      <c r="KF38" s="44"/>
      <c r="KG38" s="44"/>
      <c r="KH38" s="44"/>
      <c r="KI38" s="44"/>
      <c r="KJ38" s="44"/>
      <c r="KK38" s="44"/>
      <c r="KL38" s="44"/>
      <c r="KM38" s="44"/>
      <c r="KN38" s="44"/>
      <c r="KO38" s="44"/>
      <c r="KP38" s="44"/>
      <c r="KQ38" s="44"/>
      <c r="KR38" s="44"/>
      <c r="KS38" s="44"/>
      <c r="KT38" s="44"/>
      <c r="KU38" s="44"/>
      <c r="KV38" s="44"/>
      <c r="KW38" s="44"/>
      <c r="KX38" s="44"/>
      <c r="KY38" s="44"/>
      <c r="KZ38" s="44"/>
      <c r="LA38" s="44"/>
      <c r="LB38" s="44"/>
      <c r="LC38" s="44"/>
      <c r="LD38" s="44"/>
      <c r="LE38" s="44"/>
      <c r="LF38" s="44"/>
      <c r="LG38" s="44"/>
      <c r="LH38" s="44"/>
      <c r="LI38" s="44"/>
      <c r="LJ38" s="44"/>
      <c r="LK38" s="44"/>
      <c r="LL38" s="44"/>
      <c r="LM38" s="44"/>
      <c r="LN38" s="44"/>
      <c r="LO38" s="44"/>
      <c r="LP38" s="44"/>
      <c r="LQ38" s="44"/>
      <c r="LR38" s="44"/>
      <c r="LS38" s="44"/>
      <c r="LT38" s="44"/>
      <c r="LU38" s="44"/>
      <c r="LV38" s="44"/>
      <c r="LW38" s="44"/>
      <c r="LX38" s="44"/>
      <c r="LY38" s="44"/>
      <c r="LZ38" s="44"/>
      <c r="MA38" s="44"/>
      <c r="MB38" s="44"/>
      <c r="MC38" s="44"/>
      <c r="MD38" s="44"/>
      <c r="ME38" s="44"/>
      <c r="MF38" s="44"/>
      <c r="MG38" s="44"/>
      <c r="MH38" s="44"/>
      <c r="MI38" s="44"/>
      <c r="MJ38" s="44"/>
      <c r="MK38" s="44"/>
      <c r="ML38" s="44"/>
      <c r="MM38" s="44"/>
      <c r="MN38" s="44"/>
      <c r="MO38" s="44"/>
      <c r="MP38" s="44"/>
      <c r="MQ38" s="44"/>
      <c r="MR38" s="44"/>
      <c r="MS38" s="44"/>
      <c r="MT38" s="44"/>
      <c r="MU38" s="44"/>
      <c r="MV38" s="44"/>
      <c r="MW38" s="44"/>
      <c r="MX38" s="44"/>
      <c r="MY38" s="44"/>
      <c r="MZ38" s="44"/>
      <c r="NA38" s="44"/>
      <c r="NB38" s="44"/>
      <c r="NC38" s="44"/>
      <c r="ND38" s="44"/>
      <c r="NE38" s="44"/>
      <c r="NF38" s="44"/>
      <c r="NG38" s="44"/>
      <c r="NH38" s="44"/>
      <c r="NI38" s="44"/>
      <c r="NJ38" s="44"/>
      <c r="NK38" s="44"/>
      <c r="NL38" s="44"/>
      <c r="NM38" s="44"/>
      <c r="NN38" s="44"/>
      <c r="NO38" s="44"/>
      <c r="NP38" s="44"/>
      <c r="NQ38" s="44"/>
      <c r="NR38" s="44"/>
      <c r="NS38" s="44"/>
      <c r="NT38" s="44"/>
      <c r="NU38" s="44"/>
      <c r="NV38" s="44"/>
      <c r="NW38" s="44"/>
      <c r="NX38" s="44"/>
      <c r="NY38" s="44"/>
      <c r="NZ38" s="44"/>
      <c r="OA38" s="44"/>
      <c r="OB38" s="44"/>
      <c r="OC38" s="44"/>
      <c r="OD38" s="44"/>
      <c r="OE38" s="44"/>
      <c r="OF38" s="44"/>
      <c r="OG38" s="44"/>
      <c r="OH38" s="44"/>
      <c r="OI38" s="44"/>
      <c r="OJ38" s="44"/>
      <c r="OK38" s="44"/>
      <c r="OL38" s="44"/>
      <c r="OM38" s="44"/>
      <c r="ON38" s="44"/>
      <c r="OO38" s="44"/>
      <c r="OP38" s="44"/>
      <c r="OQ38" s="44"/>
      <c r="OR38" s="44"/>
      <c r="OS38" s="44"/>
      <c r="OT38" s="44"/>
      <c r="OU38" s="44"/>
      <c r="OV38" s="44"/>
      <c r="OW38" s="44"/>
      <c r="OX38" s="44"/>
      <c r="OY38" s="44"/>
      <c r="OZ38" s="44"/>
      <c r="PA38" s="44"/>
      <c r="PB38" s="44"/>
      <c r="PC38" s="44"/>
      <c r="PD38" s="44"/>
      <c r="PE38" s="44"/>
      <c r="PF38" s="44"/>
      <c r="PG38" s="44"/>
      <c r="PH38" s="44"/>
      <c r="PI38" s="44"/>
      <c r="PJ38" s="44"/>
      <c r="PK38" s="44"/>
      <c r="PL38" s="44"/>
      <c r="PM38" s="44"/>
      <c r="PN38" s="44"/>
      <c r="PO38" s="44"/>
      <c r="PP38" s="44"/>
      <c r="PQ38" s="44"/>
      <c r="PR38" s="44"/>
      <c r="PS38" s="44"/>
      <c r="PT38" s="44"/>
      <c r="PU38" s="44"/>
      <c r="PV38" s="44"/>
      <c r="PW38" s="44"/>
      <c r="PX38" s="44"/>
      <c r="PY38" s="44"/>
      <c r="PZ38" s="44"/>
      <c r="QA38" s="44"/>
      <c r="QB38" s="44"/>
      <c r="QC38" s="44"/>
      <c r="QD38" s="44"/>
      <c r="QE38" s="44"/>
      <c r="QF38" s="44"/>
      <c r="QG38" s="44"/>
      <c r="QH38" s="44"/>
      <c r="QI38" s="44"/>
      <c r="QJ38" s="44"/>
      <c r="QK38" s="44"/>
      <c r="QL38" s="44"/>
      <c r="QM38" s="44"/>
      <c r="QN38" s="44"/>
      <c r="QO38" s="44"/>
      <c r="QP38" s="44"/>
      <c r="QQ38" s="44"/>
      <c r="QR38" s="44"/>
      <c r="QS38" s="44"/>
      <c r="QT38" s="44"/>
      <c r="QU38" s="44"/>
      <c r="QV38" s="44"/>
      <c r="QW38" s="44"/>
      <c r="QX38" s="44"/>
      <c r="QY38" s="44"/>
      <c r="QZ38" s="44"/>
      <c r="RA38" s="44"/>
      <c r="RB38" s="44"/>
      <c r="RC38" s="44"/>
      <c r="RD38" s="44"/>
      <c r="RE38" s="44"/>
      <c r="RF38" s="44"/>
      <c r="RG38" s="44"/>
      <c r="RH38" s="44"/>
      <c r="RI38" s="44"/>
      <c r="RJ38" s="44"/>
      <c r="RK38" s="44"/>
      <c r="RL38" s="44"/>
      <c r="RM38" s="44"/>
      <c r="RN38" s="44"/>
      <c r="RO38" s="44"/>
      <c r="RP38" s="44"/>
      <c r="RQ38" s="44"/>
      <c r="RR38" s="44"/>
      <c r="RS38" s="44"/>
      <c r="RT38" s="44"/>
      <c r="RU38" s="44"/>
      <c r="RV38" s="44"/>
      <c r="RW38" s="44" t="s">
        <v>3760</v>
      </c>
      <c r="RX38" s="44" t="s">
        <v>3805</v>
      </c>
      <c r="RY38" s="44" t="s">
        <v>3762</v>
      </c>
      <c r="RZ38" s="44" t="s">
        <v>3835</v>
      </c>
      <c r="SA38" s="44" t="s">
        <v>3836</v>
      </c>
      <c r="SB38" s="44" t="s">
        <v>3806</v>
      </c>
      <c r="SC38" s="44" t="s">
        <v>3766</v>
      </c>
      <c r="SD38" s="44" t="s">
        <v>3807</v>
      </c>
      <c r="SE38" s="44"/>
      <c r="SF38" s="44"/>
      <c r="SG38" s="44"/>
      <c r="SH38" s="44"/>
      <c r="SI38" s="44"/>
      <c r="SJ38" s="44"/>
      <c r="SK38" s="44"/>
      <c r="SL38" s="44"/>
      <c r="SM38" s="44"/>
      <c r="SN38" s="44"/>
      <c r="SO38" s="44"/>
      <c r="SP38" s="44"/>
      <c r="SQ38" s="44"/>
      <c r="SR38" s="44"/>
      <c r="SS38" s="44"/>
      <c r="ST38" s="44"/>
      <c r="SU38" s="44"/>
      <c r="SV38" s="44"/>
      <c r="SW38" s="44"/>
      <c r="SX38" s="44"/>
      <c r="SY38" s="44"/>
      <c r="SZ38" s="44"/>
      <c r="TA38" s="44"/>
      <c r="TB38" s="44"/>
      <c r="TC38" s="44"/>
      <c r="TD38" s="44"/>
      <c r="TE38" s="44"/>
      <c r="TF38" s="44"/>
      <c r="TG38" s="44"/>
      <c r="TH38" s="44"/>
      <c r="TI38" s="44"/>
      <c r="TJ38" s="44"/>
      <c r="TK38" s="44" t="s">
        <v>3837</v>
      </c>
      <c r="TL38" s="44" t="s">
        <v>3768</v>
      </c>
      <c r="TM38" s="44" t="s">
        <v>3770</v>
      </c>
      <c r="TN38" s="44" t="s">
        <v>3771</v>
      </c>
      <c r="TO38" s="44" t="s">
        <v>3772</v>
      </c>
      <c r="TP38" s="44" t="s">
        <v>3838</v>
      </c>
      <c r="TQ38" s="44" t="s">
        <v>3774</v>
      </c>
      <c r="TR38" s="44" t="s">
        <v>3808</v>
      </c>
      <c r="TS38" s="44" t="s">
        <v>3777</v>
      </c>
      <c r="TT38" s="43"/>
      <c r="TU38" s="43"/>
      <c r="TV38" s="43"/>
      <c r="TW38" s="43"/>
      <c r="TX38" s="43"/>
      <c r="TY38" s="43"/>
      <c r="TZ38" s="43"/>
      <c r="UA38" s="43"/>
      <c r="UB38" s="43"/>
      <c r="UC38" s="43"/>
      <c r="UD38" s="43"/>
    </row>
    <row r="39" spans="1:550" s="39" customFormat="1" ht="15" customHeight="1" x14ac:dyDescent="0.25">
      <c r="A39" s="43" t="s">
        <v>3483</v>
      </c>
      <c r="B39" s="43" t="s">
        <v>3442</v>
      </c>
      <c r="C39" s="43" t="s">
        <v>2764</v>
      </c>
      <c r="D39" s="43" t="s">
        <v>2592</v>
      </c>
      <c r="E39" s="43" t="s">
        <v>148</v>
      </c>
      <c r="F39" s="43">
        <v>4</v>
      </c>
      <c r="G39" s="43">
        <v>26</v>
      </c>
      <c r="H39" s="43">
        <v>30</v>
      </c>
      <c r="I39" s="43">
        <v>2</v>
      </c>
      <c r="J39" s="43" t="s">
        <v>3398</v>
      </c>
      <c r="K39" s="43" t="s">
        <v>10</v>
      </c>
      <c r="L39" s="43" t="s">
        <v>3399</v>
      </c>
      <c r="M39" s="43">
        <v>2</v>
      </c>
      <c r="N39" s="43">
        <v>8</v>
      </c>
      <c r="O39" s="43">
        <v>10</v>
      </c>
      <c r="P39" s="43" t="s">
        <v>3400</v>
      </c>
      <c r="Q39" s="43" t="s">
        <v>3401</v>
      </c>
      <c r="R39" s="43" t="s">
        <v>3870</v>
      </c>
      <c r="S39" s="43" t="s">
        <v>3871</v>
      </c>
      <c r="T39" s="43" t="s">
        <v>3872</v>
      </c>
      <c r="U39" s="43" t="s">
        <v>607</v>
      </c>
      <c r="V39" s="43" t="s">
        <v>3873</v>
      </c>
      <c r="W39" s="43" t="s">
        <v>3874</v>
      </c>
      <c r="X39" s="43" t="s">
        <v>3875</v>
      </c>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t="s">
        <v>3402</v>
      </c>
      <c r="BB39" s="43" t="s">
        <v>3403</v>
      </c>
      <c r="BC39" s="43" t="s">
        <v>1087</v>
      </c>
      <c r="BD39" s="43" t="s">
        <v>3295</v>
      </c>
      <c r="BE39" s="43" t="s">
        <v>3404</v>
      </c>
      <c r="BF39" s="43" t="s">
        <v>101</v>
      </c>
      <c r="BG39" s="43" t="s">
        <v>31</v>
      </c>
      <c r="BH39" s="43" t="s">
        <v>3405</v>
      </c>
      <c r="BI39" s="43">
        <v>2</v>
      </c>
      <c r="BJ39" s="43">
        <v>18</v>
      </c>
      <c r="BK39" s="43">
        <v>20</v>
      </c>
      <c r="BL39" s="43" t="s">
        <v>3406</v>
      </c>
      <c r="BM39" s="43" t="s">
        <v>3352</v>
      </c>
      <c r="BN39" s="43" t="s">
        <v>3407</v>
      </c>
      <c r="BO39" s="43" t="s">
        <v>3408</v>
      </c>
      <c r="BP39" s="43" t="s">
        <v>3409</v>
      </c>
      <c r="BQ39" s="43" t="s">
        <v>3410</v>
      </c>
      <c r="BR39" s="43" t="s">
        <v>3876</v>
      </c>
      <c r="BS39" s="43" t="s">
        <v>3877</v>
      </c>
      <c r="BT39" s="43" t="s">
        <v>3409</v>
      </c>
      <c r="BU39" s="43" t="s">
        <v>3377</v>
      </c>
      <c r="BV39" s="43" t="s">
        <v>3411</v>
      </c>
      <c r="BW39" s="43" t="s">
        <v>3878</v>
      </c>
      <c r="BX39" s="43" t="s">
        <v>3409</v>
      </c>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t="s">
        <v>3412</v>
      </c>
      <c r="CX39" s="43" t="s">
        <v>3879</v>
      </c>
      <c r="CY39" s="43" t="s">
        <v>3880</v>
      </c>
      <c r="CZ39" s="43" t="s">
        <v>3295</v>
      </c>
      <c r="DA39" s="43" t="s">
        <v>3413</v>
      </c>
      <c r="DB39" s="43" t="s">
        <v>101</v>
      </c>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t="s">
        <v>2679</v>
      </c>
      <c r="RX39" s="43" t="s">
        <v>2635</v>
      </c>
      <c r="RY39" s="43" t="s">
        <v>2842</v>
      </c>
      <c r="RZ39" s="43" t="s">
        <v>3321</v>
      </c>
      <c r="SA39" s="43" t="s">
        <v>3391</v>
      </c>
      <c r="SB39" s="43" t="s">
        <v>2637</v>
      </c>
      <c r="SC39" s="43" t="s">
        <v>2752</v>
      </c>
      <c r="SD39" s="43" t="s">
        <v>3414</v>
      </c>
      <c r="SE39" s="43" t="s">
        <v>2920</v>
      </c>
      <c r="SF39" s="43" t="s">
        <v>2755</v>
      </c>
      <c r="SG39" s="43" t="s">
        <v>3415</v>
      </c>
      <c r="SH39" s="43" t="s">
        <v>3264</v>
      </c>
      <c r="SI39" s="43" t="s">
        <v>2756</v>
      </c>
      <c r="SJ39" s="43" t="s">
        <v>2639</v>
      </c>
      <c r="SK39" s="43" t="s">
        <v>2971</v>
      </c>
      <c r="SL39" s="43" t="s">
        <v>2641</v>
      </c>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39" t="s">
        <v>3881</v>
      </c>
      <c r="TL39" s="39" t="s">
        <v>3882</v>
      </c>
      <c r="TM39" s="39" t="s">
        <v>3883</v>
      </c>
      <c r="TN39" s="39" t="s">
        <v>3884</v>
      </c>
      <c r="TO39" s="39" t="s">
        <v>3885</v>
      </c>
      <c r="TP39" s="39" t="s">
        <v>3886</v>
      </c>
      <c r="TQ39" s="43"/>
      <c r="TR39" s="43"/>
      <c r="TS39" s="43"/>
      <c r="TT39" s="43"/>
      <c r="TU39" s="43"/>
      <c r="TV39" s="43"/>
      <c r="TW39" s="43"/>
      <c r="TX39" s="43"/>
      <c r="TY39" s="43"/>
      <c r="TZ39" s="43"/>
      <c r="UA39" s="43"/>
      <c r="UB39" s="43"/>
      <c r="UC39" s="43"/>
      <c r="UD39" s="43"/>
    </row>
    <row r="40" spans="1:550" s="39" customFormat="1" ht="15" customHeight="1" x14ac:dyDescent="0.25">
      <c r="A40" s="43" t="s">
        <v>3484</v>
      </c>
      <c r="B40" s="44" t="s">
        <v>129</v>
      </c>
      <c r="C40" s="44" t="s">
        <v>2764</v>
      </c>
      <c r="D40" s="45" t="s">
        <v>497</v>
      </c>
      <c r="E40" s="44" t="s">
        <v>114</v>
      </c>
      <c r="F40" s="44">
        <v>5</v>
      </c>
      <c r="G40" s="44">
        <v>25</v>
      </c>
      <c r="H40" s="44">
        <v>30</v>
      </c>
      <c r="I40" s="44">
        <v>2</v>
      </c>
      <c r="J40" s="44" t="s">
        <v>1606</v>
      </c>
      <c r="K40" s="44" t="s">
        <v>10</v>
      </c>
      <c r="L40" s="44" t="s">
        <v>1607</v>
      </c>
      <c r="M40" s="44">
        <v>3</v>
      </c>
      <c r="N40" s="44">
        <v>12</v>
      </c>
      <c r="O40" s="44">
        <v>15</v>
      </c>
      <c r="P40" s="44" t="s">
        <v>1608</v>
      </c>
      <c r="Q40" s="44" t="s">
        <v>1122</v>
      </c>
      <c r="R40" s="44" t="s">
        <v>1609</v>
      </c>
      <c r="S40" s="44" t="s">
        <v>1610</v>
      </c>
      <c r="T40" s="44" t="s">
        <v>1611</v>
      </c>
      <c r="U40" s="44" t="s">
        <v>1126</v>
      </c>
      <c r="V40" s="44" t="s">
        <v>1612</v>
      </c>
      <c r="W40" s="44" t="s">
        <v>1613</v>
      </c>
      <c r="X40" s="44" t="s">
        <v>1611</v>
      </c>
      <c r="Y40" s="44" t="s">
        <v>1614</v>
      </c>
      <c r="Z40" s="44" t="s">
        <v>1615</v>
      </c>
      <c r="AA40" s="44" t="s">
        <v>1616</v>
      </c>
      <c r="AB40" s="44" t="s">
        <v>1611</v>
      </c>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t="s">
        <v>1617</v>
      </c>
      <c r="BB40" s="44" t="s">
        <v>1618</v>
      </c>
      <c r="BC40" s="44" t="s">
        <v>1087</v>
      </c>
      <c r="BD40" s="44" t="s">
        <v>1619</v>
      </c>
      <c r="BE40" s="44" t="s">
        <v>1620</v>
      </c>
      <c r="BF40" s="44" t="s">
        <v>101</v>
      </c>
      <c r="BG40" s="44" t="s">
        <v>31</v>
      </c>
      <c r="BH40" s="44" t="s">
        <v>1622</v>
      </c>
      <c r="BI40" s="44">
        <v>2</v>
      </c>
      <c r="BJ40" s="44">
        <v>13</v>
      </c>
      <c r="BK40" s="44">
        <v>15</v>
      </c>
      <c r="BL40" s="44" t="s">
        <v>1621</v>
      </c>
      <c r="BM40" s="44" t="s">
        <v>1623</v>
      </c>
      <c r="BN40" s="44" t="s">
        <v>1624</v>
      </c>
      <c r="BO40" s="44" t="s">
        <v>1625</v>
      </c>
      <c r="BP40" s="44" t="s">
        <v>1626</v>
      </c>
      <c r="BQ40" s="44" t="s">
        <v>1672</v>
      </c>
      <c r="BR40" s="44" t="s">
        <v>1627</v>
      </c>
      <c r="BS40" s="44" t="s">
        <v>1628</v>
      </c>
      <c r="BT40" s="44" t="s">
        <v>1629</v>
      </c>
      <c r="BU40" s="44" t="s">
        <v>1630</v>
      </c>
      <c r="BV40" s="44" t="s">
        <v>1631</v>
      </c>
      <c r="BW40" s="44" t="s">
        <v>1632</v>
      </c>
      <c r="BX40" s="44" t="s">
        <v>1633</v>
      </c>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t="s">
        <v>1634</v>
      </c>
      <c r="CX40" s="44" t="s">
        <v>1635</v>
      </c>
      <c r="CY40" s="44" t="s">
        <v>1087</v>
      </c>
      <c r="CZ40" s="44" t="s">
        <v>1619</v>
      </c>
      <c r="DA40" s="44" t="s">
        <v>1620</v>
      </c>
      <c r="DB40" s="44" t="s">
        <v>101</v>
      </c>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c r="IW40" s="44"/>
      <c r="IX40" s="44"/>
      <c r="IY40" s="44"/>
      <c r="IZ40" s="44"/>
      <c r="JA40" s="44"/>
      <c r="JB40" s="44"/>
      <c r="JC40" s="44"/>
      <c r="JD40" s="44"/>
      <c r="JE40" s="44"/>
      <c r="JF40" s="44"/>
      <c r="JG40" s="44"/>
      <c r="JH40" s="44"/>
      <c r="JI40" s="44"/>
      <c r="JJ40" s="44"/>
      <c r="JK40" s="44"/>
      <c r="JL40" s="44"/>
      <c r="JM40" s="44"/>
      <c r="JN40" s="44"/>
      <c r="JO40" s="44"/>
      <c r="JP40" s="44"/>
      <c r="JQ40" s="44"/>
      <c r="JR40" s="44"/>
      <c r="JS40" s="44"/>
      <c r="JT40" s="44"/>
      <c r="JU40" s="44"/>
      <c r="JV40" s="44"/>
      <c r="JW40" s="44"/>
      <c r="JX40" s="44"/>
      <c r="JY40" s="44"/>
      <c r="JZ40" s="44"/>
      <c r="KA40" s="44"/>
      <c r="KB40" s="44"/>
      <c r="KC40" s="44"/>
      <c r="KD40" s="44"/>
      <c r="KE40" s="44"/>
      <c r="KF40" s="44"/>
      <c r="KG40" s="44"/>
      <c r="KH40" s="44"/>
      <c r="KI40" s="44"/>
      <c r="KJ40" s="44"/>
      <c r="KK40" s="44"/>
      <c r="KL40" s="44"/>
      <c r="KM40" s="44"/>
      <c r="KN40" s="44"/>
      <c r="KO40" s="44"/>
      <c r="KP40" s="44"/>
      <c r="KQ40" s="44"/>
      <c r="KR40" s="44"/>
      <c r="KS40" s="44"/>
      <c r="KT40" s="44"/>
      <c r="KU40" s="44"/>
      <c r="KV40" s="44"/>
      <c r="KW40" s="44"/>
      <c r="KX40" s="44"/>
      <c r="KY40" s="44"/>
      <c r="KZ40" s="44"/>
      <c r="LA40" s="44"/>
      <c r="LB40" s="44"/>
      <c r="LC40" s="44"/>
      <c r="LD40" s="44"/>
      <c r="LE40" s="44"/>
      <c r="LF40" s="44"/>
      <c r="LG40" s="44"/>
      <c r="LH40" s="44"/>
      <c r="LI40" s="44"/>
      <c r="LJ40" s="44"/>
      <c r="LK40" s="44"/>
      <c r="LL40" s="44"/>
      <c r="LM40" s="44"/>
      <c r="LN40" s="44"/>
      <c r="LO40" s="44"/>
      <c r="LP40" s="44"/>
      <c r="LQ40" s="44"/>
      <c r="LR40" s="44"/>
      <c r="LS40" s="44"/>
      <c r="LT40" s="44"/>
      <c r="LU40" s="44"/>
      <c r="LV40" s="44"/>
      <c r="LW40" s="44"/>
      <c r="LX40" s="44"/>
      <c r="LY40" s="44"/>
      <c r="LZ40" s="44"/>
      <c r="MA40" s="44"/>
      <c r="MB40" s="44"/>
      <c r="MC40" s="44"/>
      <c r="MD40" s="44"/>
      <c r="ME40" s="44"/>
      <c r="MF40" s="44"/>
      <c r="MG40" s="44"/>
      <c r="MH40" s="44"/>
      <c r="MI40" s="44"/>
      <c r="MJ40" s="44"/>
      <c r="MK40" s="44"/>
      <c r="ML40" s="44"/>
      <c r="MM40" s="44"/>
      <c r="MN40" s="44"/>
      <c r="MO40" s="44"/>
      <c r="MP40" s="44"/>
      <c r="MQ40" s="44"/>
      <c r="MR40" s="44"/>
      <c r="MS40" s="44"/>
      <c r="MT40" s="44"/>
      <c r="MU40" s="44"/>
      <c r="MV40" s="44"/>
      <c r="MW40" s="44"/>
      <c r="MX40" s="44"/>
      <c r="MY40" s="44"/>
      <c r="MZ40" s="44"/>
      <c r="NA40" s="44"/>
      <c r="NB40" s="44"/>
      <c r="NC40" s="44"/>
      <c r="ND40" s="44"/>
      <c r="NE40" s="44"/>
      <c r="NF40" s="44"/>
      <c r="NG40" s="44"/>
      <c r="NH40" s="44"/>
      <c r="NI40" s="44"/>
      <c r="NJ40" s="44"/>
      <c r="NK40" s="44"/>
      <c r="NL40" s="44"/>
      <c r="NM40" s="44"/>
      <c r="NN40" s="44"/>
      <c r="NO40" s="44"/>
      <c r="NP40" s="44"/>
      <c r="NQ40" s="44"/>
      <c r="NR40" s="44"/>
      <c r="NS40" s="44"/>
      <c r="NT40" s="44"/>
      <c r="NU40" s="44"/>
      <c r="NV40" s="44"/>
      <c r="NW40" s="44"/>
      <c r="NX40" s="44"/>
      <c r="NY40" s="44"/>
      <c r="NZ40" s="44"/>
      <c r="OA40" s="44"/>
      <c r="OB40" s="44"/>
      <c r="OC40" s="44"/>
      <c r="OD40" s="44"/>
      <c r="OE40" s="44"/>
      <c r="OF40" s="44"/>
      <c r="OG40" s="44"/>
      <c r="OH40" s="44"/>
      <c r="OI40" s="44"/>
      <c r="OJ40" s="44"/>
      <c r="OK40" s="44"/>
      <c r="OL40" s="44"/>
      <c r="OM40" s="44"/>
      <c r="ON40" s="44"/>
      <c r="OO40" s="44"/>
      <c r="OP40" s="44"/>
      <c r="OQ40" s="44"/>
      <c r="OR40" s="44"/>
      <c r="OS40" s="44"/>
      <c r="OT40" s="44"/>
      <c r="OU40" s="44"/>
      <c r="OV40" s="44"/>
      <c r="OW40" s="44"/>
      <c r="OX40" s="44"/>
      <c r="OY40" s="44"/>
      <c r="OZ40" s="44"/>
      <c r="PA40" s="44"/>
      <c r="PB40" s="44"/>
      <c r="PC40" s="44"/>
      <c r="PD40" s="44"/>
      <c r="PE40" s="44"/>
      <c r="PF40" s="44"/>
      <c r="PG40" s="44"/>
      <c r="PH40" s="44"/>
      <c r="PI40" s="44"/>
      <c r="PJ40" s="44"/>
      <c r="PK40" s="44"/>
      <c r="PL40" s="44"/>
      <c r="PM40" s="44"/>
      <c r="PN40" s="44"/>
      <c r="PO40" s="44"/>
      <c r="PP40" s="44"/>
      <c r="PQ40" s="44"/>
      <c r="PR40" s="44"/>
      <c r="PS40" s="44"/>
      <c r="PT40" s="44"/>
      <c r="PU40" s="44"/>
      <c r="PV40" s="44"/>
      <c r="PW40" s="44"/>
      <c r="PX40" s="44"/>
      <c r="PY40" s="44"/>
      <c r="PZ40" s="44"/>
      <c r="QA40" s="44"/>
      <c r="QB40" s="44"/>
      <c r="QC40" s="44"/>
      <c r="QD40" s="44"/>
      <c r="QE40" s="44"/>
      <c r="QF40" s="44"/>
      <c r="QG40" s="44"/>
      <c r="QH40" s="44"/>
      <c r="QI40" s="44"/>
      <c r="QJ40" s="44"/>
      <c r="QK40" s="44"/>
      <c r="QL40" s="44"/>
      <c r="QM40" s="44"/>
      <c r="QN40" s="44"/>
      <c r="QO40" s="44"/>
      <c r="QP40" s="44"/>
      <c r="QQ40" s="44"/>
      <c r="QR40" s="44"/>
      <c r="QS40" s="44"/>
      <c r="QT40" s="44"/>
      <c r="QU40" s="44"/>
      <c r="QV40" s="44"/>
      <c r="QW40" s="44"/>
      <c r="QX40" s="44"/>
      <c r="QY40" s="44"/>
      <c r="QZ40" s="44"/>
      <c r="RA40" s="44"/>
      <c r="RB40" s="44"/>
      <c r="RC40" s="44"/>
      <c r="RD40" s="44"/>
      <c r="RE40" s="44"/>
      <c r="RF40" s="44"/>
      <c r="RG40" s="44"/>
      <c r="RH40" s="44"/>
      <c r="RI40" s="44"/>
      <c r="RJ40" s="44"/>
      <c r="RK40" s="44"/>
      <c r="RL40" s="44"/>
      <c r="RM40" s="44"/>
      <c r="RN40" s="44"/>
      <c r="RO40" s="44"/>
      <c r="RP40" s="44"/>
      <c r="RQ40" s="44"/>
      <c r="RR40" s="44"/>
      <c r="RS40" s="44"/>
      <c r="RT40" s="44"/>
      <c r="RU40" s="44"/>
      <c r="RV40" s="44"/>
      <c r="RW40" s="44" t="s">
        <v>620</v>
      </c>
      <c r="RX40" s="44" t="s">
        <v>1090</v>
      </c>
      <c r="RY40" s="44" t="s">
        <v>561</v>
      </c>
      <c r="RZ40" s="44" t="s">
        <v>562</v>
      </c>
      <c r="SA40" s="44" t="s">
        <v>563</v>
      </c>
      <c r="SB40" s="44" t="s">
        <v>764</v>
      </c>
      <c r="SC40" s="44" t="s">
        <v>565</v>
      </c>
      <c r="SD40" s="44" t="s">
        <v>978</v>
      </c>
      <c r="SE40" s="44" t="s">
        <v>567</v>
      </c>
      <c r="SF40" s="44" t="s">
        <v>568</v>
      </c>
      <c r="SG40" s="44" t="s">
        <v>822</v>
      </c>
      <c r="SH40" s="44" t="s">
        <v>1093</v>
      </c>
      <c r="SI40" s="44" t="s">
        <v>629</v>
      </c>
      <c r="SJ40" s="44" t="s">
        <v>1094</v>
      </c>
      <c r="SK40" s="44"/>
      <c r="SL40" s="44"/>
      <c r="SM40" s="44"/>
      <c r="SN40" s="44"/>
      <c r="SO40" s="44"/>
      <c r="SP40" s="44"/>
      <c r="SQ40" s="44"/>
      <c r="SR40" s="44"/>
      <c r="SS40" s="44"/>
      <c r="ST40" s="44"/>
      <c r="SU40" s="44"/>
      <c r="SV40" s="44"/>
      <c r="SW40" s="44"/>
      <c r="SX40" s="44"/>
      <c r="SY40" s="44"/>
      <c r="SZ40" s="44"/>
      <c r="TA40" s="44"/>
      <c r="TB40" s="44"/>
      <c r="TC40" s="44"/>
      <c r="TD40" s="44"/>
      <c r="TE40" s="44"/>
      <c r="TF40" s="44"/>
      <c r="TG40" s="44"/>
      <c r="TH40" s="44"/>
      <c r="TI40" s="44"/>
      <c r="TJ40" s="44"/>
      <c r="TK40" s="44" t="s">
        <v>1600</v>
      </c>
      <c r="TL40" s="44" t="s">
        <v>1636</v>
      </c>
      <c r="TM40" s="44" t="s">
        <v>1637</v>
      </c>
      <c r="TN40" s="44" t="s">
        <v>1638</v>
      </c>
      <c r="TO40" s="44" t="s">
        <v>1639</v>
      </c>
      <c r="TP40" s="44" t="s">
        <v>1640</v>
      </c>
      <c r="TQ40" s="44" t="s">
        <v>1641</v>
      </c>
      <c r="TR40" s="44" t="s">
        <v>1642</v>
      </c>
      <c r="TS40" s="44"/>
      <c r="TT40" s="44"/>
      <c r="TU40" s="44"/>
      <c r="TV40" s="44"/>
      <c r="TW40" s="44"/>
      <c r="TX40" s="44"/>
      <c r="TY40" s="44"/>
      <c r="TZ40" s="44"/>
      <c r="UA40" s="44"/>
      <c r="UB40" s="44"/>
      <c r="UC40" s="44"/>
      <c r="UD40" s="44"/>
    </row>
    <row r="41" spans="1:550" s="39" customFormat="1" ht="15" customHeight="1" x14ac:dyDescent="0.25">
      <c r="A41" s="43" t="s">
        <v>246</v>
      </c>
      <c r="B41" s="43" t="s">
        <v>2591</v>
      </c>
      <c r="C41" s="43" t="s">
        <v>2764</v>
      </c>
      <c r="D41" s="43" t="s">
        <v>1767</v>
      </c>
      <c r="E41" s="43" t="s">
        <v>131</v>
      </c>
      <c r="F41" s="43">
        <v>5</v>
      </c>
      <c r="G41" s="43">
        <v>25</v>
      </c>
      <c r="H41" s="43">
        <v>30</v>
      </c>
      <c r="I41" s="43">
        <v>2</v>
      </c>
      <c r="J41" s="43" t="s">
        <v>2445</v>
      </c>
      <c r="K41" s="43" t="s">
        <v>10</v>
      </c>
      <c r="L41" s="43" t="s">
        <v>452</v>
      </c>
      <c r="M41" s="43">
        <v>3</v>
      </c>
      <c r="N41" s="43">
        <v>17</v>
      </c>
      <c r="O41" s="43">
        <v>20</v>
      </c>
      <c r="P41" s="43" t="s">
        <v>2446</v>
      </c>
      <c r="Q41" s="43" t="s">
        <v>1954</v>
      </c>
      <c r="R41" s="43" t="s">
        <v>2447</v>
      </c>
      <c r="S41" s="43" t="s">
        <v>2448</v>
      </c>
      <c r="T41" s="43" t="s">
        <v>1611</v>
      </c>
      <c r="U41" s="43" t="s">
        <v>453</v>
      </c>
      <c r="V41" s="43" t="s">
        <v>2449</v>
      </c>
      <c r="W41" s="43" t="s">
        <v>2450</v>
      </c>
      <c r="X41" s="43" t="s">
        <v>2451</v>
      </c>
      <c r="Y41" s="43" t="s">
        <v>454</v>
      </c>
      <c r="Z41" s="43" t="s">
        <v>2452</v>
      </c>
      <c r="AA41" s="43" t="s">
        <v>2453</v>
      </c>
      <c r="AB41" s="43" t="s">
        <v>2451</v>
      </c>
      <c r="AC41" s="43" t="s">
        <v>2454</v>
      </c>
      <c r="AD41" s="43" t="s">
        <v>2455</v>
      </c>
      <c r="AE41" s="43" t="s">
        <v>2456</v>
      </c>
      <c r="AF41" s="43" t="s">
        <v>2451</v>
      </c>
      <c r="AG41" s="43" t="s">
        <v>2457</v>
      </c>
      <c r="AH41" s="43" t="s">
        <v>2458</v>
      </c>
      <c r="AI41" s="43" t="s">
        <v>2459</v>
      </c>
      <c r="AJ41" s="43" t="s">
        <v>2451</v>
      </c>
      <c r="AK41" s="43"/>
      <c r="AL41" s="43"/>
      <c r="AM41" s="43"/>
      <c r="AN41" s="43"/>
      <c r="AO41" s="43"/>
      <c r="AP41" s="43"/>
      <c r="AQ41" s="43"/>
      <c r="AR41" s="43"/>
      <c r="AS41" s="43"/>
      <c r="AT41" s="43"/>
      <c r="AU41" s="43"/>
      <c r="AV41" s="43"/>
      <c r="AW41" s="43"/>
      <c r="AX41" s="43"/>
      <c r="AY41" s="43"/>
      <c r="AZ41" s="43"/>
      <c r="BA41" s="43" t="s">
        <v>2460</v>
      </c>
      <c r="BB41" s="43" t="s">
        <v>2461</v>
      </c>
      <c r="BC41" s="43" t="s">
        <v>1087</v>
      </c>
      <c r="BD41" s="43" t="s">
        <v>3706</v>
      </c>
      <c r="BE41" s="43" t="s">
        <v>3707</v>
      </c>
      <c r="BF41" s="43" t="s">
        <v>101</v>
      </c>
      <c r="BG41" s="43" t="s">
        <v>31</v>
      </c>
      <c r="BH41" s="43" t="s">
        <v>2462</v>
      </c>
      <c r="BI41" s="43">
        <v>2</v>
      </c>
      <c r="BJ41" s="43">
        <v>8</v>
      </c>
      <c r="BK41" s="43">
        <v>10</v>
      </c>
      <c r="BL41" s="43" t="s">
        <v>2463</v>
      </c>
      <c r="BM41" s="43" t="s">
        <v>2232</v>
      </c>
      <c r="BN41" s="43" t="s">
        <v>2464</v>
      </c>
      <c r="BO41" s="43" t="s">
        <v>2465</v>
      </c>
      <c r="BP41" s="43" t="s">
        <v>2451</v>
      </c>
      <c r="BQ41" s="43" t="s">
        <v>2466</v>
      </c>
      <c r="BR41" s="43" t="s">
        <v>2467</v>
      </c>
      <c r="BS41" s="43" t="s">
        <v>2468</v>
      </c>
      <c r="BT41" s="43" t="s">
        <v>2451</v>
      </c>
      <c r="BU41" s="43" t="s">
        <v>2469</v>
      </c>
      <c r="BV41" s="43" t="s">
        <v>2470</v>
      </c>
      <c r="BW41" s="43" t="s">
        <v>2471</v>
      </c>
      <c r="BX41" s="43" t="s">
        <v>2451</v>
      </c>
      <c r="BY41" s="43" t="s">
        <v>2472</v>
      </c>
      <c r="BZ41" s="43" t="s">
        <v>2473</v>
      </c>
      <c r="CA41" s="43" t="s">
        <v>2474</v>
      </c>
      <c r="CB41" s="43" t="s">
        <v>2475</v>
      </c>
      <c r="CC41" s="43"/>
      <c r="CD41" s="43"/>
      <c r="CE41" s="43"/>
      <c r="CF41" s="43"/>
      <c r="CG41" s="43"/>
      <c r="CH41" s="43"/>
      <c r="CI41" s="43"/>
      <c r="CJ41" s="43"/>
      <c r="CK41" s="43"/>
      <c r="CL41" s="43"/>
      <c r="CM41" s="43"/>
      <c r="CN41" s="43"/>
      <c r="CO41" s="43"/>
      <c r="CP41" s="43"/>
      <c r="CQ41" s="43"/>
      <c r="CR41" s="43"/>
      <c r="CS41" s="43"/>
      <c r="CT41" s="43"/>
      <c r="CU41" s="43"/>
      <c r="CV41" s="43"/>
      <c r="CW41" s="43" t="s">
        <v>2476</v>
      </c>
      <c r="CX41" s="43" t="s">
        <v>2477</v>
      </c>
      <c r="CY41" s="43" t="s">
        <v>1087</v>
      </c>
      <c r="CZ41" s="43" t="s">
        <v>1619</v>
      </c>
      <c r="DA41" s="43" t="s">
        <v>2478</v>
      </c>
      <c r="DB41" s="43" t="s">
        <v>101</v>
      </c>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t="s">
        <v>1711</v>
      </c>
      <c r="RX41" s="43" t="s">
        <v>2248</v>
      </c>
      <c r="RY41" s="43" t="s">
        <v>2433</v>
      </c>
      <c r="RZ41" s="43" t="s">
        <v>2479</v>
      </c>
      <c r="SA41" s="43" t="s">
        <v>2480</v>
      </c>
      <c r="SB41" s="43" t="s">
        <v>2481</v>
      </c>
      <c r="SC41" s="43" t="s">
        <v>1713</v>
      </c>
      <c r="SD41" s="43" t="s">
        <v>1714</v>
      </c>
      <c r="SE41" s="43" t="s">
        <v>2436</v>
      </c>
      <c r="SF41" s="43" t="s">
        <v>2482</v>
      </c>
      <c r="SG41" s="43" t="s">
        <v>1715</v>
      </c>
      <c r="SH41" s="43" t="s">
        <v>1716</v>
      </c>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t="s">
        <v>2483</v>
      </c>
      <c r="TL41" s="43" t="s">
        <v>2254</v>
      </c>
      <c r="TM41" s="43" t="s">
        <v>2484</v>
      </c>
      <c r="TN41" s="43" t="s">
        <v>2383</v>
      </c>
      <c r="TO41" s="43" t="s">
        <v>2485</v>
      </c>
      <c r="TP41" s="43" t="s">
        <v>2486</v>
      </c>
      <c r="TQ41" s="43" t="s">
        <v>2487</v>
      </c>
      <c r="TR41" s="43" t="s">
        <v>2488</v>
      </c>
      <c r="TS41" s="43" t="s">
        <v>2489</v>
      </c>
      <c r="TT41" s="43" t="s">
        <v>1721</v>
      </c>
      <c r="TU41" s="43"/>
      <c r="TV41" s="43"/>
      <c r="TW41" s="43"/>
      <c r="TX41" s="43"/>
      <c r="TY41" s="43"/>
      <c r="TZ41" s="43"/>
      <c r="UA41" s="43"/>
      <c r="UB41" s="43"/>
      <c r="UC41" s="43"/>
      <c r="UD41" s="43"/>
    </row>
    <row r="42" spans="1:550" s="39" customFormat="1" ht="15" customHeight="1" x14ac:dyDescent="0.25">
      <c r="A42" s="43" t="s">
        <v>3485</v>
      </c>
      <c r="B42" s="43" t="s">
        <v>2647</v>
      </c>
      <c r="C42" s="43" t="s">
        <v>2764</v>
      </c>
      <c r="D42" s="43" t="s">
        <v>2592</v>
      </c>
      <c r="E42" s="43" t="s">
        <v>140</v>
      </c>
      <c r="F42" s="43">
        <v>30</v>
      </c>
      <c r="G42" s="43">
        <v>60</v>
      </c>
      <c r="H42" s="43">
        <v>90</v>
      </c>
      <c r="I42" s="43">
        <v>6</v>
      </c>
      <c r="J42" s="43" t="s">
        <v>2648</v>
      </c>
      <c r="K42" s="43" t="s">
        <v>10</v>
      </c>
      <c r="L42" s="43" t="s">
        <v>2649</v>
      </c>
      <c r="M42" s="43">
        <v>15</v>
      </c>
      <c r="N42" s="43">
        <v>30</v>
      </c>
      <c r="O42" s="43">
        <v>45</v>
      </c>
      <c r="P42" s="43" t="s">
        <v>2650</v>
      </c>
      <c r="Q42" s="43" t="s">
        <v>2651</v>
      </c>
      <c r="R42" s="43" t="s">
        <v>2652</v>
      </c>
      <c r="S42" s="43" t="s">
        <v>2653</v>
      </c>
      <c r="T42" s="43" t="s">
        <v>2654</v>
      </c>
      <c r="U42" s="43" t="s">
        <v>2655</v>
      </c>
      <c r="V42" s="43" t="s">
        <v>2656</v>
      </c>
      <c r="W42" s="43" t="s">
        <v>2657</v>
      </c>
      <c r="X42" s="43" t="s">
        <v>1159</v>
      </c>
      <c r="Y42" s="43" t="s">
        <v>2658</v>
      </c>
      <c r="Z42" s="43" t="s">
        <v>2659</v>
      </c>
      <c r="AA42" s="43" t="s">
        <v>2660</v>
      </c>
      <c r="AB42" s="43" t="s">
        <v>2654</v>
      </c>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t="s">
        <v>2661</v>
      </c>
      <c r="BB42" s="43" t="s">
        <v>2662</v>
      </c>
      <c r="BC42" s="43" t="s">
        <v>1087</v>
      </c>
      <c r="BD42" s="43" t="s">
        <v>2663</v>
      </c>
      <c r="BE42" s="43" t="s">
        <v>2664</v>
      </c>
      <c r="BF42" s="43" t="s">
        <v>101</v>
      </c>
      <c r="BG42" s="43" t="s">
        <v>31</v>
      </c>
      <c r="BH42" s="43" t="s">
        <v>2665</v>
      </c>
      <c r="BI42" s="43">
        <v>15</v>
      </c>
      <c r="BJ42" s="43">
        <v>30</v>
      </c>
      <c r="BK42" s="43">
        <v>45</v>
      </c>
      <c r="BL42" s="43" t="s">
        <v>2666</v>
      </c>
      <c r="BM42" s="43" t="s">
        <v>2667</v>
      </c>
      <c r="BN42" s="43" t="s">
        <v>2668</v>
      </c>
      <c r="BO42" s="43" t="s">
        <v>2669</v>
      </c>
      <c r="BP42" s="43" t="s">
        <v>1159</v>
      </c>
      <c r="BQ42" s="43" t="s">
        <v>2670</v>
      </c>
      <c r="BR42" s="43" t="s">
        <v>2671</v>
      </c>
      <c r="BS42" s="43" t="s">
        <v>2672</v>
      </c>
      <c r="BT42" s="43" t="s">
        <v>2673</v>
      </c>
      <c r="BU42" s="43" t="s">
        <v>2674</v>
      </c>
      <c r="BV42" s="43" t="s">
        <v>2675</v>
      </c>
      <c r="BW42" s="43" t="s">
        <v>2676</v>
      </c>
      <c r="BX42" s="43" t="s">
        <v>1159</v>
      </c>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t="s">
        <v>2677</v>
      </c>
      <c r="CX42" s="43" t="s">
        <v>2678</v>
      </c>
      <c r="CY42" s="43" t="s">
        <v>1087</v>
      </c>
      <c r="CZ42" s="43" t="s">
        <v>2663</v>
      </c>
      <c r="DA42" s="43" t="s">
        <v>2664</v>
      </c>
      <c r="DB42" s="43" t="s">
        <v>101</v>
      </c>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c r="JV42" s="43"/>
      <c r="JW42" s="43"/>
      <c r="JX42" s="43"/>
      <c r="JY42" s="43"/>
      <c r="JZ42" s="43"/>
      <c r="KA42" s="43"/>
      <c r="KB42" s="43"/>
      <c r="KC42" s="43"/>
      <c r="KD42" s="43"/>
      <c r="KE42" s="43"/>
      <c r="KF42" s="43"/>
      <c r="KG42" s="43"/>
      <c r="KH42" s="43"/>
      <c r="KI42" s="43"/>
      <c r="KJ42" s="43"/>
      <c r="KK42" s="43"/>
      <c r="KL42" s="43"/>
      <c r="KM42" s="43"/>
      <c r="KN42" s="43"/>
      <c r="KO42" s="43"/>
      <c r="KP42" s="43"/>
      <c r="KQ42" s="43"/>
      <c r="KR42" s="43"/>
      <c r="KS42" s="43"/>
      <c r="KT42" s="43"/>
      <c r="KU42" s="43"/>
      <c r="KV42" s="43"/>
      <c r="KW42" s="43"/>
      <c r="KX42" s="43"/>
      <c r="KY42" s="43"/>
      <c r="KZ42" s="43"/>
      <c r="LA42" s="43"/>
      <c r="LB42" s="43"/>
      <c r="LC42" s="43"/>
      <c r="LD42" s="43"/>
      <c r="LE42" s="43"/>
      <c r="LF42" s="43"/>
      <c r="LG42" s="43"/>
      <c r="LH42" s="43"/>
      <c r="LI42" s="43"/>
      <c r="LJ42" s="43"/>
      <c r="LK42" s="43"/>
      <c r="LL42" s="43"/>
      <c r="LM42" s="43"/>
      <c r="LN42" s="43"/>
      <c r="LO42" s="43"/>
      <c r="LP42" s="43"/>
      <c r="LQ42" s="43"/>
      <c r="LR42" s="43"/>
      <c r="LS42" s="43"/>
      <c r="LT42" s="43"/>
      <c r="LU42" s="43"/>
      <c r="LV42" s="43"/>
      <c r="LW42" s="43"/>
      <c r="LX42" s="43"/>
      <c r="LY42" s="43"/>
      <c r="LZ42" s="43"/>
      <c r="MA42" s="43"/>
      <c r="MB42" s="43"/>
      <c r="MC42" s="43"/>
      <c r="MD42" s="43"/>
      <c r="ME42" s="43"/>
      <c r="MF42" s="43"/>
      <c r="MG42" s="43"/>
      <c r="MH42" s="43"/>
      <c r="MI42" s="43"/>
      <c r="MJ42" s="43"/>
      <c r="MK42" s="43"/>
      <c r="ML42" s="43"/>
      <c r="MM42" s="43"/>
      <c r="MN42" s="43"/>
      <c r="MO42" s="43"/>
      <c r="MP42" s="43"/>
      <c r="MQ42" s="43"/>
      <c r="MR42" s="43"/>
      <c r="MS42" s="43"/>
      <c r="MT42" s="43"/>
      <c r="MU42" s="43"/>
      <c r="MV42" s="43"/>
      <c r="MW42" s="43"/>
      <c r="MX42" s="43"/>
      <c r="MY42" s="43"/>
      <c r="MZ42" s="43"/>
      <c r="NA42" s="43"/>
      <c r="NB42" s="43"/>
      <c r="NC42" s="43"/>
      <c r="ND42" s="43"/>
      <c r="NE42" s="43"/>
      <c r="NF42" s="43"/>
      <c r="NG42" s="43"/>
      <c r="NH42" s="43"/>
      <c r="NI42" s="43"/>
      <c r="NJ42" s="43"/>
      <c r="NK42" s="43"/>
      <c r="NL42" s="43"/>
      <c r="NM42" s="43"/>
      <c r="NN42" s="43"/>
      <c r="NO42" s="43"/>
      <c r="NP42" s="43"/>
      <c r="NQ42" s="43"/>
      <c r="NR42" s="43"/>
      <c r="NS42" s="43"/>
      <c r="NT42" s="43"/>
      <c r="NU42" s="43"/>
      <c r="NV42" s="43"/>
      <c r="NW42" s="43"/>
      <c r="NX42" s="43"/>
      <c r="NY42" s="43"/>
      <c r="NZ42" s="43"/>
      <c r="OA42" s="43"/>
      <c r="OB42" s="43"/>
      <c r="OC42" s="43"/>
      <c r="OD42" s="43"/>
      <c r="OE42" s="43"/>
      <c r="OF42" s="43"/>
      <c r="OG42" s="43"/>
      <c r="OH42" s="43"/>
      <c r="OI42" s="43"/>
      <c r="OJ42" s="43"/>
      <c r="OK42" s="43"/>
      <c r="OL42" s="43"/>
      <c r="OM42" s="43"/>
      <c r="ON42" s="43"/>
      <c r="OO42" s="43"/>
      <c r="OP42" s="43"/>
      <c r="OQ42" s="43"/>
      <c r="OR42" s="43"/>
      <c r="OS42" s="43"/>
      <c r="OT42" s="43"/>
      <c r="OU42" s="43"/>
      <c r="OV42" s="43"/>
      <c r="OW42" s="43"/>
      <c r="OX42" s="43"/>
      <c r="OY42" s="43"/>
      <c r="OZ42" s="43"/>
      <c r="PA42" s="43"/>
      <c r="PB42" s="43"/>
      <c r="PC42" s="43"/>
      <c r="PD42" s="43"/>
      <c r="PE42" s="43"/>
      <c r="PF42" s="43"/>
      <c r="PG42" s="43"/>
      <c r="PH42" s="43"/>
      <c r="PI42" s="43"/>
      <c r="PJ42" s="43"/>
      <c r="PK42" s="43"/>
      <c r="PL42" s="43"/>
      <c r="PM42" s="43"/>
      <c r="PN42" s="43"/>
      <c r="PO42" s="43"/>
      <c r="PP42" s="43"/>
      <c r="PQ42" s="43"/>
      <c r="PR42" s="43"/>
      <c r="PS42" s="43"/>
      <c r="PT42" s="43"/>
      <c r="PU42" s="43"/>
      <c r="PV42" s="43"/>
      <c r="PW42" s="43"/>
      <c r="PX42" s="43"/>
      <c r="PY42" s="43"/>
      <c r="PZ42" s="43"/>
      <c r="QA42" s="43"/>
      <c r="QB42" s="43"/>
      <c r="QC42" s="43"/>
      <c r="QD42" s="43"/>
      <c r="QE42" s="43"/>
      <c r="QF42" s="43"/>
      <c r="QG42" s="43"/>
      <c r="QH42" s="43"/>
      <c r="QI42" s="43"/>
      <c r="QJ42" s="43"/>
      <c r="QK42" s="43"/>
      <c r="QL42" s="43"/>
      <c r="QM42" s="43"/>
      <c r="QN42" s="43"/>
      <c r="QO42" s="43"/>
      <c r="QP42" s="43"/>
      <c r="QQ42" s="43"/>
      <c r="QR42" s="43"/>
      <c r="QS42" s="43"/>
      <c r="QT42" s="43"/>
      <c r="QU42" s="43"/>
      <c r="QV42" s="43"/>
      <c r="QW42" s="43"/>
      <c r="QX42" s="43"/>
      <c r="QY42" s="43"/>
      <c r="QZ42" s="43"/>
      <c r="RA42" s="43"/>
      <c r="RB42" s="43"/>
      <c r="RC42" s="43"/>
      <c r="RD42" s="43"/>
      <c r="RE42" s="43"/>
      <c r="RF42" s="43"/>
      <c r="RG42" s="43"/>
      <c r="RH42" s="43"/>
      <c r="RI42" s="43"/>
      <c r="RJ42" s="43"/>
      <c r="RK42" s="43"/>
      <c r="RL42" s="43"/>
      <c r="RM42" s="43"/>
      <c r="RN42" s="43"/>
      <c r="RO42" s="43"/>
      <c r="RP42" s="43"/>
      <c r="RQ42" s="43"/>
      <c r="RR42" s="43"/>
      <c r="RS42" s="43"/>
      <c r="RT42" s="43"/>
      <c r="RU42" s="43"/>
      <c r="RV42" s="43"/>
      <c r="RW42" s="43" t="s">
        <v>2679</v>
      </c>
      <c r="RX42" s="43" t="s">
        <v>2680</v>
      </c>
      <c r="RY42" s="43" t="s">
        <v>2681</v>
      </c>
      <c r="RZ42" s="43" t="s">
        <v>2682</v>
      </c>
      <c r="SA42" s="43"/>
      <c r="SB42" s="43"/>
      <c r="SC42" s="43"/>
      <c r="SD42" s="43"/>
      <c r="SE42" s="43"/>
      <c r="SF42" s="43"/>
      <c r="SG42" s="43"/>
      <c r="SH42" s="43"/>
      <c r="SI42" s="43"/>
      <c r="SJ42" s="43"/>
      <c r="SK42" s="43"/>
      <c r="SL42" s="43"/>
      <c r="SM42" s="43"/>
      <c r="SN42" s="43"/>
      <c r="SO42" s="43"/>
      <c r="SP42" s="43"/>
      <c r="SQ42" s="43"/>
      <c r="SR42" s="43"/>
      <c r="SS42" s="43"/>
      <c r="ST42" s="43"/>
      <c r="SU42" s="43"/>
      <c r="SV42" s="43"/>
      <c r="SW42" s="43"/>
      <c r="SX42" s="43"/>
      <c r="SY42" s="43"/>
      <c r="SZ42" s="43"/>
      <c r="TA42" s="43"/>
      <c r="TB42" s="43"/>
      <c r="TC42" s="43"/>
      <c r="TD42" s="43"/>
      <c r="TE42" s="43"/>
      <c r="TF42" s="43"/>
      <c r="TG42" s="43"/>
      <c r="TH42" s="43"/>
      <c r="TI42" s="43"/>
      <c r="TJ42" s="43"/>
      <c r="TK42" s="43" t="s">
        <v>2683</v>
      </c>
      <c r="TL42" s="43" t="s">
        <v>2684</v>
      </c>
      <c r="TM42" s="43" t="s">
        <v>2685</v>
      </c>
      <c r="TN42" s="43" t="s">
        <v>2686</v>
      </c>
      <c r="TO42" s="43" t="s">
        <v>2687</v>
      </c>
      <c r="TP42" s="43" t="s">
        <v>2688</v>
      </c>
      <c r="TQ42" s="43"/>
      <c r="TR42" s="43"/>
      <c r="TS42" s="43"/>
      <c r="TT42" s="43"/>
      <c r="TU42" s="43"/>
      <c r="TV42" s="43"/>
      <c r="TW42" s="43"/>
      <c r="TX42" s="43"/>
      <c r="TY42" s="43"/>
      <c r="TZ42" s="43"/>
      <c r="UA42" s="43"/>
      <c r="UB42" s="43"/>
      <c r="UC42" s="43"/>
      <c r="UD42" s="43"/>
    </row>
    <row r="43" spans="1:550" s="39" customFormat="1" ht="15" customHeight="1" x14ac:dyDescent="0.25">
      <c r="A43" s="43" t="s">
        <v>3486</v>
      </c>
      <c r="B43" s="44" t="s">
        <v>1320</v>
      </c>
      <c r="C43" s="44" t="s">
        <v>2764</v>
      </c>
      <c r="D43" s="45" t="s">
        <v>497</v>
      </c>
      <c r="E43" s="44" t="s">
        <v>114</v>
      </c>
      <c r="F43" s="44">
        <v>44</v>
      </c>
      <c r="G43" s="44">
        <v>31</v>
      </c>
      <c r="H43" s="44">
        <v>75</v>
      </c>
      <c r="I43" s="44">
        <v>5</v>
      </c>
      <c r="J43" s="44" t="s">
        <v>1321</v>
      </c>
      <c r="K43" s="44" t="s">
        <v>10</v>
      </c>
      <c r="L43" s="44" t="s">
        <v>1322</v>
      </c>
      <c r="M43" s="44">
        <v>13</v>
      </c>
      <c r="N43" s="44">
        <v>12</v>
      </c>
      <c r="O43" s="44">
        <v>25</v>
      </c>
      <c r="P43" s="44" t="s">
        <v>1323</v>
      </c>
      <c r="Q43" s="44" t="s">
        <v>1324</v>
      </c>
      <c r="R43" s="44" t="s">
        <v>1325</v>
      </c>
      <c r="S43" s="44" t="s">
        <v>3519</v>
      </c>
      <c r="T43" s="44" t="s">
        <v>1326</v>
      </c>
      <c r="U43" s="44" t="s">
        <v>1327</v>
      </c>
      <c r="V43" s="44" t="s">
        <v>1328</v>
      </c>
      <c r="W43" s="44" t="s">
        <v>3520</v>
      </c>
      <c r="X43" s="44" t="s">
        <v>1329</v>
      </c>
      <c r="Y43" s="44" t="s">
        <v>1330</v>
      </c>
      <c r="Z43" s="44" t="s">
        <v>1331</v>
      </c>
      <c r="AA43" s="44" t="s">
        <v>3520</v>
      </c>
      <c r="AB43" s="44" t="s">
        <v>1332</v>
      </c>
      <c r="AC43" s="44" t="s">
        <v>1333</v>
      </c>
      <c r="AD43" s="44" t="s">
        <v>1334</v>
      </c>
      <c r="AE43" s="44" t="s">
        <v>1335</v>
      </c>
      <c r="AF43" s="44" t="s">
        <v>1336</v>
      </c>
      <c r="AG43" s="44" t="s">
        <v>1337</v>
      </c>
      <c r="AH43" s="44" t="s">
        <v>1338</v>
      </c>
      <c r="AI43" s="44" t="s">
        <v>1339</v>
      </c>
      <c r="AJ43" s="44" t="s">
        <v>1340</v>
      </c>
      <c r="AK43" s="44"/>
      <c r="AL43" s="44"/>
      <c r="AM43" s="44"/>
      <c r="AN43" s="44"/>
      <c r="AO43" s="44"/>
      <c r="AP43" s="44"/>
      <c r="AQ43" s="44"/>
      <c r="AR43" s="44"/>
      <c r="AS43" s="44"/>
      <c r="AT43" s="44"/>
      <c r="AU43" s="44"/>
      <c r="AV43" s="44"/>
      <c r="AW43" s="44"/>
      <c r="AX43" s="44"/>
      <c r="AY43" s="44"/>
      <c r="AZ43" s="44"/>
      <c r="BA43" s="44" t="s">
        <v>1341</v>
      </c>
      <c r="BB43" s="44" t="s">
        <v>1342</v>
      </c>
      <c r="BC43" s="44" t="s">
        <v>1343</v>
      </c>
      <c r="BD43" s="44" t="s">
        <v>1344</v>
      </c>
      <c r="BE43" s="44" t="s">
        <v>1345</v>
      </c>
      <c r="BF43" s="44" t="s">
        <v>101</v>
      </c>
      <c r="BG43" s="44" t="s">
        <v>31</v>
      </c>
      <c r="BH43" s="44" t="s">
        <v>1346</v>
      </c>
      <c r="BI43" s="44">
        <v>13</v>
      </c>
      <c r="BJ43" s="44">
        <v>7</v>
      </c>
      <c r="BK43" s="44">
        <v>20</v>
      </c>
      <c r="BL43" s="44" t="s">
        <v>1347</v>
      </c>
      <c r="BM43" s="44" t="s">
        <v>1348</v>
      </c>
      <c r="BN43" s="44" t="s">
        <v>1349</v>
      </c>
      <c r="BO43" s="44" t="s">
        <v>3520</v>
      </c>
      <c r="BP43" s="44" t="s">
        <v>1350</v>
      </c>
      <c r="BQ43" s="44" t="s">
        <v>1351</v>
      </c>
      <c r="BR43" s="44" t="s">
        <v>1352</v>
      </c>
      <c r="BS43" s="44" t="s">
        <v>1353</v>
      </c>
      <c r="BT43" s="44" t="s">
        <v>1350</v>
      </c>
      <c r="BU43" s="44" t="s">
        <v>1354</v>
      </c>
      <c r="BV43" s="44" t="s">
        <v>1511</v>
      </c>
      <c r="BW43" s="44" t="s">
        <v>1512</v>
      </c>
      <c r="BX43" s="44" t="s">
        <v>1350</v>
      </c>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t="s">
        <v>1513</v>
      </c>
      <c r="CX43" s="44" t="s">
        <v>1514</v>
      </c>
      <c r="CY43" s="44" t="s">
        <v>1343</v>
      </c>
      <c r="CZ43" s="44" t="s">
        <v>1515</v>
      </c>
      <c r="DA43" s="44" t="s">
        <v>1345</v>
      </c>
      <c r="DB43" s="44" t="s">
        <v>101</v>
      </c>
      <c r="DC43" s="44" t="s">
        <v>32</v>
      </c>
      <c r="DD43" s="44" t="s">
        <v>1691</v>
      </c>
      <c r="DE43" s="44">
        <v>18</v>
      </c>
      <c r="DF43" s="44">
        <v>12</v>
      </c>
      <c r="DG43" s="44">
        <v>30</v>
      </c>
      <c r="DH43" s="44" t="s">
        <v>1516</v>
      </c>
      <c r="DI43" s="44" t="s">
        <v>1517</v>
      </c>
      <c r="DJ43" s="44" t="s">
        <v>1518</v>
      </c>
      <c r="DK43" s="44" t="s">
        <v>1519</v>
      </c>
      <c r="DL43" s="44" t="s">
        <v>1520</v>
      </c>
      <c r="DM43" s="44" t="s">
        <v>1521</v>
      </c>
      <c r="DN43" s="44" t="s">
        <v>1522</v>
      </c>
      <c r="DO43" s="44" t="s">
        <v>1523</v>
      </c>
      <c r="DP43" s="44" t="s">
        <v>1520</v>
      </c>
      <c r="DQ43" s="44" t="s">
        <v>1524</v>
      </c>
      <c r="DR43" s="44" t="s">
        <v>1525</v>
      </c>
      <c r="DS43" s="44" t="s">
        <v>3519</v>
      </c>
      <c r="DT43" s="44" t="s">
        <v>1520</v>
      </c>
      <c r="DU43" s="44" t="s">
        <v>1526</v>
      </c>
      <c r="DV43" s="44" t="s">
        <v>1527</v>
      </c>
      <c r="DW43" s="44" t="s">
        <v>3519</v>
      </c>
      <c r="DX43" s="44" t="s">
        <v>1520</v>
      </c>
      <c r="DY43" s="44" t="s">
        <v>1528</v>
      </c>
      <c r="DZ43" s="44" t="s">
        <v>1529</v>
      </c>
      <c r="EA43" s="44" t="s">
        <v>3519</v>
      </c>
      <c r="EB43" s="44" t="s">
        <v>1520</v>
      </c>
      <c r="EC43" s="44"/>
      <c r="ED43" s="44"/>
      <c r="EE43" s="44"/>
      <c r="EF43" s="44"/>
      <c r="EG43" s="44"/>
      <c r="EH43" s="44"/>
      <c r="EI43" s="44"/>
      <c r="EJ43" s="44"/>
      <c r="EK43" s="44"/>
      <c r="EL43" s="44"/>
      <c r="EM43" s="44"/>
      <c r="EN43" s="44"/>
      <c r="EO43" s="44"/>
      <c r="EP43" s="44"/>
      <c r="EQ43" s="44"/>
      <c r="ER43" s="44"/>
      <c r="ES43" s="44" t="s">
        <v>1530</v>
      </c>
      <c r="ET43" s="44" t="s">
        <v>1531</v>
      </c>
      <c r="EU43" s="44" t="s">
        <v>1532</v>
      </c>
      <c r="EV43" s="44" t="s">
        <v>1515</v>
      </c>
      <c r="EW43" s="44" t="s">
        <v>1345</v>
      </c>
      <c r="EX43" s="44" t="s">
        <v>101</v>
      </c>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c r="IW43" s="44"/>
      <c r="IX43" s="44"/>
      <c r="IY43" s="44"/>
      <c r="IZ43" s="44"/>
      <c r="JA43" s="44"/>
      <c r="JB43" s="44"/>
      <c r="JC43" s="44"/>
      <c r="JD43" s="44"/>
      <c r="JE43" s="44"/>
      <c r="JF43" s="44"/>
      <c r="JG43" s="44"/>
      <c r="JH43" s="44"/>
      <c r="JI43" s="44"/>
      <c r="JJ43" s="44"/>
      <c r="JK43" s="44"/>
      <c r="JL43" s="44"/>
      <c r="JM43" s="44"/>
      <c r="JN43" s="44"/>
      <c r="JO43" s="44"/>
      <c r="JP43" s="44"/>
      <c r="JQ43" s="44"/>
      <c r="JR43" s="44"/>
      <c r="JS43" s="44"/>
      <c r="JT43" s="44"/>
      <c r="JU43" s="44"/>
      <c r="JV43" s="44"/>
      <c r="JW43" s="44"/>
      <c r="JX43" s="44"/>
      <c r="JY43" s="44"/>
      <c r="JZ43" s="44"/>
      <c r="KA43" s="44"/>
      <c r="KB43" s="44"/>
      <c r="KC43" s="44"/>
      <c r="KD43" s="44"/>
      <c r="KE43" s="44"/>
      <c r="KF43" s="44"/>
      <c r="KG43" s="44"/>
      <c r="KH43" s="44"/>
      <c r="KI43" s="44"/>
      <c r="KJ43" s="44"/>
      <c r="KK43" s="44"/>
      <c r="KL43" s="44"/>
      <c r="KM43" s="44"/>
      <c r="KN43" s="44"/>
      <c r="KO43" s="44"/>
      <c r="KP43" s="44"/>
      <c r="KQ43" s="44"/>
      <c r="KR43" s="44"/>
      <c r="KS43" s="44"/>
      <c r="KT43" s="44"/>
      <c r="KU43" s="44"/>
      <c r="KV43" s="44"/>
      <c r="KW43" s="44"/>
      <c r="KX43" s="44"/>
      <c r="KY43" s="44"/>
      <c r="KZ43" s="44"/>
      <c r="LA43" s="44"/>
      <c r="LB43" s="44"/>
      <c r="LC43" s="44"/>
      <c r="LD43" s="44"/>
      <c r="LE43" s="44"/>
      <c r="LF43" s="44"/>
      <c r="LG43" s="44"/>
      <c r="LH43" s="44"/>
      <c r="LI43" s="44"/>
      <c r="LJ43" s="44"/>
      <c r="LK43" s="44"/>
      <c r="LL43" s="44"/>
      <c r="LM43" s="44"/>
      <c r="LN43" s="44"/>
      <c r="LO43" s="44"/>
      <c r="LP43" s="44"/>
      <c r="LQ43" s="44"/>
      <c r="LR43" s="44"/>
      <c r="LS43" s="44"/>
      <c r="LT43" s="44"/>
      <c r="LU43" s="44"/>
      <c r="LV43" s="44"/>
      <c r="LW43" s="44"/>
      <c r="LX43" s="44"/>
      <c r="LY43" s="44"/>
      <c r="LZ43" s="44"/>
      <c r="MA43" s="44"/>
      <c r="MB43" s="44"/>
      <c r="MC43" s="44"/>
      <c r="MD43" s="44"/>
      <c r="ME43" s="44"/>
      <c r="MF43" s="44"/>
      <c r="MG43" s="44"/>
      <c r="MH43" s="44"/>
      <c r="MI43" s="44"/>
      <c r="MJ43" s="44"/>
      <c r="MK43" s="44"/>
      <c r="ML43" s="44"/>
      <c r="MM43" s="44"/>
      <c r="MN43" s="44"/>
      <c r="MO43" s="44"/>
      <c r="MP43" s="44"/>
      <c r="MQ43" s="44"/>
      <c r="MR43" s="44"/>
      <c r="MS43" s="44"/>
      <c r="MT43" s="44"/>
      <c r="MU43" s="44"/>
      <c r="MV43" s="44"/>
      <c r="MW43" s="44"/>
      <c r="MX43" s="44"/>
      <c r="MY43" s="44"/>
      <c r="MZ43" s="44"/>
      <c r="NA43" s="44"/>
      <c r="NB43" s="44"/>
      <c r="NC43" s="44"/>
      <c r="ND43" s="44"/>
      <c r="NE43" s="44"/>
      <c r="NF43" s="44"/>
      <c r="NG43" s="44"/>
      <c r="NH43" s="44"/>
      <c r="NI43" s="44"/>
      <c r="NJ43" s="44"/>
      <c r="NK43" s="44"/>
      <c r="NL43" s="44"/>
      <c r="NM43" s="44"/>
      <c r="NN43" s="44"/>
      <c r="NO43" s="44"/>
      <c r="NP43" s="44"/>
      <c r="NQ43" s="44"/>
      <c r="NR43" s="44"/>
      <c r="NS43" s="44"/>
      <c r="NT43" s="44"/>
      <c r="NU43" s="44"/>
      <c r="NV43" s="44"/>
      <c r="NW43" s="44"/>
      <c r="NX43" s="44"/>
      <c r="NY43" s="44"/>
      <c r="NZ43" s="44"/>
      <c r="OA43" s="44"/>
      <c r="OB43" s="44"/>
      <c r="OC43" s="44"/>
      <c r="OD43" s="44"/>
      <c r="OE43" s="44"/>
      <c r="OF43" s="44"/>
      <c r="OG43" s="44"/>
      <c r="OH43" s="44"/>
      <c r="OI43" s="44"/>
      <c r="OJ43" s="44"/>
      <c r="OK43" s="44"/>
      <c r="OL43" s="44"/>
      <c r="OM43" s="44"/>
      <c r="ON43" s="44"/>
      <c r="OO43" s="44"/>
      <c r="OP43" s="44"/>
      <c r="OQ43" s="44"/>
      <c r="OR43" s="44"/>
      <c r="OS43" s="44"/>
      <c r="OT43" s="44"/>
      <c r="OU43" s="44"/>
      <c r="OV43" s="44"/>
      <c r="OW43" s="44"/>
      <c r="OX43" s="44"/>
      <c r="OY43" s="44"/>
      <c r="OZ43" s="44"/>
      <c r="PA43" s="44"/>
      <c r="PB43" s="44"/>
      <c r="PC43" s="44"/>
      <c r="PD43" s="44"/>
      <c r="PE43" s="44"/>
      <c r="PF43" s="44"/>
      <c r="PG43" s="44"/>
      <c r="PH43" s="44"/>
      <c r="PI43" s="44"/>
      <c r="PJ43" s="44"/>
      <c r="PK43" s="44"/>
      <c r="PL43" s="44"/>
      <c r="PM43" s="44"/>
      <c r="PN43" s="44"/>
      <c r="PO43" s="44"/>
      <c r="PP43" s="44"/>
      <c r="PQ43" s="44"/>
      <c r="PR43" s="44"/>
      <c r="PS43" s="44"/>
      <c r="PT43" s="44"/>
      <c r="PU43" s="44"/>
      <c r="PV43" s="44"/>
      <c r="PW43" s="44"/>
      <c r="PX43" s="44"/>
      <c r="PY43" s="44"/>
      <c r="PZ43" s="44"/>
      <c r="QA43" s="44"/>
      <c r="QB43" s="44"/>
      <c r="QC43" s="44"/>
      <c r="QD43" s="44"/>
      <c r="QE43" s="44"/>
      <c r="QF43" s="44"/>
      <c r="QG43" s="44"/>
      <c r="QH43" s="44"/>
      <c r="QI43" s="44"/>
      <c r="QJ43" s="44"/>
      <c r="QK43" s="44"/>
      <c r="QL43" s="44"/>
      <c r="QM43" s="44"/>
      <c r="QN43" s="44"/>
      <c r="QO43" s="44"/>
      <c r="QP43" s="44"/>
      <c r="QQ43" s="44"/>
      <c r="QR43" s="44"/>
      <c r="QS43" s="44"/>
      <c r="QT43" s="44"/>
      <c r="QU43" s="44"/>
      <c r="QV43" s="44"/>
      <c r="QW43" s="44"/>
      <c r="QX43" s="44"/>
      <c r="QY43" s="44"/>
      <c r="QZ43" s="44"/>
      <c r="RA43" s="44"/>
      <c r="RB43" s="44"/>
      <c r="RC43" s="44"/>
      <c r="RD43" s="44"/>
      <c r="RE43" s="44"/>
      <c r="RF43" s="44"/>
      <c r="RG43" s="44"/>
      <c r="RH43" s="44"/>
      <c r="RI43" s="44"/>
      <c r="RJ43" s="44"/>
      <c r="RK43" s="44"/>
      <c r="RL43" s="44"/>
      <c r="RM43" s="44"/>
      <c r="RN43" s="44"/>
      <c r="RO43" s="44"/>
      <c r="RP43" s="44"/>
      <c r="RQ43" s="44"/>
      <c r="RR43" s="44"/>
      <c r="RS43" s="44"/>
      <c r="RT43" s="44"/>
      <c r="RU43" s="44"/>
      <c r="RV43" s="44"/>
      <c r="RW43" s="44" t="s">
        <v>563</v>
      </c>
      <c r="RX43" s="44" t="s">
        <v>764</v>
      </c>
      <c r="RY43" s="44" t="s">
        <v>765</v>
      </c>
      <c r="RZ43" s="44" t="s">
        <v>1533</v>
      </c>
      <c r="SA43" s="44"/>
      <c r="SB43" s="44"/>
      <c r="SC43" s="44"/>
      <c r="SD43" s="44"/>
      <c r="SE43" s="44"/>
      <c r="SF43" s="44"/>
      <c r="SG43" s="44"/>
      <c r="SH43" s="44"/>
      <c r="SI43" s="44"/>
      <c r="SJ43" s="44"/>
      <c r="SK43" s="44"/>
      <c r="SL43" s="44"/>
      <c r="SM43" s="44"/>
      <c r="SN43" s="44"/>
      <c r="SO43" s="44"/>
      <c r="SP43" s="44"/>
      <c r="SQ43" s="44"/>
      <c r="SR43" s="44"/>
      <c r="SS43" s="44"/>
      <c r="ST43" s="44"/>
      <c r="SU43" s="44"/>
      <c r="SV43" s="44"/>
      <c r="SW43" s="44"/>
      <c r="SX43" s="44"/>
      <c r="SY43" s="44"/>
      <c r="SZ43" s="44"/>
      <c r="TA43" s="44"/>
      <c r="TB43" s="44"/>
      <c r="TC43" s="44"/>
      <c r="TD43" s="44"/>
      <c r="TE43" s="44"/>
      <c r="TF43" s="44"/>
      <c r="TG43" s="44"/>
      <c r="TH43" s="44"/>
      <c r="TI43" s="44"/>
      <c r="TJ43" s="44"/>
      <c r="TK43" s="44" t="s">
        <v>1534</v>
      </c>
      <c r="TL43" s="44" t="s">
        <v>1535</v>
      </c>
      <c r="TM43" s="44" t="s">
        <v>1536</v>
      </c>
      <c r="TN43" s="44" t="s">
        <v>1537</v>
      </c>
      <c r="TO43" s="44" t="s">
        <v>1538</v>
      </c>
      <c r="TP43" s="44" t="s">
        <v>1539</v>
      </c>
      <c r="TQ43" s="44" t="s">
        <v>1540</v>
      </c>
      <c r="TR43" s="44" t="s">
        <v>1541</v>
      </c>
      <c r="TS43" s="44" t="s">
        <v>1542</v>
      </c>
      <c r="TT43" s="44" t="s">
        <v>1543</v>
      </c>
      <c r="TU43" s="44" t="s">
        <v>1544</v>
      </c>
      <c r="TV43" s="44" t="s">
        <v>1545</v>
      </c>
      <c r="TW43" s="44" t="s">
        <v>1546</v>
      </c>
      <c r="TX43" s="44" t="s">
        <v>1547</v>
      </c>
      <c r="TY43" s="44"/>
      <c r="TZ43" s="44"/>
      <c r="UA43" s="44"/>
      <c r="UB43" s="44"/>
      <c r="UC43" s="44"/>
      <c r="UD43" s="44"/>
    </row>
    <row r="44" spans="1:550" s="39" customFormat="1" ht="15" customHeight="1" x14ac:dyDescent="0.25">
      <c r="A44" s="43" t="s">
        <v>3487</v>
      </c>
      <c r="B44" s="46" t="s">
        <v>1847</v>
      </c>
      <c r="C44" s="46" t="s">
        <v>2764</v>
      </c>
      <c r="D44" s="46" t="s">
        <v>1767</v>
      </c>
      <c r="E44" s="46" t="s">
        <v>123</v>
      </c>
      <c r="F44" s="46">
        <v>28</v>
      </c>
      <c r="G44" s="46">
        <v>62</v>
      </c>
      <c r="H44" s="46">
        <v>90</v>
      </c>
      <c r="I44" s="46">
        <v>6</v>
      </c>
      <c r="J44" s="46" t="s">
        <v>1848</v>
      </c>
      <c r="K44" s="46" t="s">
        <v>10</v>
      </c>
      <c r="L44" s="46" t="s">
        <v>1860</v>
      </c>
      <c r="M44" s="46">
        <v>6</v>
      </c>
      <c r="N44" s="46">
        <v>12</v>
      </c>
      <c r="O44" s="46">
        <v>18</v>
      </c>
      <c r="P44" s="46" t="s">
        <v>1849</v>
      </c>
      <c r="Q44" s="46" t="s">
        <v>1850</v>
      </c>
      <c r="R44" s="46" t="s">
        <v>1851</v>
      </c>
      <c r="S44" s="46" t="s">
        <v>1852</v>
      </c>
      <c r="T44" s="46" t="s">
        <v>1853</v>
      </c>
      <c r="U44" s="46" t="s">
        <v>1854</v>
      </c>
      <c r="V44" s="46" t="s">
        <v>1855</v>
      </c>
      <c r="W44" s="43" t="s">
        <v>3611</v>
      </c>
      <c r="X44" s="46" t="s">
        <v>1856</v>
      </c>
      <c r="Y44" s="46" t="s">
        <v>1857</v>
      </c>
      <c r="Z44" s="46" t="s">
        <v>1858</v>
      </c>
      <c r="AA44" s="46" t="s">
        <v>1859</v>
      </c>
      <c r="AB44" s="46" t="s">
        <v>1853</v>
      </c>
      <c r="AC44" s="46" t="s">
        <v>1861</v>
      </c>
      <c r="AD44" s="46" t="s">
        <v>1862</v>
      </c>
      <c r="AE44" s="46" t="s">
        <v>1863</v>
      </c>
      <c r="AF44" s="46" t="s">
        <v>1864</v>
      </c>
      <c r="AG44" s="46" t="s">
        <v>1865</v>
      </c>
      <c r="AH44" s="46" t="s">
        <v>1866</v>
      </c>
      <c r="AI44" s="46" t="s">
        <v>1867</v>
      </c>
      <c r="AJ44" s="46" t="s">
        <v>1868</v>
      </c>
      <c r="AK44" s="46"/>
      <c r="AL44" s="46"/>
      <c r="AM44" s="46"/>
      <c r="AN44" s="46"/>
      <c r="AO44" s="46"/>
      <c r="AP44" s="46"/>
      <c r="AQ44" s="46"/>
      <c r="AR44" s="46"/>
      <c r="AS44" s="46"/>
      <c r="AT44" s="46"/>
      <c r="AU44" s="46"/>
      <c r="AV44" s="46"/>
      <c r="AW44" s="46"/>
      <c r="AX44" s="46"/>
      <c r="AY44" s="46"/>
      <c r="AZ44" s="46"/>
      <c r="BA44" s="46" t="s">
        <v>1869</v>
      </c>
      <c r="BB44" s="46" t="s">
        <v>1871</v>
      </c>
      <c r="BC44" s="46" t="s">
        <v>516</v>
      </c>
      <c r="BD44" s="46" t="s">
        <v>1872</v>
      </c>
      <c r="BE44" s="46" t="s">
        <v>1873</v>
      </c>
      <c r="BF44" s="46" t="s">
        <v>101</v>
      </c>
      <c r="BG44" s="46" t="s">
        <v>31</v>
      </c>
      <c r="BH44" s="46" t="s">
        <v>1874</v>
      </c>
      <c r="BI44" s="46">
        <v>6</v>
      </c>
      <c r="BJ44" s="46">
        <v>12</v>
      </c>
      <c r="BK44" s="46">
        <v>18</v>
      </c>
      <c r="BL44" s="46" t="s">
        <v>1875</v>
      </c>
      <c r="BM44" s="46" t="s">
        <v>1876</v>
      </c>
      <c r="BN44" s="46" t="s">
        <v>1877</v>
      </c>
      <c r="BO44" s="46" t="s">
        <v>1878</v>
      </c>
      <c r="BP44" s="46" t="s">
        <v>1879</v>
      </c>
      <c r="BQ44" s="46" t="s">
        <v>1880</v>
      </c>
      <c r="BR44" s="46" t="s">
        <v>1881</v>
      </c>
      <c r="BS44" s="46" t="s">
        <v>1882</v>
      </c>
      <c r="BT44" s="46" t="s">
        <v>1883</v>
      </c>
      <c r="BU44" s="46" t="s">
        <v>1884</v>
      </c>
      <c r="BV44" s="46" t="s">
        <v>1885</v>
      </c>
      <c r="BW44" s="46" t="s">
        <v>1886</v>
      </c>
      <c r="BX44" s="46" t="s">
        <v>1868</v>
      </c>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t="s">
        <v>1887</v>
      </c>
      <c r="CX44" s="46" t="s">
        <v>1888</v>
      </c>
      <c r="CY44" s="46" t="s">
        <v>1889</v>
      </c>
      <c r="CZ44" s="46" t="s">
        <v>803</v>
      </c>
      <c r="DA44" s="46" t="s">
        <v>1873</v>
      </c>
      <c r="DB44" s="46" t="s">
        <v>101</v>
      </c>
      <c r="DC44" s="46" t="s">
        <v>32</v>
      </c>
      <c r="DD44" s="46" t="s">
        <v>1890</v>
      </c>
      <c r="DE44" s="46">
        <v>8</v>
      </c>
      <c r="DF44" s="46">
        <v>16</v>
      </c>
      <c r="DG44" s="46">
        <v>24</v>
      </c>
      <c r="DH44" s="46" t="s">
        <v>1891</v>
      </c>
      <c r="DI44" s="46" t="s">
        <v>1892</v>
      </c>
      <c r="DJ44" s="46" t="s">
        <v>1893</v>
      </c>
      <c r="DK44" s="46" t="s">
        <v>1894</v>
      </c>
      <c r="DL44" s="46" t="s">
        <v>1868</v>
      </c>
      <c r="DM44" s="46" t="s">
        <v>1895</v>
      </c>
      <c r="DN44" s="46" t="s">
        <v>1896</v>
      </c>
      <c r="DO44" s="46" t="s">
        <v>1897</v>
      </c>
      <c r="DP44" s="46" t="s">
        <v>1868</v>
      </c>
      <c r="DQ44" s="46" t="s">
        <v>1898</v>
      </c>
      <c r="DR44" s="46" t="s">
        <v>1899</v>
      </c>
      <c r="DS44" s="46" t="s">
        <v>1900</v>
      </c>
      <c r="DT44" s="46" t="s">
        <v>1901</v>
      </c>
      <c r="DU44" s="46" t="s">
        <v>1902</v>
      </c>
      <c r="DV44" s="46" t="s">
        <v>1903</v>
      </c>
      <c r="DW44" s="49" t="s">
        <v>1904</v>
      </c>
      <c r="DX44" s="46" t="s">
        <v>1905</v>
      </c>
      <c r="DY44" s="46"/>
      <c r="DZ44" s="46"/>
      <c r="EA44" s="46"/>
      <c r="EB44" s="46"/>
      <c r="EC44" s="46"/>
      <c r="ED44" s="46"/>
      <c r="EE44" s="46"/>
      <c r="EF44" s="46"/>
      <c r="EG44" s="46"/>
      <c r="EH44" s="46"/>
      <c r="EI44" s="46"/>
      <c r="EJ44" s="46"/>
      <c r="EK44" s="46"/>
      <c r="EL44" s="46"/>
      <c r="EM44" s="46"/>
      <c r="EN44" s="46"/>
      <c r="EO44" s="46"/>
      <c r="EP44" s="46"/>
      <c r="EQ44" s="46"/>
      <c r="ER44" s="46"/>
      <c r="ES44" s="46" t="s">
        <v>1906</v>
      </c>
      <c r="ET44" s="46" t="s">
        <v>1907</v>
      </c>
      <c r="EU44" s="46" t="s">
        <v>1275</v>
      </c>
      <c r="EV44" s="46" t="s">
        <v>1908</v>
      </c>
      <c r="EW44" s="46" t="s">
        <v>1873</v>
      </c>
      <c r="EX44" s="46" t="s">
        <v>101</v>
      </c>
      <c r="EY44" s="46" t="s">
        <v>33</v>
      </c>
      <c r="EZ44" s="46" t="s">
        <v>1909</v>
      </c>
      <c r="FA44" s="46">
        <v>8</v>
      </c>
      <c r="FB44" s="46">
        <v>22</v>
      </c>
      <c r="FC44" s="46">
        <v>30</v>
      </c>
      <c r="FD44" s="46" t="s">
        <v>1910</v>
      </c>
      <c r="FE44" s="46" t="s">
        <v>474</v>
      </c>
      <c r="FF44" s="46" t="s">
        <v>1911</v>
      </c>
      <c r="FG44" s="46" t="s">
        <v>1912</v>
      </c>
      <c r="FH44" s="46" t="s">
        <v>1868</v>
      </c>
      <c r="FI44" s="46" t="s">
        <v>1913</v>
      </c>
      <c r="FJ44" s="46" t="s">
        <v>1914</v>
      </c>
      <c r="FK44" s="46" t="s">
        <v>1915</v>
      </c>
      <c r="FL44" s="46" t="s">
        <v>1905</v>
      </c>
      <c r="FM44" s="46" t="s">
        <v>1916</v>
      </c>
      <c r="FN44" s="46" t="s">
        <v>1917</v>
      </c>
      <c r="FO44" s="46" t="s">
        <v>1918</v>
      </c>
      <c r="FP44" s="46" t="s">
        <v>1919</v>
      </c>
      <c r="FQ44" s="46" t="s">
        <v>1920</v>
      </c>
      <c r="FR44" s="46" t="s">
        <v>1921</v>
      </c>
      <c r="FS44" s="46" t="s">
        <v>1922</v>
      </c>
      <c r="FT44" s="46" t="s">
        <v>1919</v>
      </c>
      <c r="FU44" s="46" t="s">
        <v>1923</v>
      </c>
      <c r="FV44" s="46" t="s">
        <v>1924</v>
      </c>
      <c r="FW44" s="46" t="s">
        <v>1925</v>
      </c>
      <c r="FX44" s="46" t="s">
        <v>1919</v>
      </c>
      <c r="FY44" s="46"/>
      <c r="FZ44" s="46"/>
      <c r="GA44" s="46"/>
      <c r="GB44" s="46"/>
      <c r="GC44" s="46"/>
      <c r="GD44" s="46"/>
      <c r="GE44" s="46"/>
      <c r="GF44" s="46"/>
      <c r="GG44" s="46"/>
      <c r="GH44" s="46"/>
      <c r="GI44" s="46"/>
      <c r="GJ44" s="46"/>
      <c r="GK44" s="46"/>
      <c r="GL44" s="46"/>
      <c r="GM44" s="46"/>
      <c r="GN44" s="46"/>
      <c r="GO44" s="46" t="s">
        <v>1926</v>
      </c>
      <c r="GP44" s="46" t="s">
        <v>1927</v>
      </c>
      <c r="GQ44" s="46" t="s">
        <v>1275</v>
      </c>
      <c r="GR44" s="46" t="s">
        <v>409</v>
      </c>
      <c r="GS44" s="46" t="s">
        <v>1873</v>
      </c>
      <c r="GT44" s="46" t="s">
        <v>101</v>
      </c>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c r="JJ44" s="46"/>
      <c r="JK44" s="46"/>
      <c r="JL44" s="46"/>
      <c r="JM44" s="46"/>
      <c r="JN44" s="46"/>
      <c r="JO44" s="46"/>
      <c r="JP44" s="46"/>
      <c r="JQ44" s="46"/>
      <c r="JR44" s="46"/>
      <c r="JS44" s="46"/>
      <c r="JT44" s="46"/>
      <c r="JU44" s="46"/>
      <c r="JV44" s="46"/>
      <c r="JW44" s="46"/>
      <c r="JX44" s="46"/>
      <c r="JY44" s="46"/>
      <c r="JZ44" s="46"/>
      <c r="KA44" s="46"/>
      <c r="KB44" s="46"/>
      <c r="KC44" s="46"/>
      <c r="KD44" s="46"/>
      <c r="KE44" s="46"/>
      <c r="KF44" s="46"/>
      <c r="KG44" s="46"/>
      <c r="KH44" s="46"/>
      <c r="KI44" s="46"/>
      <c r="KJ44" s="46"/>
      <c r="KK44" s="46"/>
      <c r="KL44" s="46"/>
      <c r="KM44" s="46"/>
      <c r="KN44" s="46"/>
      <c r="KO44" s="46"/>
      <c r="KP44" s="46"/>
      <c r="KQ44" s="46"/>
      <c r="KR44" s="46"/>
      <c r="KS44" s="46"/>
      <c r="KT44" s="46"/>
      <c r="KU44" s="46"/>
      <c r="KV44" s="46"/>
      <c r="KW44" s="46"/>
      <c r="KX44" s="46"/>
      <c r="KY44" s="46"/>
      <c r="KZ44" s="46"/>
      <c r="LA44" s="46"/>
      <c r="LB44" s="46"/>
      <c r="LC44" s="46"/>
      <c r="LD44" s="46"/>
      <c r="LE44" s="46"/>
      <c r="LF44" s="46"/>
      <c r="LG44" s="46"/>
      <c r="LH44" s="46"/>
      <c r="LI44" s="46"/>
      <c r="LJ44" s="46"/>
      <c r="LK44" s="46"/>
      <c r="LL44" s="46"/>
      <c r="LM44" s="46"/>
      <c r="LN44" s="46"/>
      <c r="LO44" s="46"/>
      <c r="LP44" s="46"/>
      <c r="LQ44" s="46"/>
      <c r="LR44" s="46"/>
      <c r="LS44" s="46"/>
      <c r="LT44" s="46"/>
      <c r="LU44" s="46"/>
      <c r="LV44" s="46"/>
      <c r="LW44" s="46"/>
      <c r="LX44" s="46"/>
      <c r="LY44" s="46"/>
      <c r="LZ44" s="46"/>
      <c r="MA44" s="46"/>
      <c r="MB44" s="46"/>
      <c r="MC44" s="46"/>
      <c r="MD44" s="46"/>
      <c r="ME44" s="46"/>
      <c r="MF44" s="46"/>
      <c r="MG44" s="46"/>
      <c r="MH44" s="46"/>
      <c r="MI44" s="46"/>
      <c r="MJ44" s="46"/>
      <c r="MK44" s="46"/>
      <c r="ML44" s="46"/>
      <c r="MM44" s="46"/>
      <c r="MN44" s="46"/>
      <c r="MO44" s="46"/>
      <c r="MP44" s="46"/>
      <c r="MQ44" s="46"/>
      <c r="MR44" s="46"/>
      <c r="MS44" s="46"/>
      <c r="MT44" s="46"/>
      <c r="MU44" s="46"/>
      <c r="MV44" s="46"/>
      <c r="MW44" s="46"/>
      <c r="MX44" s="46"/>
      <c r="MY44" s="46"/>
      <c r="MZ44" s="46"/>
      <c r="NA44" s="46"/>
      <c r="NB44" s="46"/>
      <c r="NC44" s="46"/>
      <c r="ND44" s="46"/>
      <c r="NE44" s="46"/>
      <c r="NF44" s="46"/>
      <c r="NG44" s="46"/>
      <c r="NH44" s="46"/>
      <c r="NI44" s="46"/>
      <c r="NJ44" s="46"/>
      <c r="NK44" s="46"/>
      <c r="NL44" s="46"/>
      <c r="NM44" s="46"/>
      <c r="NN44" s="46"/>
      <c r="NO44" s="46"/>
      <c r="NP44" s="46"/>
      <c r="NQ44" s="46"/>
      <c r="NR44" s="46"/>
      <c r="NS44" s="46"/>
      <c r="NT44" s="46"/>
      <c r="NU44" s="46"/>
      <c r="NV44" s="46"/>
      <c r="NW44" s="46"/>
      <c r="NX44" s="46"/>
      <c r="NY44" s="46"/>
      <c r="NZ44" s="46"/>
      <c r="OA44" s="46"/>
      <c r="OB44" s="46"/>
      <c r="OC44" s="46"/>
      <c r="OD44" s="46"/>
      <c r="OE44" s="46"/>
      <c r="OF44" s="46"/>
      <c r="OG44" s="46"/>
      <c r="OH44" s="46"/>
      <c r="OI44" s="46"/>
      <c r="OJ44" s="46"/>
      <c r="OK44" s="46"/>
      <c r="OL44" s="46"/>
      <c r="OM44" s="46"/>
      <c r="ON44" s="46"/>
      <c r="OO44" s="46"/>
      <c r="OP44" s="46"/>
      <c r="OQ44" s="46"/>
      <c r="OR44" s="46"/>
      <c r="OS44" s="46"/>
      <c r="OT44" s="46"/>
      <c r="OU44" s="46"/>
      <c r="OV44" s="46"/>
      <c r="OW44" s="46"/>
      <c r="OX44" s="46"/>
      <c r="OY44" s="46"/>
      <c r="OZ44" s="46"/>
      <c r="PA44" s="46"/>
      <c r="PB44" s="46"/>
      <c r="PC44" s="46"/>
      <c r="PD44" s="46"/>
      <c r="PE44" s="46"/>
      <c r="PF44" s="46"/>
      <c r="PG44" s="46"/>
      <c r="PH44" s="46"/>
      <c r="PI44" s="46"/>
      <c r="PJ44" s="46"/>
      <c r="PK44" s="46"/>
      <c r="PL44" s="46"/>
      <c r="PM44" s="46"/>
      <c r="PN44" s="46"/>
      <c r="PO44" s="46"/>
      <c r="PP44" s="46"/>
      <c r="PQ44" s="46"/>
      <c r="PR44" s="46"/>
      <c r="PS44" s="46"/>
      <c r="PT44" s="46"/>
      <c r="PU44" s="46"/>
      <c r="PV44" s="46"/>
      <c r="PW44" s="46"/>
      <c r="PX44" s="46"/>
      <c r="PY44" s="46"/>
      <c r="PZ44" s="46"/>
      <c r="QA44" s="46"/>
      <c r="QB44" s="46"/>
      <c r="QC44" s="46"/>
      <c r="QD44" s="46"/>
      <c r="QE44" s="46"/>
      <c r="QF44" s="46"/>
      <c r="QG44" s="46"/>
      <c r="QH44" s="46"/>
      <c r="QI44" s="46"/>
      <c r="QJ44" s="46"/>
      <c r="QK44" s="46"/>
      <c r="QL44" s="46"/>
      <c r="QM44" s="46"/>
      <c r="QN44" s="46"/>
      <c r="QO44" s="46"/>
      <c r="QP44" s="46"/>
      <c r="QQ44" s="46"/>
      <c r="QR44" s="46"/>
      <c r="QS44" s="46"/>
      <c r="QT44" s="46"/>
      <c r="QU44" s="46"/>
      <c r="QV44" s="46"/>
      <c r="QW44" s="46"/>
      <c r="QX44" s="46"/>
      <c r="QY44" s="46"/>
      <c r="QZ44" s="46"/>
      <c r="RA44" s="46"/>
      <c r="RB44" s="46"/>
      <c r="RC44" s="46"/>
      <c r="RD44" s="46"/>
      <c r="RE44" s="46"/>
      <c r="RF44" s="46"/>
      <c r="RG44" s="46"/>
      <c r="RH44" s="46"/>
      <c r="RI44" s="46"/>
      <c r="RJ44" s="46"/>
      <c r="RK44" s="46"/>
      <c r="RL44" s="46"/>
      <c r="RM44" s="46"/>
      <c r="RN44" s="46"/>
      <c r="RO44" s="46"/>
      <c r="RP44" s="46"/>
      <c r="RQ44" s="46"/>
      <c r="RR44" s="46"/>
      <c r="RS44" s="46"/>
      <c r="RT44" s="46"/>
      <c r="RU44" s="46"/>
      <c r="RV44" s="46"/>
      <c r="RW44" s="46" t="s">
        <v>1838</v>
      </c>
      <c r="RX44" s="46" t="s">
        <v>3699</v>
      </c>
      <c r="RY44" s="46" t="s">
        <v>2433</v>
      </c>
      <c r="RZ44" s="46" t="s">
        <v>3700</v>
      </c>
      <c r="SA44" s="46" t="s">
        <v>2251</v>
      </c>
      <c r="SB44" s="46" t="s">
        <v>3701</v>
      </c>
      <c r="SC44" s="46" t="s">
        <v>1713</v>
      </c>
      <c r="SD44" s="46" t="s">
        <v>3702</v>
      </c>
      <c r="SE44" s="46" t="s">
        <v>2436</v>
      </c>
      <c r="SF44" s="46" t="s">
        <v>3703</v>
      </c>
      <c r="SG44" s="46" t="s">
        <v>1715</v>
      </c>
      <c r="SH44" s="46" t="s">
        <v>3704</v>
      </c>
      <c r="SI44" s="46"/>
      <c r="SJ44" s="46"/>
      <c r="SK44" s="46"/>
      <c r="SL44" s="46"/>
      <c r="SM44" s="46"/>
      <c r="SN44" s="46"/>
      <c r="SO44" s="46"/>
      <c r="SP44" s="46"/>
      <c r="SQ44" s="46"/>
      <c r="SR44" s="46"/>
      <c r="SS44" s="46"/>
      <c r="ST44" s="46"/>
      <c r="SU44" s="46"/>
      <c r="SV44" s="46"/>
      <c r="SW44" s="46"/>
      <c r="SX44" s="46"/>
      <c r="SY44" s="46"/>
      <c r="SZ44" s="46"/>
      <c r="TA44" s="46"/>
      <c r="TB44" s="46"/>
      <c r="TC44" s="46"/>
      <c r="TD44" s="46"/>
      <c r="TE44" s="46"/>
      <c r="TF44" s="46"/>
      <c r="TG44" s="46"/>
      <c r="TH44" s="46"/>
      <c r="TI44" s="46"/>
      <c r="TJ44" s="46"/>
      <c r="TK44" s="46" t="s">
        <v>1928</v>
      </c>
      <c r="TL44" s="46" t="s">
        <v>1929</v>
      </c>
      <c r="TM44" s="46" t="s">
        <v>1930</v>
      </c>
      <c r="TN44" s="46" t="s">
        <v>1931</v>
      </c>
      <c r="TO44" s="46" t="s">
        <v>1932</v>
      </c>
      <c r="TP44" s="46"/>
      <c r="TQ44" s="46"/>
      <c r="TR44" s="46"/>
      <c r="TS44" s="46"/>
      <c r="TT44" s="46"/>
      <c r="TU44" s="46"/>
      <c r="TV44" s="46"/>
      <c r="TW44" s="46"/>
      <c r="TX44" s="46"/>
      <c r="TY44" s="46"/>
      <c r="TZ44" s="46"/>
      <c r="UA44" s="46"/>
      <c r="UB44" s="46"/>
      <c r="UC44" s="46"/>
      <c r="UD44" s="46"/>
    </row>
    <row r="45" spans="1:550" s="39" customFormat="1" ht="15" customHeight="1" x14ac:dyDescent="0.25">
      <c r="A45" s="43" t="s">
        <v>247</v>
      </c>
      <c r="B45" s="44" t="s">
        <v>100</v>
      </c>
      <c r="C45" s="44" t="s">
        <v>2764</v>
      </c>
      <c r="D45" s="44" t="s">
        <v>497</v>
      </c>
      <c r="E45" s="44" t="s">
        <v>98</v>
      </c>
      <c r="F45" s="44">
        <v>18</v>
      </c>
      <c r="G45" s="44">
        <v>57</v>
      </c>
      <c r="H45" s="44">
        <v>75</v>
      </c>
      <c r="I45" s="44">
        <v>5</v>
      </c>
      <c r="J45" s="44" t="s">
        <v>498</v>
      </c>
      <c r="K45" s="44" t="s">
        <v>10</v>
      </c>
      <c r="L45" s="44" t="s">
        <v>464</v>
      </c>
      <c r="M45" s="44">
        <v>5</v>
      </c>
      <c r="N45" s="44">
        <v>10</v>
      </c>
      <c r="O45" s="44">
        <v>15</v>
      </c>
      <c r="P45" s="44" t="s">
        <v>499</v>
      </c>
      <c r="Q45" s="44" t="s">
        <v>500</v>
      </c>
      <c r="R45" s="44" t="s">
        <v>501</v>
      </c>
      <c r="S45" s="44" t="s">
        <v>502</v>
      </c>
      <c r="T45" s="44" t="s">
        <v>503</v>
      </c>
      <c r="U45" s="44" t="s">
        <v>504</v>
      </c>
      <c r="V45" s="44" t="s">
        <v>505</v>
      </c>
      <c r="W45" s="44" t="s">
        <v>506</v>
      </c>
      <c r="X45" s="44" t="s">
        <v>503</v>
      </c>
      <c r="Y45" s="44" t="s">
        <v>507</v>
      </c>
      <c r="Z45" s="44" t="s">
        <v>465</v>
      </c>
      <c r="AA45" s="44" t="s">
        <v>508</v>
      </c>
      <c r="AB45" s="44" t="s">
        <v>503</v>
      </c>
      <c r="AC45" s="44" t="s">
        <v>509</v>
      </c>
      <c r="AD45" s="44" t="s">
        <v>510</v>
      </c>
      <c r="AE45" s="44" t="s">
        <v>511</v>
      </c>
      <c r="AF45" s="44" t="s">
        <v>503</v>
      </c>
      <c r="AG45" s="44" t="s">
        <v>466</v>
      </c>
      <c r="AH45" s="44" t="s">
        <v>512</v>
      </c>
      <c r="AI45" s="44" t="s">
        <v>513</v>
      </c>
      <c r="AJ45" s="44" t="s">
        <v>503</v>
      </c>
      <c r="AK45" s="44"/>
      <c r="AL45" s="44"/>
      <c r="AM45" s="44"/>
      <c r="AN45" s="44"/>
      <c r="AO45" s="44"/>
      <c r="AP45" s="44"/>
      <c r="AQ45" s="44"/>
      <c r="AR45" s="44"/>
      <c r="AS45" s="44"/>
      <c r="AT45" s="44"/>
      <c r="AU45" s="44"/>
      <c r="AV45" s="44"/>
      <c r="AW45" s="44"/>
      <c r="AX45" s="44"/>
      <c r="AY45" s="44"/>
      <c r="AZ45" s="44"/>
      <c r="BA45" s="44" t="s">
        <v>514</v>
      </c>
      <c r="BB45" s="44" t="s">
        <v>515</v>
      </c>
      <c r="BC45" s="44" t="s">
        <v>516</v>
      </c>
      <c r="BD45" s="44" t="s">
        <v>447</v>
      </c>
      <c r="BE45" s="44" t="s">
        <v>517</v>
      </c>
      <c r="BF45" s="44" t="s">
        <v>101</v>
      </c>
      <c r="BG45" s="44" t="s">
        <v>31</v>
      </c>
      <c r="BH45" s="44" t="s">
        <v>518</v>
      </c>
      <c r="BI45" s="44">
        <v>3</v>
      </c>
      <c r="BJ45" s="44">
        <v>12</v>
      </c>
      <c r="BK45" s="44">
        <v>15</v>
      </c>
      <c r="BL45" s="44" t="s">
        <v>519</v>
      </c>
      <c r="BM45" s="44" t="s">
        <v>408</v>
      </c>
      <c r="BN45" s="44" t="s">
        <v>520</v>
      </c>
      <c r="BO45" s="44" t="s">
        <v>521</v>
      </c>
      <c r="BP45" s="44" t="s">
        <v>503</v>
      </c>
      <c r="BQ45" s="44" t="s">
        <v>208</v>
      </c>
      <c r="BR45" s="44" t="s">
        <v>522</v>
      </c>
      <c r="BS45" s="44" t="s">
        <v>523</v>
      </c>
      <c r="BT45" s="44" t="s">
        <v>503</v>
      </c>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t="s">
        <v>524</v>
      </c>
      <c r="CX45" s="44" t="s">
        <v>525</v>
      </c>
      <c r="CY45" s="44" t="s">
        <v>516</v>
      </c>
      <c r="CZ45" s="44" t="s">
        <v>447</v>
      </c>
      <c r="DA45" s="44" t="s">
        <v>517</v>
      </c>
      <c r="DB45" s="44" t="s">
        <v>101</v>
      </c>
      <c r="DC45" s="44" t="s">
        <v>32</v>
      </c>
      <c r="DD45" s="44" t="s">
        <v>526</v>
      </c>
      <c r="DE45" s="44">
        <v>3</v>
      </c>
      <c r="DF45" s="44">
        <v>9</v>
      </c>
      <c r="DG45" s="44">
        <v>12</v>
      </c>
      <c r="DH45" s="44" t="s">
        <v>527</v>
      </c>
      <c r="DI45" s="44" t="s">
        <v>528</v>
      </c>
      <c r="DJ45" s="44" t="s">
        <v>529</v>
      </c>
      <c r="DK45" s="44" t="s">
        <v>530</v>
      </c>
      <c r="DL45" s="44" t="s">
        <v>531</v>
      </c>
      <c r="DM45" s="44" t="s">
        <v>467</v>
      </c>
      <c r="DN45" s="44" t="s">
        <v>532</v>
      </c>
      <c r="DO45" s="44" t="s">
        <v>533</v>
      </c>
      <c r="DP45" s="44" t="s">
        <v>531</v>
      </c>
      <c r="DQ45" s="44" t="s">
        <v>534</v>
      </c>
      <c r="DR45" s="44" t="s">
        <v>535</v>
      </c>
      <c r="DS45" s="44" t="s">
        <v>468</v>
      </c>
      <c r="DT45" s="44" t="s">
        <v>531</v>
      </c>
      <c r="DU45" s="44" t="s">
        <v>469</v>
      </c>
      <c r="DV45" s="44" t="s">
        <v>536</v>
      </c>
      <c r="DW45" s="44" t="s">
        <v>537</v>
      </c>
      <c r="DX45" s="44" t="s">
        <v>531</v>
      </c>
      <c r="DY45" s="44"/>
      <c r="DZ45" s="44"/>
      <c r="EA45" s="44"/>
      <c r="EB45" s="44"/>
      <c r="EC45" s="44"/>
      <c r="ED45" s="44"/>
      <c r="EE45" s="44"/>
      <c r="EF45" s="44"/>
      <c r="EG45" s="44"/>
      <c r="EH45" s="44"/>
      <c r="EI45" s="44"/>
      <c r="EJ45" s="44"/>
      <c r="EK45" s="44"/>
      <c r="EL45" s="44"/>
      <c r="EM45" s="44"/>
      <c r="EN45" s="44"/>
      <c r="EO45" s="44"/>
      <c r="EP45" s="44"/>
      <c r="EQ45" s="44"/>
      <c r="ER45" s="44"/>
      <c r="ES45" s="44" t="s">
        <v>538</v>
      </c>
      <c r="ET45" s="44" t="s">
        <v>539</v>
      </c>
      <c r="EU45" s="44" t="s">
        <v>516</v>
      </c>
      <c r="EV45" s="44" t="s">
        <v>447</v>
      </c>
      <c r="EW45" s="44" t="s">
        <v>517</v>
      </c>
      <c r="EX45" s="44" t="s">
        <v>101</v>
      </c>
      <c r="EY45" s="44" t="s">
        <v>33</v>
      </c>
      <c r="EZ45" s="44" t="s">
        <v>446</v>
      </c>
      <c r="FA45" s="44">
        <v>3</v>
      </c>
      <c r="FB45" s="44">
        <v>12</v>
      </c>
      <c r="FC45" s="44">
        <v>15</v>
      </c>
      <c r="FD45" s="44" t="s">
        <v>540</v>
      </c>
      <c r="FE45" s="44" t="s">
        <v>541</v>
      </c>
      <c r="FF45" s="44" t="s">
        <v>542</v>
      </c>
      <c r="FG45" s="44" t="s">
        <v>543</v>
      </c>
      <c r="FH45" s="44" t="s">
        <v>531</v>
      </c>
      <c r="FI45" s="44" t="s">
        <v>544</v>
      </c>
      <c r="FJ45" s="44" t="s">
        <v>545</v>
      </c>
      <c r="FK45" s="44" t="s">
        <v>546</v>
      </c>
      <c r="FL45" s="44" t="s">
        <v>531</v>
      </c>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t="s">
        <v>547</v>
      </c>
      <c r="GP45" s="44" t="s">
        <v>548</v>
      </c>
      <c r="GQ45" s="44" t="s">
        <v>516</v>
      </c>
      <c r="GR45" s="44" t="s">
        <v>447</v>
      </c>
      <c r="GS45" s="44" t="s">
        <v>517</v>
      </c>
      <c r="GT45" s="44" t="s">
        <v>101</v>
      </c>
      <c r="GU45" s="44" t="s">
        <v>34</v>
      </c>
      <c r="GV45" s="44" t="s">
        <v>549</v>
      </c>
      <c r="GW45" s="44">
        <v>4</v>
      </c>
      <c r="GX45" s="44">
        <v>14</v>
      </c>
      <c r="GY45" s="44">
        <v>18</v>
      </c>
      <c r="GZ45" s="44" t="s">
        <v>550</v>
      </c>
      <c r="HA45" s="44" t="s">
        <v>551</v>
      </c>
      <c r="HB45" s="44" t="s">
        <v>552</v>
      </c>
      <c r="HC45" s="44" t="s">
        <v>553</v>
      </c>
      <c r="HD45" s="44" t="s">
        <v>531</v>
      </c>
      <c r="HE45" s="44" t="s">
        <v>554</v>
      </c>
      <c r="HF45" s="44" t="s">
        <v>555</v>
      </c>
      <c r="HG45" s="44" t="s">
        <v>556</v>
      </c>
      <c r="HH45" s="44" t="s">
        <v>531</v>
      </c>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t="s">
        <v>557</v>
      </c>
      <c r="IL45" s="44" t="s">
        <v>558</v>
      </c>
      <c r="IM45" s="44" t="s">
        <v>516</v>
      </c>
      <c r="IN45" s="44" t="s">
        <v>447</v>
      </c>
      <c r="IO45" s="44" t="s">
        <v>517</v>
      </c>
      <c r="IP45" s="44" t="s">
        <v>101</v>
      </c>
      <c r="IQ45" s="44"/>
      <c r="IR45" s="44"/>
      <c r="IS45" s="44"/>
      <c r="IT45" s="44"/>
      <c r="IU45" s="44"/>
      <c r="IV45" s="44"/>
      <c r="IW45" s="44"/>
      <c r="IX45" s="44"/>
      <c r="IY45" s="44"/>
      <c r="IZ45" s="44"/>
      <c r="JA45" s="44"/>
      <c r="JB45" s="44"/>
      <c r="JC45" s="44"/>
      <c r="JD45" s="44"/>
      <c r="JE45" s="44"/>
      <c r="JF45" s="44"/>
      <c r="JG45" s="44"/>
      <c r="JH45" s="44"/>
      <c r="JI45" s="44"/>
      <c r="JJ45" s="44"/>
      <c r="JK45" s="44"/>
      <c r="JL45" s="44"/>
      <c r="JM45" s="44"/>
      <c r="JN45" s="44"/>
      <c r="JO45" s="44"/>
      <c r="JP45" s="44"/>
      <c r="JQ45" s="44"/>
      <c r="JR45" s="44"/>
      <c r="JS45" s="44"/>
      <c r="JT45" s="44"/>
      <c r="JU45" s="44"/>
      <c r="JV45" s="44"/>
      <c r="JW45" s="44"/>
      <c r="JX45" s="44"/>
      <c r="JY45" s="44"/>
      <c r="JZ45" s="44"/>
      <c r="KA45" s="44"/>
      <c r="KB45" s="44"/>
      <c r="KC45" s="44"/>
      <c r="KD45" s="44"/>
      <c r="KE45" s="44"/>
      <c r="KF45" s="44"/>
      <c r="KG45" s="44"/>
      <c r="KH45" s="44"/>
      <c r="KI45" s="44"/>
      <c r="KJ45" s="44"/>
      <c r="KK45" s="44"/>
      <c r="KL45" s="44"/>
      <c r="KM45" s="44"/>
      <c r="KN45" s="44"/>
      <c r="KO45" s="44"/>
      <c r="KP45" s="44"/>
      <c r="KQ45" s="44"/>
      <c r="KR45" s="44"/>
      <c r="KS45" s="44"/>
      <c r="KT45" s="44"/>
      <c r="KU45" s="44"/>
      <c r="KV45" s="44"/>
      <c r="KW45" s="44"/>
      <c r="KX45" s="44"/>
      <c r="KY45" s="44"/>
      <c r="KZ45" s="44"/>
      <c r="LA45" s="44"/>
      <c r="LB45" s="44"/>
      <c r="LC45" s="44"/>
      <c r="LD45" s="44"/>
      <c r="LE45" s="44"/>
      <c r="LF45" s="44"/>
      <c r="LG45" s="44"/>
      <c r="LH45" s="44"/>
      <c r="LI45" s="44"/>
      <c r="LJ45" s="44"/>
      <c r="LK45" s="44"/>
      <c r="LL45" s="44"/>
      <c r="LM45" s="44"/>
      <c r="LN45" s="44"/>
      <c r="LO45" s="44"/>
      <c r="LP45" s="44"/>
      <c r="LQ45" s="44"/>
      <c r="LR45" s="44"/>
      <c r="LS45" s="44"/>
      <c r="LT45" s="44"/>
      <c r="LU45" s="44"/>
      <c r="LV45" s="44"/>
      <c r="LW45" s="44"/>
      <c r="LX45" s="44"/>
      <c r="LY45" s="44"/>
      <c r="LZ45" s="44"/>
      <c r="MA45" s="44"/>
      <c r="MB45" s="44"/>
      <c r="MC45" s="44"/>
      <c r="MD45" s="44"/>
      <c r="ME45" s="44"/>
      <c r="MF45" s="44"/>
      <c r="MG45" s="44"/>
      <c r="MH45" s="44"/>
      <c r="MI45" s="44"/>
      <c r="MJ45" s="44"/>
      <c r="MK45" s="44"/>
      <c r="ML45" s="44"/>
      <c r="MM45" s="44"/>
      <c r="MN45" s="44"/>
      <c r="MO45" s="44"/>
      <c r="MP45" s="44"/>
      <c r="MQ45" s="44"/>
      <c r="MR45" s="44"/>
      <c r="MS45" s="44"/>
      <c r="MT45" s="44"/>
      <c r="MU45" s="44"/>
      <c r="MV45" s="44"/>
      <c r="MW45" s="44"/>
      <c r="MX45" s="44"/>
      <c r="MY45" s="44"/>
      <c r="MZ45" s="44"/>
      <c r="NA45" s="44"/>
      <c r="NB45" s="44"/>
      <c r="NC45" s="44"/>
      <c r="ND45" s="44"/>
      <c r="NE45" s="44"/>
      <c r="NF45" s="44"/>
      <c r="NG45" s="44"/>
      <c r="NH45" s="44"/>
      <c r="NI45" s="44"/>
      <c r="NJ45" s="44"/>
      <c r="NK45" s="44"/>
      <c r="NL45" s="44"/>
      <c r="NM45" s="44"/>
      <c r="NN45" s="44"/>
      <c r="NO45" s="44"/>
      <c r="NP45" s="44"/>
      <c r="NQ45" s="44"/>
      <c r="NR45" s="44"/>
      <c r="NS45" s="44"/>
      <c r="NT45" s="44"/>
      <c r="NU45" s="44"/>
      <c r="NV45" s="44"/>
      <c r="NW45" s="44"/>
      <c r="NX45" s="44"/>
      <c r="NY45" s="44"/>
      <c r="NZ45" s="44"/>
      <c r="OA45" s="44"/>
      <c r="OB45" s="44"/>
      <c r="OC45" s="44"/>
      <c r="OD45" s="44"/>
      <c r="OE45" s="44"/>
      <c r="OF45" s="44"/>
      <c r="OG45" s="44"/>
      <c r="OH45" s="44"/>
      <c r="OI45" s="44"/>
      <c r="OJ45" s="44"/>
      <c r="OK45" s="44"/>
      <c r="OL45" s="44"/>
      <c r="OM45" s="44"/>
      <c r="ON45" s="44"/>
      <c r="OO45" s="44"/>
      <c r="OP45" s="44"/>
      <c r="OQ45" s="44"/>
      <c r="OR45" s="44"/>
      <c r="OS45" s="44"/>
      <c r="OT45" s="44"/>
      <c r="OU45" s="44"/>
      <c r="OV45" s="44"/>
      <c r="OW45" s="44"/>
      <c r="OX45" s="44"/>
      <c r="OY45" s="44"/>
      <c r="OZ45" s="44"/>
      <c r="PA45" s="44"/>
      <c r="PB45" s="44"/>
      <c r="PC45" s="44"/>
      <c r="PD45" s="44"/>
      <c r="PE45" s="44"/>
      <c r="PF45" s="44"/>
      <c r="PG45" s="44"/>
      <c r="PH45" s="44"/>
      <c r="PI45" s="44"/>
      <c r="PJ45" s="44"/>
      <c r="PK45" s="44"/>
      <c r="PL45" s="44"/>
      <c r="PM45" s="44"/>
      <c r="PN45" s="44"/>
      <c r="PO45" s="44"/>
      <c r="PP45" s="44"/>
      <c r="PQ45" s="44"/>
      <c r="PR45" s="44"/>
      <c r="PS45" s="44"/>
      <c r="PT45" s="44"/>
      <c r="PU45" s="44"/>
      <c r="PV45" s="44"/>
      <c r="PW45" s="44"/>
      <c r="PX45" s="44"/>
      <c r="PY45" s="44"/>
      <c r="PZ45" s="44"/>
      <c r="QA45" s="44"/>
      <c r="QB45" s="44"/>
      <c r="QC45" s="44"/>
      <c r="QD45" s="44"/>
      <c r="QE45" s="44"/>
      <c r="QF45" s="44"/>
      <c r="QG45" s="44"/>
      <c r="QH45" s="44"/>
      <c r="QI45" s="44"/>
      <c r="QJ45" s="44"/>
      <c r="QK45" s="44"/>
      <c r="QL45" s="44"/>
      <c r="QM45" s="44"/>
      <c r="QN45" s="44"/>
      <c r="QO45" s="44"/>
      <c r="QP45" s="44"/>
      <c r="QQ45" s="44"/>
      <c r="QR45" s="44"/>
      <c r="QS45" s="44"/>
      <c r="QT45" s="44"/>
      <c r="QU45" s="44"/>
      <c r="QV45" s="44"/>
      <c r="QW45" s="44"/>
      <c r="QX45" s="44"/>
      <c r="QY45" s="44"/>
      <c r="QZ45" s="44"/>
      <c r="RA45" s="44"/>
      <c r="RB45" s="44"/>
      <c r="RC45" s="44"/>
      <c r="RD45" s="44"/>
      <c r="RE45" s="44"/>
      <c r="RF45" s="44"/>
      <c r="RG45" s="44"/>
      <c r="RH45" s="44"/>
      <c r="RI45" s="44"/>
      <c r="RJ45" s="44"/>
      <c r="RK45" s="44"/>
      <c r="RL45" s="44"/>
      <c r="RM45" s="44"/>
      <c r="RN45" s="44"/>
      <c r="RO45" s="44"/>
      <c r="RP45" s="44"/>
      <c r="RQ45" s="44"/>
      <c r="RR45" s="44"/>
      <c r="RS45" s="44"/>
      <c r="RT45" s="44"/>
      <c r="RU45" s="44"/>
      <c r="RV45" s="44"/>
      <c r="RW45" s="44" t="s">
        <v>559</v>
      </c>
      <c r="RX45" s="44" t="s">
        <v>560</v>
      </c>
      <c r="RY45" s="44" t="s">
        <v>561</v>
      </c>
      <c r="RZ45" s="44" t="s">
        <v>562</v>
      </c>
      <c r="SA45" s="44" t="s">
        <v>563</v>
      </c>
      <c r="SB45" s="44" t="s">
        <v>564</v>
      </c>
      <c r="SC45" s="44" t="s">
        <v>565</v>
      </c>
      <c r="SD45" s="44" t="s">
        <v>566</v>
      </c>
      <c r="SE45" s="44" t="s">
        <v>567</v>
      </c>
      <c r="SF45" s="44" t="s">
        <v>568</v>
      </c>
      <c r="SG45" s="44"/>
      <c r="SH45" s="44"/>
      <c r="SI45" s="44"/>
      <c r="SJ45" s="44"/>
      <c r="SK45" s="44"/>
      <c r="SL45" s="44"/>
      <c r="SM45" s="44"/>
      <c r="SN45" s="44"/>
      <c r="SO45" s="44"/>
      <c r="SP45" s="44"/>
      <c r="SQ45" s="44"/>
      <c r="SR45" s="44"/>
      <c r="SS45" s="44"/>
      <c r="ST45" s="44"/>
      <c r="SU45" s="44"/>
      <c r="SV45" s="44"/>
      <c r="SW45" s="44"/>
      <c r="SX45" s="44"/>
      <c r="SY45" s="44"/>
      <c r="SZ45" s="44"/>
      <c r="TA45" s="44"/>
      <c r="TB45" s="44"/>
      <c r="TC45" s="44"/>
      <c r="TD45" s="44"/>
      <c r="TE45" s="44"/>
      <c r="TF45" s="44"/>
      <c r="TG45" s="44"/>
      <c r="TH45" s="44"/>
      <c r="TI45" s="44"/>
      <c r="TJ45" s="44"/>
      <c r="TK45" s="44" t="s">
        <v>569</v>
      </c>
      <c r="TL45" s="44" t="s">
        <v>570</v>
      </c>
      <c r="TM45" s="44" t="s">
        <v>571</v>
      </c>
      <c r="TN45" s="44" t="s">
        <v>572</v>
      </c>
      <c r="TO45" s="44" t="s">
        <v>573</v>
      </c>
      <c r="TP45" s="44"/>
      <c r="TQ45" s="44"/>
      <c r="TR45" s="44"/>
      <c r="TS45" s="44"/>
      <c r="TT45" s="44"/>
      <c r="TU45" s="44"/>
      <c r="TV45" s="44"/>
      <c r="TW45" s="44"/>
      <c r="TX45" s="44"/>
      <c r="TY45" s="44"/>
      <c r="TZ45" s="44"/>
      <c r="UA45" s="44"/>
      <c r="UB45" s="44"/>
      <c r="UC45" s="44"/>
      <c r="UD45" s="44"/>
    </row>
    <row r="46" spans="1:550" s="39" customFormat="1" ht="15" customHeight="1" x14ac:dyDescent="0.25">
      <c r="A46" s="43" t="s">
        <v>3488</v>
      </c>
      <c r="B46" s="44" t="s">
        <v>771</v>
      </c>
      <c r="C46" s="44" t="s">
        <v>2764</v>
      </c>
      <c r="D46" s="44" t="s">
        <v>497</v>
      </c>
      <c r="E46" s="44" t="s">
        <v>98</v>
      </c>
      <c r="F46" s="44">
        <v>24</v>
      </c>
      <c r="G46" s="44">
        <v>36</v>
      </c>
      <c r="H46" s="44">
        <v>60</v>
      </c>
      <c r="I46" s="44">
        <v>4</v>
      </c>
      <c r="J46" s="44" t="s">
        <v>772</v>
      </c>
      <c r="K46" s="44" t="s">
        <v>10</v>
      </c>
      <c r="L46" s="44" t="s">
        <v>773</v>
      </c>
      <c r="M46" s="44">
        <v>7</v>
      </c>
      <c r="N46" s="44">
        <v>3</v>
      </c>
      <c r="O46" s="44">
        <v>10</v>
      </c>
      <c r="P46" s="44" t="s">
        <v>774</v>
      </c>
      <c r="Q46" s="44" t="s">
        <v>775</v>
      </c>
      <c r="R46" s="44" t="s">
        <v>776</v>
      </c>
      <c r="S46" s="44" t="s">
        <v>3519</v>
      </c>
      <c r="T46" s="44" t="s">
        <v>777</v>
      </c>
      <c r="U46" s="44" t="s">
        <v>778</v>
      </c>
      <c r="V46" s="44" t="s">
        <v>779</v>
      </c>
      <c r="W46" s="44" t="s">
        <v>3520</v>
      </c>
      <c r="X46" s="44" t="s">
        <v>777</v>
      </c>
      <c r="Y46" s="44" t="s">
        <v>780</v>
      </c>
      <c r="Z46" s="44" t="s">
        <v>781</v>
      </c>
      <c r="AA46" s="44" t="s">
        <v>3520</v>
      </c>
      <c r="AB46" s="44" t="s">
        <v>777</v>
      </c>
      <c r="AC46" s="44" t="s">
        <v>782</v>
      </c>
      <c r="AD46" s="44" t="s">
        <v>783</v>
      </c>
      <c r="AE46" s="44" t="s">
        <v>3520</v>
      </c>
      <c r="AF46" s="44" t="s">
        <v>777</v>
      </c>
      <c r="AG46" s="44" t="s">
        <v>784</v>
      </c>
      <c r="AH46" s="44" t="s">
        <v>785</v>
      </c>
      <c r="AI46" s="44" t="s">
        <v>786</v>
      </c>
      <c r="AJ46" s="44" t="s">
        <v>787</v>
      </c>
      <c r="AK46" s="44"/>
      <c r="AL46" s="44"/>
      <c r="AM46" s="44"/>
      <c r="AN46" s="44"/>
      <c r="AO46" s="44"/>
      <c r="AP46" s="44"/>
      <c r="AQ46" s="44"/>
      <c r="AR46" s="44"/>
      <c r="AS46" s="44"/>
      <c r="AT46" s="44"/>
      <c r="AU46" s="44"/>
      <c r="AV46" s="44"/>
      <c r="AW46" s="44"/>
      <c r="AX46" s="44"/>
      <c r="AY46" s="44"/>
      <c r="AZ46" s="44"/>
      <c r="BA46" s="44" t="s">
        <v>788</v>
      </c>
      <c r="BB46" s="44" t="s">
        <v>789</v>
      </c>
      <c r="BC46" s="44" t="s">
        <v>731</v>
      </c>
      <c r="BD46" s="44" t="s">
        <v>585</v>
      </c>
      <c r="BE46" s="44" t="s">
        <v>790</v>
      </c>
      <c r="BF46" s="44" t="s">
        <v>101</v>
      </c>
      <c r="BG46" s="44" t="s">
        <v>31</v>
      </c>
      <c r="BH46" s="44" t="s">
        <v>791</v>
      </c>
      <c r="BI46" s="44">
        <v>9</v>
      </c>
      <c r="BJ46" s="44">
        <v>21</v>
      </c>
      <c r="BK46" s="44">
        <v>30</v>
      </c>
      <c r="BL46" s="44" t="s">
        <v>792</v>
      </c>
      <c r="BM46" s="44" t="s">
        <v>450</v>
      </c>
      <c r="BN46" s="44" t="s">
        <v>793</v>
      </c>
      <c r="BO46" s="44" t="s">
        <v>3520</v>
      </c>
      <c r="BP46" s="44" t="s">
        <v>794</v>
      </c>
      <c r="BQ46" s="44" t="s">
        <v>795</v>
      </c>
      <c r="BR46" s="44" t="s">
        <v>796</v>
      </c>
      <c r="BS46" s="44" t="s">
        <v>797</v>
      </c>
      <c r="BT46" s="44" t="s">
        <v>794</v>
      </c>
      <c r="BU46" s="44" t="s">
        <v>451</v>
      </c>
      <c r="BV46" s="44" t="s">
        <v>798</v>
      </c>
      <c r="BW46" s="44" t="s">
        <v>799</v>
      </c>
      <c r="BX46" s="44" t="s">
        <v>794</v>
      </c>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t="s">
        <v>800</v>
      </c>
      <c r="CX46" s="44" t="s">
        <v>801</v>
      </c>
      <c r="CY46" s="44" t="s">
        <v>802</v>
      </c>
      <c r="CZ46" s="44" t="s">
        <v>803</v>
      </c>
      <c r="DA46" s="44" t="s">
        <v>804</v>
      </c>
      <c r="DB46" s="44" t="s">
        <v>101</v>
      </c>
      <c r="DC46" s="44" t="s">
        <v>32</v>
      </c>
      <c r="DD46" s="44" t="s">
        <v>452</v>
      </c>
      <c r="DE46" s="44">
        <v>8</v>
      </c>
      <c r="DF46" s="44">
        <v>12</v>
      </c>
      <c r="DG46" s="44">
        <v>20</v>
      </c>
      <c r="DH46" s="44" t="s">
        <v>805</v>
      </c>
      <c r="DI46" s="44" t="s">
        <v>433</v>
      </c>
      <c r="DJ46" s="44" t="s">
        <v>806</v>
      </c>
      <c r="DK46" s="44" t="s">
        <v>3519</v>
      </c>
      <c r="DL46" s="44" t="s">
        <v>807</v>
      </c>
      <c r="DM46" s="44" t="s">
        <v>453</v>
      </c>
      <c r="DN46" s="44" t="s">
        <v>808</v>
      </c>
      <c r="DO46" s="44" t="s">
        <v>809</v>
      </c>
      <c r="DP46" s="44" t="s">
        <v>807</v>
      </c>
      <c r="DQ46" s="44" t="s">
        <v>454</v>
      </c>
      <c r="DR46" s="44" t="s">
        <v>810</v>
      </c>
      <c r="DS46" s="44" t="s">
        <v>811</v>
      </c>
      <c r="DT46" s="44" t="s">
        <v>807</v>
      </c>
      <c r="DU46" s="44" t="s">
        <v>455</v>
      </c>
      <c r="DV46" s="44" t="s">
        <v>812</v>
      </c>
      <c r="DW46" s="44" t="s">
        <v>813</v>
      </c>
      <c r="DX46" s="44" t="s">
        <v>807</v>
      </c>
      <c r="DY46" s="44" t="s">
        <v>456</v>
      </c>
      <c r="DZ46" s="44" t="s">
        <v>814</v>
      </c>
      <c r="EA46" s="44" t="s">
        <v>815</v>
      </c>
      <c r="EB46" s="44" t="s">
        <v>807</v>
      </c>
      <c r="EC46" s="44"/>
      <c r="ED46" s="44"/>
      <c r="EE46" s="44"/>
      <c r="EF46" s="44"/>
      <c r="EG46" s="44"/>
      <c r="EH46" s="44"/>
      <c r="EI46" s="44"/>
      <c r="EJ46" s="44"/>
      <c r="EK46" s="44"/>
      <c r="EL46" s="44"/>
      <c r="EM46" s="44"/>
      <c r="EN46" s="44"/>
      <c r="EO46" s="44"/>
      <c r="EP46" s="44"/>
      <c r="EQ46" s="44"/>
      <c r="ER46" s="44"/>
      <c r="ES46" s="44" t="s">
        <v>816</v>
      </c>
      <c r="ET46" s="44" t="s">
        <v>817</v>
      </c>
      <c r="EU46" s="44" t="s">
        <v>802</v>
      </c>
      <c r="EV46" s="44" t="s">
        <v>803</v>
      </c>
      <c r="EW46" s="44" t="s">
        <v>790</v>
      </c>
      <c r="EX46" s="44" t="s">
        <v>101</v>
      </c>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t="s">
        <v>620</v>
      </c>
      <c r="RX46" s="44" t="s">
        <v>818</v>
      </c>
      <c r="RY46" s="44" t="s">
        <v>561</v>
      </c>
      <c r="RZ46" s="44" t="s">
        <v>819</v>
      </c>
      <c r="SA46" s="44" t="s">
        <v>820</v>
      </c>
      <c r="SB46" s="44" t="s">
        <v>764</v>
      </c>
      <c r="SC46" s="44" t="s">
        <v>565</v>
      </c>
      <c r="SD46" s="44" t="s">
        <v>821</v>
      </c>
      <c r="SE46" s="44" t="s">
        <v>567</v>
      </c>
      <c r="SF46" s="44" t="s">
        <v>568</v>
      </c>
      <c r="SG46" s="44" t="s">
        <v>822</v>
      </c>
      <c r="SH46" s="44" t="s">
        <v>823</v>
      </c>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t="s">
        <v>824</v>
      </c>
      <c r="TL46" s="44" t="s">
        <v>825</v>
      </c>
      <c r="TM46" s="44" t="s">
        <v>826</v>
      </c>
      <c r="TN46" s="44" t="s">
        <v>827</v>
      </c>
      <c r="TO46" s="44" t="s">
        <v>828</v>
      </c>
      <c r="TP46" s="44"/>
      <c r="TQ46" s="44"/>
      <c r="TR46" s="44"/>
      <c r="TS46" s="44"/>
      <c r="TT46" s="44"/>
      <c r="TU46" s="44"/>
      <c r="TV46" s="44"/>
      <c r="TW46" s="44"/>
      <c r="TX46" s="44"/>
      <c r="TY46" s="44"/>
      <c r="TZ46" s="44"/>
      <c r="UA46" s="44"/>
      <c r="UB46" s="44"/>
      <c r="UC46" s="44"/>
      <c r="UD46" s="44"/>
    </row>
    <row r="47" spans="1:550" s="39" customFormat="1" ht="15" customHeight="1" x14ac:dyDescent="0.25">
      <c r="A47" s="43" t="s">
        <v>3489</v>
      </c>
      <c r="B47" s="43" t="s">
        <v>2327</v>
      </c>
      <c r="C47" s="43" t="s">
        <v>2764</v>
      </c>
      <c r="D47" s="43" t="s">
        <v>2328</v>
      </c>
      <c r="E47" s="43" t="s">
        <v>131</v>
      </c>
      <c r="F47" s="43">
        <v>30</v>
      </c>
      <c r="G47" s="43">
        <v>60</v>
      </c>
      <c r="H47" s="43">
        <v>90</v>
      </c>
      <c r="I47" s="43">
        <v>6</v>
      </c>
      <c r="J47" s="43" t="s">
        <v>2329</v>
      </c>
      <c r="K47" s="43" t="s">
        <v>10</v>
      </c>
      <c r="L47" s="43" t="s">
        <v>2330</v>
      </c>
      <c r="M47" s="43">
        <v>6</v>
      </c>
      <c r="N47" s="43">
        <v>14</v>
      </c>
      <c r="O47" s="43">
        <v>20</v>
      </c>
      <c r="P47" s="43" t="s">
        <v>2331</v>
      </c>
      <c r="Q47" s="43" t="s">
        <v>2332</v>
      </c>
      <c r="R47" s="43" t="s">
        <v>2333</v>
      </c>
      <c r="S47" s="43" t="s">
        <v>3611</v>
      </c>
      <c r="T47" s="43" t="s">
        <v>2334</v>
      </c>
      <c r="U47" s="43" t="s">
        <v>2335</v>
      </c>
      <c r="V47" s="43" t="s">
        <v>2336</v>
      </c>
      <c r="W47" s="43" t="s">
        <v>2337</v>
      </c>
      <c r="X47" s="43" t="s">
        <v>2338</v>
      </c>
      <c r="Y47" s="43" t="s">
        <v>2339</v>
      </c>
      <c r="Z47" s="43" t="s">
        <v>2340</v>
      </c>
      <c r="AA47" s="43" t="s">
        <v>2341</v>
      </c>
      <c r="AB47" s="43" t="s">
        <v>2338</v>
      </c>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t="s">
        <v>2342</v>
      </c>
      <c r="BB47" s="43" t="s">
        <v>2343</v>
      </c>
      <c r="BC47" s="43" t="s">
        <v>2344</v>
      </c>
      <c r="BD47" s="43" t="s">
        <v>2345</v>
      </c>
      <c r="BE47" s="43" t="s">
        <v>2346</v>
      </c>
      <c r="BF47" s="43" t="s">
        <v>99</v>
      </c>
      <c r="BG47" s="43" t="s">
        <v>31</v>
      </c>
      <c r="BH47" s="43" t="s">
        <v>2347</v>
      </c>
      <c r="BI47" s="43">
        <v>15</v>
      </c>
      <c r="BJ47" s="43">
        <v>20</v>
      </c>
      <c r="BK47" s="43">
        <v>35</v>
      </c>
      <c r="BL47" s="43" t="s">
        <v>2348</v>
      </c>
      <c r="BM47" s="43" t="s">
        <v>2349</v>
      </c>
      <c r="BN47" s="43" t="s">
        <v>2350</v>
      </c>
      <c r="BO47" s="43" t="s">
        <v>2351</v>
      </c>
      <c r="BP47" s="43" t="s">
        <v>2352</v>
      </c>
      <c r="BQ47" s="43" t="s">
        <v>2353</v>
      </c>
      <c r="BR47" s="43" t="s">
        <v>2354</v>
      </c>
      <c r="BS47" s="43" t="s">
        <v>2355</v>
      </c>
      <c r="BT47" s="43" t="s">
        <v>2356</v>
      </c>
      <c r="BU47" s="43" t="s">
        <v>2357</v>
      </c>
      <c r="BV47" s="43" t="s">
        <v>2358</v>
      </c>
      <c r="BW47" s="43" t="s">
        <v>2359</v>
      </c>
      <c r="BX47" s="43" t="s">
        <v>2360</v>
      </c>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t="s">
        <v>2361</v>
      </c>
      <c r="CX47" s="43" t="s">
        <v>2362</v>
      </c>
      <c r="CY47" s="43" t="s">
        <v>2363</v>
      </c>
      <c r="CZ47" s="43" t="s">
        <v>2364</v>
      </c>
      <c r="DA47" s="43" t="s">
        <v>2365</v>
      </c>
      <c r="DB47" s="43" t="s">
        <v>99</v>
      </c>
      <c r="DC47" s="43" t="s">
        <v>32</v>
      </c>
      <c r="DD47" s="43" t="s">
        <v>2366</v>
      </c>
      <c r="DE47" s="43">
        <v>9</v>
      </c>
      <c r="DF47" s="43">
        <v>26</v>
      </c>
      <c r="DG47" s="43">
        <v>35</v>
      </c>
      <c r="DH47" s="43" t="s">
        <v>2367</v>
      </c>
      <c r="DI47" s="43" t="s">
        <v>2368</v>
      </c>
      <c r="DJ47" s="43" t="s">
        <v>2369</v>
      </c>
      <c r="DK47" s="43" t="s">
        <v>2370</v>
      </c>
      <c r="DL47" s="43" t="s">
        <v>2371</v>
      </c>
      <c r="DM47" s="43" t="s">
        <v>2372</v>
      </c>
      <c r="DN47" s="43" t="s">
        <v>2373</v>
      </c>
      <c r="DO47" s="43" t="s">
        <v>2374</v>
      </c>
      <c r="DP47" s="43" t="s">
        <v>2371</v>
      </c>
      <c r="DQ47" s="43" t="s">
        <v>2375</v>
      </c>
      <c r="DR47" s="43" t="s">
        <v>2376</v>
      </c>
      <c r="DS47" s="43" t="s">
        <v>2377</v>
      </c>
      <c r="DT47" s="43" t="s">
        <v>2371</v>
      </c>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t="s">
        <v>2378</v>
      </c>
      <c r="ET47" s="43" t="s">
        <v>2379</v>
      </c>
      <c r="EU47" s="43" t="s">
        <v>1275</v>
      </c>
      <c r="EV47" s="43" t="s">
        <v>2380</v>
      </c>
      <c r="EW47" s="43" t="s">
        <v>2381</v>
      </c>
      <c r="EX47" s="43" t="s">
        <v>99</v>
      </c>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c r="JC47" s="43"/>
      <c r="JD47" s="43"/>
      <c r="JE47" s="43"/>
      <c r="JF47" s="43"/>
      <c r="JG47" s="43"/>
      <c r="JH47" s="43"/>
      <c r="JI47" s="43"/>
      <c r="JJ47" s="43"/>
      <c r="JK47" s="43"/>
      <c r="JL47" s="43"/>
      <c r="JM47" s="43"/>
      <c r="JN47" s="43"/>
      <c r="JO47" s="43"/>
      <c r="JP47" s="43"/>
      <c r="JQ47" s="43"/>
      <c r="JR47" s="43"/>
      <c r="JS47" s="43"/>
      <c r="JT47" s="43"/>
      <c r="JU47" s="43"/>
      <c r="JV47" s="43"/>
      <c r="JW47" s="43"/>
      <c r="JX47" s="43"/>
      <c r="JY47" s="43"/>
      <c r="JZ47" s="43"/>
      <c r="KA47" s="43"/>
      <c r="KB47" s="43"/>
      <c r="KC47" s="43"/>
      <c r="KD47" s="43"/>
      <c r="KE47" s="43"/>
      <c r="KF47" s="43"/>
      <c r="KG47" s="43"/>
      <c r="KH47" s="43"/>
      <c r="KI47" s="43"/>
      <c r="KJ47" s="43"/>
      <c r="KK47" s="43"/>
      <c r="KL47" s="43"/>
      <c r="KM47" s="43"/>
      <c r="KN47" s="43"/>
      <c r="KO47" s="43"/>
      <c r="KP47" s="43"/>
      <c r="KQ47" s="43"/>
      <c r="KR47" s="43"/>
      <c r="KS47" s="43"/>
      <c r="KT47" s="43"/>
      <c r="KU47" s="43"/>
      <c r="KV47" s="43"/>
      <c r="KW47" s="43"/>
      <c r="KX47" s="43"/>
      <c r="KY47" s="43"/>
      <c r="KZ47" s="43"/>
      <c r="LA47" s="43"/>
      <c r="LB47" s="43"/>
      <c r="LC47" s="43"/>
      <c r="LD47" s="43"/>
      <c r="LE47" s="43"/>
      <c r="LF47" s="43"/>
      <c r="LG47" s="43"/>
      <c r="LH47" s="43"/>
      <c r="LI47" s="43"/>
      <c r="LJ47" s="43"/>
      <c r="LK47" s="43"/>
      <c r="LL47" s="43"/>
      <c r="LM47" s="43"/>
      <c r="LN47" s="43"/>
      <c r="LO47" s="43"/>
      <c r="LP47" s="43"/>
      <c r="LQ47" s="43"/>
      <c r="LR47" s="43"/>
      <c r="LS47" s="43"/>
      <c r="LT47" s="43"/>
      <c r="LU47" s="43"/>
      <c r="LV47" s="43"/>
      <c r="LW47" s="43"/>
      <c r="LX47" s="43"/>
      <c r="LY47" s="43"/>
      <c r="LZ47" s="43"/>
      <c r="MA47" s="43"/>
      <c r="MB47" s="43"/>
      <c r="MC47" s="43"/>
      <c r="MD47" s="43"/>
      <c r="ME47" s="43"/>
      <c r="MF47" s="43"/>
      <c r="MG47" s="43"/>
      <c r="MH47" s="43"/>
      <c r="MI47" s="43"/>
      <c r="MJ47" s="43"/>
      <c r="MK47" s="43"/>
      <c r="ML47" s="43"/>
      <c r="MM47" s="43"/>
      <c r="MN47" s="43"/>
      <c r="MO47" s="43"/>
      <c r="MP47" s="43"/>
      <c r="MQ47" s="43"/>
      <c r="MR47" s="43"/>
      <c r="MS47" s="43"/>
      <c r="MT47" s="43"/>
      <c r="MU47" s="43"/>
      <c r="MV47" s="43"/>
      <c r="MW47" s="43"/>
      <c r="MX47" s="43"/>
      <c r="MY47" s="43"/>
      <c r="MZ47" s="43"/>
      <c r="NA47" s="43"/>
      <c r="NB47" s="43"/>
      <c r="NC47" s="43"/>
      <c r="ND47" s="43"/>
      <c r="NE47" s="43"/>
      <c r="NF47" s="43"/>
      <c r="NG47" s="43"/>
      <c r="NH47" s="43"/>
      <c r="NI47" s="43"/>
      <c r="NJ47" s="43"/>
      <c r="NK47" s="43"/>
      <c r="NL47" s="43"/>
      <c r="NM47" s="43"/>
      <c r="NN47" s="43"/>
      <c r="NO47" s="43"/>
      <c r="NP47" s="43"/>
      <c r="NQ47" s="43"/>
      <c r="NR47" s="43"/>
      <c r="NS47" s="43"/>
      <c r="NT47" s="43"/>
      <c r="NU47" s="43"/>
      <c r="NV47" s="43"/>
      <c r="NW47" s="43"/>
      <c r="NX47" s="43"/>
      <c r="NY47" s="43"/>
      <c r="NZ47" s="43"/>
      <c r="OA47" s="43"/>
      <c r="OB47" s="43"/>
      <c r="OC47" s="43"/>
      <c r="OD47" s="43"/>
      <c r="OE47" s="43"/>
      <c r="OF47" s="43"/>
      <c r="OG47" s="43"/>
      <c r="OH47" s="43"/>
      <c r="OI47" s="43"/>
      <c r="OJ47" s="43"/>
      <c r="OK47" s="43"/>
      <c r="OL47" s="43"/>
      <c r="OM47" s="43"/>
      <c r="ON47" s="43"/>
      <c r="OO47" s="43"/>
      <c r="OP47" s="43"/>
      <c r="OQ47" s="43"/>
      <c r="OR47" s="43"/>
      <c r="OS47" s="43"/>
      <c r="OT47" s="43"/>
      <c r="OU47" s="43"/>
      <c r="OV47" s="43"/>
      <c r="OW47" s="43"/>
      <c r="OX47" s="43"/>
      <c r="OY47" s="43"/>
      <c r="OZ47" s="43"/>
      <c r="PA47" s="43"/>
      <c r="PB47" s="43"/>
      <c r="PC47" s="43"/>
      <c r="PD47" s="43"/>
      <c r="PE47" s="43"/>
      <c r="PF47" s="43"/>
      <c r="PG47" s="43"/>
      <c r="PH47" s="43"/>
      <c r="PI47" s="43"/>
      <c r="PJ47" s="43"/>
      <c r="PK47" s="43"/>
      <c r="PL47" s="43"/>
      <c r="PM47" s="43"/>
      <c r="PN47" s="43"/>
      <c r="PO47" s="43"/>
      <c r="PP47" s="43"/>
      <c r="PQ47" s="43"/>
      <c r="PR47" s="43"/>
      <c r="PS47" s="43"/>
      <c r="PT47" s="43"/>
      <c r="PU47" s="43"/>
      <c r="PV47" s="43"/>
      <c r="PW47" s="43"/>
      <c r="PX47" s="43"/>
      <c r="PY47" s="43"/>
      <c r="PZ47" s="43"/>
      <c r="QA47" s="43"/>
      <c r="QB47" s="43"/>
      <c r="QC47" s="43"/>
      <c r="QD47" s="43"/>
      <c r="QE47" s="43"/>
      <c r="QF47" s="43"/>
      <c r="QG47" s="43"/>
      <c r="QH47" s="43"/>
      <c r="QI47" s="43"/>
      <c r="QJ47" s="43"/>
      <c r="QK47" s="43"/>
      <c r="QL47" s="43"/>
      <c r="QM47" s="43"/>
      <c r="QN47" s="43"/>
      <c r="QO47" s="43"/>
      <c r="QP47" s="43"/>
      <c r="QQ47" s="43"/>
      <c r="QR47" s="43"/>
      <c r="QS47" s="43"/>
      <c r="QT47" s="43"/>
      <c r="QU47" s="43"/>
      <c r="QV47" s="43"/>
      <c r="QW47" s="43"/>
      <c r="QX47" s="43"/>
      <c r="QY47" s="43"/>
      <c r="QZ47" s="43"/>
      <c r="RA47" s="43"/>
      <c r="RB47" s="43"/>
      <c r="RC47" s="43"/>
      <c r="RD47" s="43"/>
      <c r="RE47" s="43"/>
      <c r="RF47" s="43"/>
      <c r="RG47" s="43"/>
      <c r="RH47" s="43"/>
      <c r="RI47" s="43"/>
      <c r="RJ47" s="43"/>
      <c r="RK47" s="43"/>
      <c r="RL47" s="43"/>
      <c r="RM47" s="43"/>
      <c r="RN47" s="43"/>
      <c r="RO47" s="43"/>
      <c r="RP47" s="43"/>
      <c r="RQ47" s="43"/>
      <c r="RR47" s="43"/>
      <c r="RS47" s="43"/>
      <c r="RT47" s="43"/>
      <c r="RU47" s="43"/>
      <c r="RV47" s="43"/>
      <c r="RW47" s="43" t="s">
        <v>1713</v>
      </c>
      <c r="RX47" s="43" t="s">
        <v>2382</v>
      </c>
      <c r="RY47" s="43"/>
      <c r="RZ47" s="43"/>
      <c r="SA47" s="43"/>
      <c r="SB47" s="43"/>
      <c r="SC47" s="43"/>
      <c r="SD47" s="43"/>
      <c r="SE47" s="43"/>
      <c r="SF47" s="43"/>
      <c r="SG47" s="43"/>
      <c r="SH47" s="43"/>
      <c r="SI47" s="43"/>
      <c r="SJ47" s="43"/>
      <c r="SK47" s="43"/>
      <c r="SL47" s="43"/>
      <c r="SM47" s="43"/>
      <c r="SN47" s="43"/>
      <c r="SO47" s="43"/>
      <c r="SP47" s="43"/>
      <c r="SQ47" s="43"/>
      <c r="SR47" s="43"/>
      <c r="SS47" s="43"/>
      <c r="ST47" s="43"/>
      <c r="SU47" s="43"/>
      <c r="SV47" s="43"/>
      <c r="SW47" s="43"/>
      <c r="SX47" s="43"/>
      <c r="SY47" s="43"/>
      <c r="SZ47" s="43"/>
      <c r="TA47" s="43"/>
      <c r="TB47" s="43"/>
      <c r="TC47" s="43"/>
      <c r="TD47" s="43"/>
      <c r="TE47" s="43"/>
      <c r="TF47" s="43"/>
      <c r="TG47" s="43"/>
      <c r="TH47" s="43"/>
      <c r="TI47" s="43"/>
      <c r="TJ47" s="43"/>
      <c r="TK47" s="43" t="s">
        <v>2383</v>
      </c>
      <c r="TL47" s="43" t="s">
        <v>2384</v>
      </c>
      <c r="TM47" s="43" t="s">
        <v>2385</v>
      </c>
      <c r="TN47" s="43" t="s">
        <v>2386</v>
      </c>
      <c r="TO47" s="43" t="s">
        <v>2387</v>
      </c>
      <c r="TP47" s="43"/>
      <c r="TQ47" s="43"/>
      <c r="TR47" s="43"/>
      <c r="TS47" s="43"/>
      <c r="TT47" s="43"/>
      <c r="TU47" s="43"/>
      <c r="TV47" s="43"/>
      <c r="TW47" s="43"/>
      <c r="TX47" s="43"/>
      <c r="TY47" s="43"/>
      <c r="TZ47" s="43"/>
      <c r="UA47" s="43"/>
      <c r="UB47" s="43"/>
      <c r="UC47" s="43"/>
      <c r="UD47" s="43"/>
    </row>
    <row r="48" spans="1:550" s="39" customFormat="1" ht="15" customHeight="1" x14ac:dyDescent="0.25">
      <c r="A48" s="43" t="s">
        <v>3490</v>
      </c>
      <c r="B48" s="43" t="s">
        <v>2388</v>
      </c>
      <c r="C48" s="43" t="s">
        <v>2764</v>
      </c>
      <c r="D48" s="43" t="s">
        <v>2328</v>
      </c>
      <c r="E48" s="43" t="s">
        <v>131</v>
      </c>
      <c r="F48" s="43">
        <v>17</v>
      </c>
      <c r="G48" s="43">
        <v>58</v>
      </c>
      <c r="H48" s="43">
        <v>75</v>
      </c>
      <c r="I48" s="43">
        <v>5</v>
      </c>
      <c r="J48" s="43" t="s">
        <v>2389</v>
      </c>
      <c r="K48" s="43" t="s">
        <v>10</v>
      </c>
      <c r="L48" s="43" t="s">
        <v>2390</v>
      </c>
      <c r="M48" s="43">
        <v>6</v>
      </c>
      <c r="N48" s="43">
        <v>14</v>
      </c>
      <c r="O48" s="43">
        <v>20</v>
      </c>
      <c r="P48" s="43" t="s">
        <v>2391</v>
      </c>
      <c r="Q48" s="43" t="s">
        <v>2392</v>
      </c>
      <c r="R48" s="43" t="s">
        <v>2393</v>
      </c>
      <c r="S48" s="43" t="s">
        <v>2394</v>
      </c>
      <c r="T48" s="43" t="s">
        <v>2395</v>
      </c>
      <c r="U48" s="43" t="s">
        <v>2396</v>
      </c>
      <c r="V48" s="43" t="s">
        <v>2397</v>
      </c>
      <c r="W48" s="43" t="s">
        <v>2398</v>
      </c>
      <c r="X48" s="43" t="s">
        <v>2399</v>
      </c>
      <c r="Y48" s="43" t="s">
        <v>2400</v>
      </c>
      <c r="Z48" s="43" t="s">
        <v>2401</v>
      </c>
      <c r="AA48" s="43" t="s">
        <v>2402</v>
      </c>
      <c r="AB48" s="43" t="s">
        <v>2403</v>
      </c>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t="s">
        <v>2404</v>
      </c>
      <c r="BB48" s="43" t="s">
        <v>2405</v>
      </c>
      <c r="BC48" s="43" t="s">
        <v>1275</v>
      </c>
      <c r="BD48" s="43" t="s">
        <v>2406</v>
      </c>
      <c r="BE48" s="43" t="s">
        <v>2407</v>
      </c>
      <c r="BF48" s="43" t="s">
        <v>99</v>
      </c>
      <c r="BG48" s="43" t="s">
        <v>31</v>
      </c>
      <c r="BH48" s="43" t="s">
        <v>2408</v>
      </c>
      <c r="BI48" s="43">
        <v>5</v>
      </c>
      <c r="BJ48" s="43">
        <v>5</v>
      </c>
      <c r="BK48" s="43">
        <v>20</v>
      </c>
      <c r="BL48" s="43" t="s">
        <v>2409</v>
      </c>
      <c r="BM48" s="43" t="s">
        <v>2410</v>
      </c>
      <c r="BN48" s="43" t="s">
        <v>2411</v>
      </c>
      <c r="BO48" s="43" t="s">
        <v>2412</v>
      </c>
      <c r="BP48" s="43" t="s">
        <v>2413</v>
      </c>
      <c r="BQ48" s="43" t="s">
        <v>2414</v>
      </c>
      <c r="BR48" s="43" t="s">
        <v>2415</v>
      </c>
      <c r="BS48" s="43" t="s">
        <v>2416</v>
      </c>
      <c r="BT48" s="43" t="s">
        <v>2413</v>
      </c>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t="s">
        <v>2417</v>
      </c>
      <c r="CX48" s="43" t="s">
        <v>2418</v>
      </c>
      <c r="CY48" s="43" t="s">
        <v>605</v>
      </c>
      <c r="CZ48" s="43" t="s">
        <v>2406</v>
      </c>
      <c r="DA48" s="43" t="s">
        <v>2419</v>
      </c>
      <c r="DB48" s="43" t="s">
        <v>99</v>
      </c>
      <c r="DC48" s="43" t="s">
        <v>32</v>
      </c>
      <c r="DD48" s="43" t="s">
        <v>2420</v>
      </c>
      <c r="DE48" s="43">
        <v>6</v>
      </c>
      <c r="DF48" s="43">
        <v>29</v>
      </c>
      <c r="DG48" s="43">
        <v>35</v>
      </c>
      <c r="DH48" s="43" t="s">
        <v>2421</v>
      </c>
      <c r="DI48" s="43" t="s">
        <v>2422</v>
      </c>
      <c r="DJ48" s="43" t="s">
        <v>2423</v>
      </c>
      <c r="DK48" s="43" t="s">
        <v>2424</v>
      </c>
      <c r="DL48" s="43" t="s">
        <v>2395</v>
      </c>
      <c r="DM48" s="43" t="s">
        <v>2425</v>
      </c>
      <c r="DN48" s="43" t="s">
        <v>2426</v>
      </c>
      <c r="DO48" s="43" t="s">
        <v>2427</v>
      </c>
      <c r="DP48" s="43" t="s">
        <v>2428</v>
      </c>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t="s">
        <v>2429</v>
      </c>
      <c r="ET48" s="43" t="s">
        <v>2430</v>
      </c>
      <c r="EU48" s="43" t="s">
        <v>605</v>
      </c>
      <c r="EV48" s="43" t="s">
        <v>2431</v>
      </c>
      <c r="EW48" s="43" t="s">
        <v>2432</v>
      </c>
      <c r="EX48" s="43" t="s">
        <v>101</v>
      </c>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c r="JV48" s="43"/>
      <c r="JW48" s="43"/>
      <c r="JX48" s="43"/>
      <c r="JY48" s="43"/>
      <c r="JZ48" s="43"/>
      <c r="KA48" s="43"/>
      <c r="KB48" s="43"/>
      <c r="KC48" s="43"/>
      <c r="KD48" s="43"/>
      <c r="KE48" s="43"/>
      <c r="KF48" s="43"/>
      <c r="KG48" s="43"/>
      <c r="KH48" s="43"/>
      <c r="KI48" s="43"/>
      <c r="KJ48" s="43"/>
      <c r="KK48" s="43"/>
      <c r="KL48" s="43"/>
      <c r="KM48" s="43"/>
      <c r="KN48" s="43"/>
      <c r="KO48" s="43"/>
      <c r="KP48" s="43"/>
      <c r="KQ48" s="43"/>
      <c r="KR48" s="43"/>
      <c r="KS48" s="43"/>
      <c r="KT48" s="43"/>
      <c r="KU48" s="43"/>
      <c r="KV48" s="43"/>
      <c r="KW48" s="43"/>
      <c r="KX48" s="43"/>
      <c r="KY48" s="43"/>
      <c r="KZ48" s="43"/>
      <c r="LA48" s="43"/>
      <c r="LB48" s="43"/>
      <c r="LC48" s="43"/>
      <c r="LD48" s="43"/>
      <c r="LE48" s="43"/>
      <c r="LF48" s="43"/>
      <c r="LG48" s="43"/>
      <c r="LH48" s="43"/>
      <c r="LI48" s="43"/>
      <c r="LJ48" s="43"/>
      <c r="LK48" s="43"/>
      <c r="LL48" s="43"/>
      <c r="LM48" s="43"/>
      <c r="LN48" s="43"/>
      <c r="LO48" s="43"/>
      <c r="LP48" s="43"/>
      <c r="LQ48" s="43"/>
      <c r="LR48" s="43"/>
      <c r="LS48" s="43"/>
      <c r="LT48" s="43"/>
      <c r="LU48" s="43"/>
      <c r="LV48" s="43"/>
      <c r="LW48" s="43"/>
      <c r="LX48" s="43"/>
      <c r="LY48" s="43"/>
      <c r="LZ48" s="43"/>
      <c r="MA48" s="43"/>
      <c r="MB48" s="43"/>
      <c r="MC48" s="43"/>
      <c r="MD48" s="43"/>
      <c r="ME48" s="43"/>
      <c r="MF48" s="43"/>
      <c r="MG48" s="43"/>
      <c r="MH48" s="43"/>
      <c r="MI48" s="43"/>
      <c r="MJ48" s="43"/>
      <c r="MK48" s="43"/>
      <c r="ML48" s="43"/>
      <c r="MM48" s="43"/>
      <c r="MN48" s="43"/>
      <c r="MO48" s="43"/>
      <c r="MP48" s="43"/>
      <c r="MQ48" s="43"/>
      <c r="MR48" s="43"/>
      <c r="MS48" s="43"/>
      <c r="MT48" s="43"/>
      <c r="MU48" s="43"/>
      <c r="MV48" s="43"/>
      <c r="MW48" s="43"/>
      <c r="MX48" s="43"/>
      <c r="MY48" s="43"/>
      <c r="MZ48" s="43"/>
      <c r="NA48" s="43"/>
      <c r="NB48" s="43"/>
      <c r="NC48" s="43"/>
      <c r="ND48" s="43"/>
      <c r="NE48" s="43"/>
      <c r="NF48" s="43"/>
      <c r="NG48" s="43"/>
      <c r="NH48" s="43"/>
      <c r="NI48" s="43"/>
      <c r="NJ48" s="43"/>
      <c r="NK48" s="43"/>
      <c r="NL48" s="43"/>
      <c r="NM48" s="43"/>
      <c r="NN48" s="43"/>
      <c r="NO48" s="43"/>
      <c r="NP48" s="43"/>
      <c r="NQ48" s="43"/>
      <c r="NR48" s="43"/>
      <c r="NS48" s="43"/>
      <c r="NT48" s="43"/>
      <c r="NU48" s="43"/>
      <c r="NV48" s="43"/>
      <c r="NW48" s="43"/>
      <c r="NX48" s="43"/>
      <c r="NY48" s="43"/>
      <c r="NZ48" s="43"/>
      <c r="OA48" s="43"/>
      <c r="OB48" s="43"/>
      <c r="OC48" s="43"/>
      <c r="OD48" s="43"/>
      <c r="OE48" s="43"/>
      <c r="OF48" s="43"/>
      <c r="OG48" s="43"/>
      <c r="OH48" s="43"/>
      <c r="OI48" s="43"/>
      <c r="OJ48" s="43"/>
      <c r="OK48" s="43"/>
      <c r="OL48" s="43"/>
      <c r="OM48" s="43"/>
      <c r="ON48" s="43"/>
      <c r="OO48" s="43"/>
      <c r="OP48" s="43"/>
      <c r="OQ48" s="43"/>
      <c r="OR48" s="43"/>
      <c r="OS48" s="43"/>
      <c r="OT48" s="43"/>
      <c r="OU48" s="43"/>
      <c r="OV48" s="43"/>
      <c r="OW48" s="43"/>
      <c r="OX48" s="43"/>
      <c r="OY48" s="43"/>
      <c r="OZ48" s="43"/>
      <c r="PA48" s="43"/>
      <c r="PB48" s="43"/>
      <c r="PC48" s="43"/>
      <c r="PD48" s="43"/>
      <c r="PE48" s="43"/>
      <c r="PF48" s="43"/>
      <c r="PG48" s="43"/>
      <c r="PH48" s="43"/>
      <c r="PI48" s="43"/>
      <c r="PJ48" s="43"/>
      <c r="PK48" s="43"/>
      <c r="PL48" s="43"/>
      <c r="PM48" s="43"/>
      <c r="PN48" s="43"/>
      <c r="PO48" s="43"/>
      <c r="PP48" s="43"/>
      <c r="PQ48" s="43"/>
      <c r="PR48" s="43"/>
      <c r="PS48" s="43"/>
      <c r="PT48" s="43"/>
      <c r="PU48" s="43"/>
      <c r="PV48" s="43"/>
      <c r="PW48" s="43"/>
      <c r="PX48" s="43"/>
      <c r="PY48" s="43"/>
      <c r="PZ48" s="43"/>
      <c r="QA48" s="43"/>
      <c r="QB48" s="43"/>
      <c r="QC48" s="43"/>
      <c r="QD48" s="43"/>
      <c r="QE48" s="43"/>
      <c r="QF48" s="43"/>
      <c r="QG48" s="43"/>
      <c r="QH48" s="43"/>
      <c r="QI48" s="43"/>
      <c r="QJ48" s="43"/>
      <c r="QK48" s="43"/>
      <c r="QL48" s="43"/>
      <c r="QM48" s="43"/>
      <c r="QN48" s="43"/>
      <c r="QO48" s="43"/>
      <c r="QP48" s="43"/>
      <c r="QQ48" s="43"/>
      <c r="QR48" s="43"/>
      <c r="QS48" s="43"/>
      <c r="QT48" s="43"/>
      <c r="QU48" s="43"/>
      <c r="QV48" s="43"/>
      <c r="QW48" s="43"/>
      <c r="QX48" s="43"/>
      <c r="QY48" s="43"/>
      <c r="QZ48" s="43"/>
      <c r="RA48" s="43"/>
      <c r="RB48" s="43"/>
      <c r="RC48" s="43"/>
      <c r="RD48" s="43"/>
      <c r="RE48" s="43"/>
      <c r="RF48" s="43"/>
      <c r="RG48" s="43"/>
      <c r="RH48" s="43"/>
      <c r="RI48" s="43"/>
      <c r="RJ48" s="43"/>
      <c r="RK48" s="43"/>
      <c r="RL48" s="43"/>
      <c r="RM48" s="43"/>
      <c r="RN48" s="43"/>
      <c r="RO48" s="43"/>
      <c r="RP48" s="43"/>
      <c r="RQ48" s="43"/>
      <c r="RR48" s="43"/>
      <c r="RS48" s="43"/>
      <c r="RT48" s="43"/>
      <c r="RU48" s="43"/>
      <c r="RV48" s="43"/>
      <c r="RW48" s="43" t="s">
        <v>2247</v>
      </c>
      <c r="RX48" s="43" t="s">
        <v>2438</v>
      </c>
      <c r="RY48" s="43" t="s">
        <v>2249</v>
      </c>
      <c r="RZ48" s="43" t="s">
        <v>2434</v>
      </c>
      <c r="SA48" s="43" t="s">
        <v>2251</v>
      </c>
      <c r="SB48" s="43" t="s">
        <v>2435</v>
      </c>
      <c r="SC48" s="43" t="s">
        <v>2436</v>
      </c>
      <c r="SD48" s="43" t="s">
        <v>2437</v>
      </c>
      <c r="SE48" s="43" t="s">
        <v>1715</v>
      </c>
      <c r="SF48" s="43" t="s">
        <v>1716</v>
      </c>
      <c r="SG48" s="43"/>
      <c r="SH48" s="43"/>
      <c r="SI48" s="43"/>
      <c r="SJ48" s="43"/>
      <c r="SK48" s="43"/>
      <c r="SL48" s="43"/>
      <c r="SM48" s="43"/>
      <c r="SN48" s="43"/>
      <c r="SO48" s="43"/>
      <c r="SP48" s="43"/>
      <c r="SQ48" s="43"/>
      <c r="SR48" s="43"/>
      <c r="SS48" s="43"/>
      <c r="ST48" s="43"/>
      <c r="SU48" s="43"/>
      <c r="SV48" s="43"/>
      <c r="SW48" s="43"/>
      <c r="SX48" s="43"/>
      <c r="SY48" s="43"/>
      <c r="SZ48" s="43"/>
      <c r="TA48" s="43"/>
      <c r="TB48" s="43"/>
      <c r="TC48" s="43"/>
      <c r="TD48" s="43"/>
      <c r="TE48" s="43"/>
      <c r="TF48" s="43"/>
      <c r="TG48" s="43"/>
      <c r="TH48" s="43"/>
      <c r="TI48" s="43"/>
      <c r="TJ48" s="43"/>
      <c r="TK48" s="43" t="s">
        <v>2439</v>
      </c>
      <c r="TL48" s="43" t="s">
        <v>2440</v>
      </c>
      <c r="TM48" s="43" t="s">
        <v>2441</v>
      </c>
      <c r="TN48" s="43" t="s">
        <v>2442</v>
      </c>
      <c r="TO48" s="43" t="s">
        <v>2443</v>
      </c>
      <c r="TP48" s="43" t="s">
        <v>2444</v>
      </c>
      <c r="TQ48" s="43"/>
      <c r="TR48" s="43"/>
      <c r="TS48" s="43"/>
      <c r="TT48" s="43"/>
      <c r="TU48" s="43"/>
      <c r="TV48" s="43"/>
      <c r="TW48" s="43"/>
      <c r="TX48" s="43"/>
      <c r="TY48" s="43"/>
      <c r="TZ48" s="43"/>
      <c r="UA48" s="43"/>
      <c r="UB48" s="43"/>
      <c r="UC48" s="43"/>
      <c r="UD48" s="43"/>
    </row>
    <row r="49" spans="1:550" s="39" customFormat="1" ht="15" customHeight="1" x14ac:dyDescent="0.25">
      <c r="A49" s="43" t="s">
        <v>3491</v>
      </c>
      <c r="B49" s="43" t="s">
        <v>2187</v>
      </c>
      <c r="C49" s="43" t="s">
        <v>2764</v>
      </c>
      <c r="D49" s="43" t="s">
        <v>1767</v>
      </c>
      <c r="E49" s="43" t="s">
        <v>131</v>
      </c>
      <c r="F49" s="43">
        <v>26</v>
      </c>
      <c r="G49" s="43">
        <v>64</v>
      </c>
      <c r="H49" s="43">
        <v>90</v>
      </c>
      <c r="I49" s="43">
        <v>6</v>
      </c>
      <c r="J49" s="43" t="s">
        <v>2188</v>
      </c>
      <c r="K49" s="43" t="s">
        <v>10</v>
      </c>
      <c r="L49" s="43" t="s">
        <v>2189</v>
      </c>
      <c r="M49" s="43">
        <v>8</v>
      </c>
      <c r="N49" s="43">
        <v>28</v>
      </c>
      <c r="O49" s="43">
        <v>36</v>
      </c>
      <c r="P49" s="43" t="s">
        <v>2190</v>
      </c>
      <c r="Q49" s="43" t="s">
        <v>2191</v>
      </c>
      <c r="R49" s="43" t="s">
        <v>2192</v>
      </c>
      <c r="S49" s="43" t="s">
        <v>3611</v>
      </c>
      <c r="T49" s="43" t="s">
        <v>2193</v>
      </c>
      <c r="U49" s="43" t="s">
        <v>2194</v>
      </c>
      <c r="V49" s="43" t="s">
        <v>2195</v>
      </c>
      <c r="W49" s="43" t="s">
        <v>2196</v>
      </c>
      <c r="X49" s="43" t="s">
        <v>2197</v>
      </c>
      <c r="Y49" s="43" t="s">
        <v>2198</v>
      </c>
      <c r="Z49" s="43" t="s">
        <v>2199</v>
      </c>
      <c r="AA49" s="43" t="s">
        <v>2200</v>
      </c>
      <c r="AB49" s="43" t="s">
        <v>2201</v>
      </c>
      <c r="AC49" s="43" t="s">
        <v>2202</v>
      </c>
      <c r="AD49" s="43" t="s">
        <v>2203</v>
      </c>
      <c r="AE49" s="43" t="s">
        <v>2204</v>
      </c>
      <c r="AF49" s="43" t="s">
        <v>2205</v>
      </c>
      <c r="AG49" s="43" t="s">
        <v>2206</v>
      </c>
      <c r="AH49" s="43" t="s">
        <v>2207</v>
      </c>
      <c r="AI49" s="43" t="s">
        <v>2208</v>
      </c>
      <c r="AJ49" s="43" t="s">
        <v>2209</v>
      </c>
      <c r="AK49" s="43"/>
      <c r="AL49" s="43"/>
      <c r="AM49" s="43"/>
      <c r="AN49" s="43"/>
      <c r="AO49" s="43"/>
      <c r="AP49" s="43"/>
      <c r="AQ49" s="43"/>
      <c r="AR49" s="43"/>
      <c r="AS49" s="43"/>
      <c r="AT49" s="43"/>
      <c r="AU49" s="43"/>
      <c r="AV49" s="43"/>
      <c r="AW49" s="43"/>
      <c r="AX49" s="43"/>
      <c r="AY49" s="43"/>
      <c r="AZ49" s="43"/>
      <c r="BA49" s="43" t="s">
        <v>2210</v>
      </c>
      <c r="BB49" s="43" t="s">
        <v>2211</v>
      </c>
      <c r="BC49" s="43" t="s">
        <v>605</v>
      </c>
      <c r="BD49" s="43" t="s">
        <v>2212</v>
      </c>
      <c r="BE49" s="43" t="s">
        <v>2213</v>
      </c>
      <c r="BF49" s="43" t="s">
        <v>101</v>
      </c>
      <c r="BG49" s="43" t="s">
        <v>31</v>
      </c>
      <c r="BH49" s="43" t="s">
        <v>2214</v>
      </c>
      <c r="BI49" s="43">
        <v>10</v>
      </c>
      <c r="BJ49" s="43">
        <v>20</v>
      </c>
      <c r="BK49" s="43">
        <v>30</v>
      </c>
      <c r="BL49" s="43" t="s">
        <v>2215</v>
      </c>
      <c r="BM49" s="43" t="s">
        <v>2216</v>
      </c>
      <c r="BN49" s="43" t="s">
        <v>2217</v>
      </c>
      <c r="BO49" s="43" t="s">
        <v>2218</v>
      </c>
      <c r="BP49" s="43" t="s">
        <v>2219</v>
      </c>
      <c r="BQ49" s="43" t="s">
        <v>2220</v>
      </c>
      <c r="BR49" s="43" t="s">
        <v>2221</v>
      </c>
      <c r="BS49" s="43" t="s">
        <v>2222</v>
      </c>
      <c r="BT49" s="43" t="s">
        <v>2223</v>
      </c>
      <c r="BU49" s="43" t="s">
        <v>2224</v>
      </c>
      <c r="BV49" s="43" t="s">
        <v>2225</v>
      </c>
      <c r="BW49" s="43" t="s">
        <v>2226</v>
      </c>
      <c r="BX49" s="43" t="s">
        <v>2227</v>
      </c>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t="s">
        <v>2228</v>
      </c>
      <c r="CX49" s="43" t="s">
        <v>2229</v>
      </c>
      <c r="CY49" s="43" t="s">
        <v>1087</v>
      </c>
      <c r="CZ49" s="43" t="s">
        <v>2230</v>
      </c>
      <c r="DA49" s="43" t="s">
        <v>2231</v>
      </c>
      <c r="DB49" s="43" t="s">
        <v>101</v>
      </c>
      <c r="DC49" s="43" t="s">
        <v>32</v>
      </c>
      <c r="DD49" s="43" t="s">
        <v>2232</v>
      </c>
      <c r="DE49" s="43">
        <v>8</v>
      </c>
      <c r="DF49" s="43">
        <v>16</v>
      </c>
      <c r="DG49" s="43">
        <v>24</v>
      </c>
      <c r="DH49" s="43" t="s">
        <v>2233</v>
      </c>
      <c r="DI49" s="43" t="s">
        <v>2234</v>
      </c>
      <c r="DJ49" s="43" t="s">
        <v>2235</v>
      </c>
      <c r="DK49" s="43" t="s">
        <v>2236</v>
      </c>
      <c r="DL49" s="43" t="s">
        <v>2237</v>
      </c>
      <c r="DM49" s="43" t="s">
        <v>2238</v>
      </c>
      <c r="DN49" s="43" t="s">
        <v>2239</v>
      </c>
      <c r="DO49" s="43" t="s">
        <v>2240</v>
      </c>
      <c r="DP49" s="43" t="s">
        <v>2237</v>
      </c>
      <c r="DQ49" s="43" t="s">
        <v>2241</v>
      </c>
      <c r="DR49" s="43" t="s">
        <v>2242</v>
      </c>
      <c r="DS49" s="43" t="s">
        <v>2243</v>
      </c>
      <c r="DT49" s="43" t="s">
        <v>2237</v>
      </c>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t="s">
        <v>2244</v>
      </c>
      <c r="ET49" s="43" t="s">
        <v>2245</v>
      </c>
      <c r="EU49" s="43" t="s">
        <v>1087</v>
      </c>
      <c r="EV49" s="43" t="s">
        <v>1139</v>
      </c>
      <c r="EW49" s="43" t="s">
        <v>2246</v>
      </c>
      <c r="EX49" s="43" t="s">
        <v>101</v>
      </c>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c r="JC49" s="43"/>
      <c r="JD49" s="43"/>
      <c r="JE49" s="43"/>
      <c r="JF49" s="43"/>
      <c r="JG49" s="43"/>
      <c r="JH49" s="43"/>
      <c r="JI49" s="43"/>
      <c r="JJ49" s="43"/>
      <c r="JK49" s="43"/>
      <c r="JL49" s="43"/>
      <c r="JM49" s="43"/>
      <c r="JN49" s="43"/>
      <c r="JO49" s="43"/>
      <c r="JP49" s="43"/>
      <c r="JQ49" s="43"/>
      <c r="JR49" s="43"/>
      <c r="JS49" s="43"/>
      <c r="JT49" s="43"/>
      <c r="JU49" s="43"/>
      <c r="JV49" s="43"/>
      <c r="JW49" s="43"/>
      <c r="JX49" s="43"/>
      <c r="JY49" s="43"/>
      <c r="JZ49" s="43"/>
      <c r="KA49" s="43"/>
      <c r="KB49" s="43"/>
      <c r="KC49" s="43"/>
      <c r="KD49" s="43"/>
      <c r="KE49" s="43"/>
      <c r="KF49" s="43"/>
      <c r="KG49" s="43"/>
      <c r="KH49" s="43"/>
      <c r="KI49" s="43"/>
      <c r="KJ49" s="43"/>
      <c r="KK49" s="43"/>
      <c r="KL49" s="43"/>
      <c r="KM49" s="43"/>
      <c r="KN49" s="43"/>
      <c r="KO49" s="43"/>
      <c r="KP49" s="43"/>
      <c r="KQ49" s="43"/>
      <c r="KR49" s="43"/>
      <c r="KS49" s="43"/>
      <c r="KT49" s="43"/>
      <c r="KU49" s="43"/>
      <c r="KV49" s="43"/>
      <c r="KW49" s="43"/>
      <c r="KX49" s="43"/>
      <c r="KY49" s="43"/>
      <c r="KZ49" s="43"/>
      <c r="LA49" s="43"/>
      <c r="LB49" s="43"/>
      <c r="LC49" s="43"/>
      <c r="LD49" s="43"/>
      <c r="LE49" s="43"/>
      <c r="LF49" s="43"/>
      <c r="LG49" s="43"/>
      <c r="LH49" s="43"/>
      <c r="LI49" s="43"/>
      <c r="LJ49" s="43"/>
      <c r="LK49" s="43"/>
      <c r="LL49" s="43"/>
      <c r="LM49" s="43"/>
      <c r="LN49" s="43"/>
      <c r="LO49" s="43"/>
      <c r="LP49" s="43"/>
      <c r="LQ49" s="43"/>
      <c r="LR49" s="43"/>
      <c r="LS49" s="43"/>
      <c r="LT49" s="43"/>
      <c r="LU49" s="43"/>
      <c r="LV49" s="43"/>
      <c r="LW49" s="43"/>
      <c r="LX49" s="43"/>
      <c r="LY49" s="43"/>
      <c r="LZ49" s="43"/>
      <c r="MA49" s="43"/>
      <c r="MB49" s="43"/>
      <c r="MC49" s="43"/>
      <c r="MD49" s="43"/>
      <c r="ME49" s="43"/>
      <c r="MF49" s="43"/>
      <c r="MG49" s="43"/>
      <c r="MH49" s="43"/>
      <c r="MI49" s="43"/>
      <c r="MJ49" s="43"/>
      <c r="MK49" s="43"/>
      <c r="ML49" s="43"/>
      <c r="MM49" s="43"/>
      <c r="MN49" s="43"/>
      <c r="MO49" s="43"/>
      <c r="MP49" s="43"/>
      <c r="MQ49" s="43"/>
      <c r="MR49" s="43"/>
      <c r="MS49" s="43"/>
      <c r="MT49" s="43"/>
      <c r="MU49" s="43"/>
      <c r="MV49" s="43"/>
      <c r="MW49" s="43"/>
      <c r="MX49" s="43"/>
      <c r="MY49" s="43"/>
      <c r="MZ49" s="43"/>
      <c r="NA49" s="43"/>
      <c r="NB49" s="43"/>
      <c r="NC49" s="43"/>
      <c r="ND49" s="43"/>
      <c r="NE49" s="43"/>
      <c r="NF49" s="43"/>
      <c r="NG49" s="43"/>
      <c r="NH49" s="43"/>
      <c r="NI49" s="43"/>
      <c r="NJ49" s="43"/>
      <c r="NK49" s="43"/>
      <c r="NL49" s="43"/>
      <c r="NM49" s="43"/>
      <c r="NN49" s="43"/>
      <c r="NO49" s="43"/>
      <c r="NP49" s="43"/>
      <c r="NQ49" s="43"/>
      <c r="NR49" s="43"/>
      <c r="NS49" s="43"/>
      <c r="NT49" s="43"/>
      <c r="NU49" s="43"/>
      <c r="NV49" s="43"/>
      <c r="NW49" s="43"/>
      <c r="NX49" s="43"/>
      <c r="NY49" s="43"/>
      <c r="NZ49" s="43"/>
      <c r="OA49" s="43"/>
      <c r="OB49" s="43"/>
      <c r="OC49" s="43"/>
      <c r="OD49" s="43"/>
      <c r="OE49" s="43"/>
      <c r="OF49" s="43"/>
      <c r="OG49" s="43"/>
      <c r="OH49" s="43"/>
      <c r="OI49" s="43"/>
      <c r="OJ49" s="43"/>
      <c r="OK49" s="43"/>
      <c r="OL49" s="43"/>
      <c r="OM49" s="43"/>
      <c r="ON49" s="43"/>
      <c r="OO49" s="43"/>
      <c r="OP49" s="43"/>
      <c r="OQ49" s="43"/>
      <c r="OR49" s="43"/>
      <c r="OS49" s="43"/>
      <c r="OT49" s="43"/>
      <c r="OU49" s="43"/>
      <c r="OV49" s="43"/>
      <c r="OW49" s="43"/>
      <c r="OX49" s="43"/>
      <c r="OY49" s="43"/>
      <c r="OZ49" s="43"/>
      <c r="PA49" s="43"/>
      <c r="PB49" s="43"/>
      <c r="PC49" s="43"/>
      <c r="PD49" s="43"/>
      <c r="PE49" s="43"/>
      <c r="PF49" s="43"/>
      <c r="PG49" s="43"/>
      <c r="PH49" s="43"/>
      <c r="PI49" s="43"/>
      <c r="PJ49" s="43"/>
      <c r="PK49" s="43"/>
      <c r="PL49" s="43"/>
      <c r="PM49" s="43"/>
      <c r="PN49" s="43"/>
      <c r="PO49" s="43"/>
      <c r="PP49" s="43"/>
      <c r="PQ49" s="43"/>
      <c r="PR49" s="43"/>
      <c r="PS49" s="43"/>
      <c r="PT49" s="43"/>
      <c r="PU49" s="43"/>
      <c r="PV49" s="43"/>
      <c r="PW49" s="43"/>
      <c r="PX49" s="43"/>
      <c r="PY49" s="43"/>
      <c r="PZ49" s="43"/>
      <c r="QA49" s="43"/>
      <c r="QB49" s="43"/>
      <c r="QC49" s="43"/>
      <c r="QD49" s="43"/>
      <c r="QE49" s="43"/>
      <c r="QF49" s="43"/>
      <c r="QG49" s="43"/>
      <c r="QH49" s="43"/>
      <c r="QI49" s="43"/>
      <c r="QJ49" s="43"/>
      <c r="QK49" s="43"/>
      <c r="QL49" s="43"/>
      <c r="QM49" s="43"/>
      <c r="QN49" s="43"/>
      <c r="QO49" s="43"/>
      <c r="QP49" s="43"/>
      <c r="QQ49" s="43"/>
      <c r="QR49" s="43"/>
      <c r="QS49" s="43"/>
      <c r="QT49" s="43"/>
      <c r="QU49" s="43"/>
      <c r="QV49" s="43"/>
      <c r="QW49" s="43"/>
      <c r="QX49" s="43"/>
      <c r="QY49" s="43"/>
      <c r="QZ49" s="43"/>
      <c r="RA49" s="43"/>
      <c r="RB49" s="43"/>
      <c r="RC49" s="43"/>
      <c r="RD49" s="43"/>
      <c r="RE49" s="43"/>
      <c r="RF49" s="43"/>
      <c r="RG49" s="43"/>
      <c r="RH49" s="43"/>
      <c r="RI49" s="43"/>
      <c r="RJ49" s="43"/>
      <c r="RK49" s="43"/>
      <c r="RL49" s="43"/>
      <c r="RM49" s="43"/>
      <c r="RN49" s="43"/>
      <c r="RO49" s="43"/>
      <c r="RP49" s="43"/>
      <c r="RQ49" s="43"/>
      <c r="RR49" s="43"/>
      <c r="RS49" s="43"/>
      <c r="RT49" s="43"/>
      <c r="RU49" s="43"/>
      <c r="RV49" s="43"/>
      <c r="RW49" s="43" t="s">
        <v>2247</v>
      </c>
      <c r="RX49" s="43" t="s">
        <v>2248</v>
      </c>
      <c r="RY49" s="43" t="s">
        <v>2249</v>
      </c>
      <c r="RZ49" s="43" t="s">
        <v>2250</v>
      </c>
      <c r="SA49" s="43" t="s">
        <v>2251</v>
      </c>
      <c r="SB49" s="43" t="s">
        <v>2252</v>
      </c>
      <c r="SC49" s="43" t="s">
        <v>2253</v>
      </c>
      <c r="SD49" s="43" t="s">
        <v>1714</v>
      </c>
      <c r="SE49" s="43" t="s">
        <v>1715</v>
      </c>
      <c r="SF49" s="43" t="s">
        <v>1716</v>
      </c>
      <c r="SG49" s="43"/>
      <c r="SH49" s="43"/>
      <c r="SI49" s="43"/>
      <c r="SJ49" s="43"/>
      <c r="SK49" s="43"/>
      <c r="SL49" s="43"/>
      <c r="SM49" s="43"/>
      <c r="SN49" s="43"/>
      <c r="SO49" s="43"/>
      <c r="SP49" s="43"/>
      <c r="SQ49" s="43"/>
      <c r="SR49" s="43"/>
      <c r="SS49" s="43"/>
      <c r="ST49" s="43"/>
      <c r="SU49" s="43"/>
      <c r="SV49" s="43"/>
      <c r="SW49" s="43"/>
      <c r="SX49" s="43"/>
      <c r="SY49" s="43"/>
      <c r="SZ49" s="43"/>
      <c r="TA49" s="43"/>
      <c r="TB49" s="43"/>
      <c r="TC49" s="43"/>
      <c r="TD49" s="43"/>
      <c r="TE49" s="43"/>
      <c r="TF49" s="43"/>
      <c r="TG49" s="43"/>
      <c r="TH49" s="43"/>
      <c r="TI49" s="43"/>
      <c r="TJ49" s="43"/>
      <c r="TK49" s="43" t="s">
        <v>2254</v>
      </c>
      <c r="TL49" s="43" t="s">
        <v>2255</v>
      </c>
      <c r="TM49" s="43" t="s">
        <v>2256</v>
      </c>
      <c r="TN49" s="43" t="s">
        <v>2257</v>
      </c>
      <c r="TO49" s="43" t="s">
        <v>2258</v>
      </c>
      <c r="TP49" s="43"/>
      <c r="TQ49" s="43"/>
      <c r="TR49" s="43"/>
      <c r="TS49" s="43"/>
      <c r="TT49" s="43"/>
      <c r="TU49" s="43"/>
      <c r="TV49" s="43"/>
      <c r="TW49" s="43"/>
      <c r="TX49" s="43"/>
      <c r="TY49" s="43"/>
      <c r="TZ49" s="43"/>
      <c r="UA49" s="43"/>
      <c r="UB49" s="43"/>
      <c r="UC49" s="43"/>
      <c r="UD49" s="43"/>
    </row>
    <row r="50" spans="1:550" s="39" customFormat="1" ht="15" customHeight="1" x14ac:dyDescent="0.25">
      <c r="A50" s="43" t="s">
        <v>3492</v>
      </c>
      <c r="B50" s="43" t="s">
        <v>113</v>
      </c>
      <c r="C50" s="43" t="s">
        <v>2764</v>
      </c>
      <c r="D50" s="43" t="s">
        <v>1767</v>
      </c>
      <c r="E50" s="43" t="s">
        <v>123</v>
      </c>
      <c r="F50" s="43">
        <v>19</v>
      </c>
      <c r="G50" s="43">
        <v>41</v>
      </c>
      <c r="H50" s="43">
        <v>60</v>
      </c>
      <c r="I50" s="43">
        <v>4</v>
      </c>
      <c r="J50" s="43" t="s">
        <v>2119</v>
      </c>
      <c r="K50" s="43" t="s">
        <v>10</v>
      </c>
      <c r="L50" s="43" t="s">
        <v>2120</v>
      </c>
      <c r="M50" s="43">
        <v>4</v>
      </c>
      <c r="N50" s="43">
        <v>4</v>
      </c>
      <c r="O50" s="43">
        <v>8</v>
      </c>
      <c r="P50" s="43" t="s">
        <v>2121</v>
      </c>
      <c r="Q50" s="43" t="s">
        <v>2122</v>
      </c>
      <c r="R50" s="43" t="s">
        <v>2123</v>
      </c>
      <c r="S50" s="43" t="s">
        <v>3611</v>
      </c>
      <c r="T50" s="43" t="s">
        <v>2124</v>
      </c>
      <c r="U50" s="43" t="s">
        <v>2125</v>
      </c>
      <c r="V50" s="43" t="s">
        <v>2126</v>
      </c>
      <c r="W50" s="43" t="s">
        <v>2127</v>
      </c>
      <c r="X50" s="43" t="s">
        <v>2128</v>
      </c>
      <c r="Y50" s="43" t="s">
        <v>471</v>
      </c>
      <c r="Z50" s="43" t="s">
        <v>2129</v>
      </c>
      <c r="AA50" s="43" t="s">
        <v>2130</v>
      </c>
      <c r="AB50" s="43" t="s">
        <v>2131</v>
      </c>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t="s">
        <v>2132</v>
      </c>
      <c r="BB50" s="43" t="s">
        <v>2133</v>
      </c>
      <c r="BC50" s="43" t="s">
        <v>2134</v>
      </c>
      <c r="BD50" s="43" t="s">
        <v>2135</v>
      </c>
      <c r="BE50" s="43" t="s">
        <v>606</v>
      </c>
      <c r="BF50" s="43" t="s">
        <v>101</v>
      </c>
      <c r="BG50" s="43" t="s">
        <v>31</v>
      </c>
      <c r="BH50" s="43" t="s">
        <v>2136</v>
      </c>
      <c r="BI50" s="43">
        <v>5</v>
      </c>
      <c r="BJ50" s="43">
        <v>15</v>
      </c>
      <c r="BK50" s="43">
        <v>20</v>
      </c>
      <c r="BL50" s="43" t="s">
        <v>2137</v>
      </c>
      <c r="BM50" s="43" t="s">
        <v>2138</v>
      </c>
      <c r="BN50" s="43" t="s">
        <v>2139</v>
      </c>
      <c r="BO50" s="43" t="s">
        <v>2140</v>
      </c>
      <c r="BP50" s="43" t="s">
        <v>2141</v>
      </c>
      <c r="BQ50" s="43" t="s">
        <v>2142</v>
      </c>
      <c r="BR50" s="43" t="s">
        <v>2143</v>
      </c>
      <c r="BS50" s="43" t="s">
        <v>3611</v>
      </c>
      <c r="BT50" s="43" t="s">
        <v>2144</v>
      </c>
      <c r="BU50" s="43" t="s">
        <v>2145</v>
      </c>
      <c r="BV50" s="43" t="s">
        <v>2146</v>
      </c>
      <c r="BW50" s="43" t="s">
        <v>2147</v>
      </c>
      <c r="BX50" s="43" t="s">
        <v>2148</v>
      </c>
      <c r="BY50" s="43" t="s">
        <v>2149</v>
      </c>
      <c r="BZ50" s="43" t="s">
        <v>2150</v>
      </c>
      <c r="CA50" s="43" t="s">
        <v>2151</v>
      </c>
      <c r="CB50" s="43" t="s">
        <v>2148</v>
      </c>
      <c r="CC50" s="43" t="s">
        <v>2152</v>
      </c>
      <c r="CD50" s="43" t="s">
        <v>2153</v>
      </c>
      <c r="CE50" s="43" t="s">
        <v>2154</v>
      </c>
      <c r="CF50" s="43" t="s">
        <v>2155</v>
      </c>
      <c r="CG50" s="43"/>
      <c r="CH50" s="43"/>
      <c r="CI50" s="43"/>
      <c r="CJ50" s="43"/>
      <c r="CK50" s="43"/>
      <c r="CL50" s="43"/>
      <c r="CM50" s="43"/>
      <c r="CN50" s="43"/>
      <c r="CO50" s="43"/>
      <c r="CP50" s="43"/>
      <c r="CQ50" s="43"/>
      <c r="CR50" s="43"/>
      <c r="CS50" s="43"/>
      <c r="CT50" s="43"/>
      <c r="CU50" s="43"/>
      <c r="CV50" s="43"/>
      <c r="CW50" s="43" t="s">
        <v>2156</v>
      </c>
      <c r="CX50" s="43" t="s">
        <v>2157</v>
      </c>
      <c r="CY50" s="43" t="s">
        <v>2158</v>
      </c>
      <c r="CZ50" s="43" t="s">
        <v>2159</v>
      </c>
      <c r="DA50" s="43" t="s">
        <v>2160</v>
      </c>
      <c r="DB50" s="43" t="s">
        <v>101</v>
      </c>
      <c r="DC50" s="43" t="s">
        <v>32</v>
      </c>
      <c r="DD50" s="43" t="s">
        <v>2161</v>
      </c>
      <c r="DE50" s="43">
        <v>10</v>
      </c>
      <c r="DF50" s="43">
        <v>22</v>
      </c>
      <c r="DG50" s="43">
        <v>32</v>
      </c>
      <c r="DH50" s="43" t="s">
        <v>2162</v>
      </c>
      <c r="DI50" s="43" t="s">
        <v>472</v>
      </c>
      <c r="DJ50" s="43" t="s">
        <v>2163</v>
      </c>
      <c r="DK50" s="43" t="s">
        <v>2164</v>
      </c>
      <c r="DL50" s="43" t="s">
        <v>2165</v>
      </c>
      <c r="DM50" s="43" t="s">
        <v>2166</v>
      </c>
      <c r="DN50" s="43" t="s">
        <v>2167</v>
      </c>
      <c r="DO50" s="43" t="s">
        <v>2168</v>
      </c>
      <c r="DP50" s="43" t="s">
        <v>2169</v>
      </c>
      <c r="DQ50" s="43" t="s">
        <v>2170</v>
      </c>
      <c r="DR50" s="43" t="s">
        <v>2171</v>
      </c>
      <c r="DS50" s="43" t="s">
        <v>2172</v>
      </c>
      <c r="DT50" s="43" t="s">
        <v>2165</v>
      </c>
      <c r="DU50" s="43" t="s">
        <v>2173</v>
      </c>
      <c r="DV50" s="43" t="s">
        <v>2174</v>
      </c>
      <c r="DW50" s="43" t="s">
        <v>2175</v>
      </c>
      <c r="DX50" s="43" t="s">
        <v>2165</v>
      </c>
      <c r="DY50" s="43" t="s">
        <v>473</v>
      </c>
      <c r="DZ50" s="43" t="s">
        <v>2176</v>
      </c>
      <c r="EA50" s="43" t="s">
        <v>2177</v>
      </c>
      <c r="EB50" s="43" t="s">
        <v>2165</v>
      </c>
      <c r="EC50" s="43"/>
      <c r="ED50" s="43"/>
      <c r="EE50" s="43"/>
      <c r="EF50" s="43"/>
      <c r="EG50" s="43"/>
      <c r="EH50" s="43"/>
      <c r="EI50" s="43"/>
      <c r="EJ50" s="43"/>
      <c r="EK50" s="43"/>
      <c r="EL50" s="43"/>
      <c r="EM50" s="43"/>
      <c r="EN50" s="43"/>
      <c r="EO50" s="43"/>
      <c r="EP50" s="43"/>
      <c r="EQ50" s="43"/>
      <c r="ER50" s="43"/>
      <c r="ES50" s="43" t="s">
        <v>2178</v>
      </c>
      <c r="ET50" s="43" t="s">
        <v>2179</v>
      </c>
      <c r="EU50" s="43" t="s">
        <v>1087</v>
      </c>
      <c r="EV50" s="43" t="s">
        <v>2180</v>
      </c>
      <c r="EW50" s="43" t="s">
        <v>2181</v>
      </c>
      <c r="EX50" s="43" t="s">
        <v>101</v>
      </c>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c r="JC50" s="43"/>
      <c r="JD50" s="43"/>
      <c r="JE50" s="43"/>
      <c r="JF50" s="43"/>
      <c r="JG50" s="43"/>
      <c r="JH50" s="43"/>
      <c r="JI50" s="43"/>
      <c r="JJ50" s="43"/>
      <c r="JK50" s="43"/>
      <c r="JL50" s="43"/>
      <c r="JM50" s="43"/>
      <c r="JN50" s="43"/>
      <c r="JO50" s="43"/>
      <c r="JP50" s="43"/>
      <c r="JQ50" s="43"/>
      <c r="JR50" s="43"/>
      <c r="JS50" s="43"/>
      <c r="JT50" s="43"/>
      <c r="JU50" s="43"/>
      <c r="JV50" s="43"/>
      <c r="JW50" s="43"/>
      <c r="JX50" s="43"/>
      <c r="JY50" s="43"/>
      <c r="JZ50" s="43"/>
      <c r="KA50" s="43"/>
      <c r="KB50" s="43"/>
      <c r="KC50" s="43"/>
      <c r="KD50" s="43"/>
      <c r="KE50" s="43"/>
      <c r="KF50" s="43"/>
      <c r="KG50" s="43"/>
      <c r="KH50" s="43"/>
      <c r="KI50" s="43"/>
      <c r="KJ50" s="43"/>
      <c r="KK50" s="43"/>
      <c r="KL50" s="43"/>
      <c r="KM50" s="43"/>
      <c r="KN50" s="43"/>
      <c r="KO50" s="43"/>
      <c r="KP50" s="43"/>
      <c r="KQ50" s="43"/>
      <c r="KR50" s="43"/>
      <c r="KS50" s="43"/>
      <c r="KT50" s="43"/>
      <c r="KU50" s="43"/>
      <c r="KV50" s="43"/>
      <c r="KW50" s="43"/>
      <c r="KX50" s="43"/>
      <c r="KY50" s="43"/>
      <c r="KZ50" s="43"/>
      <c r="LA50" s="43"/>
      <c r="LB50" s="43"/>
      <c r="LC50" s="43"/>
      <c r="LD50" s="43"/>
      <c r="LE50" s="43"/>
      <c r="LF50" s="43"/>
      <c r="LG50" s="43"/>
      <c r="LH50" s="43"/>
      <c r="LI50" s="43"/>
      <c r="LJ50" s="43"/>
      <c r="LK50" s="43"/>
      <c r="LL50" s="43"/>
      <c r="LM50" s="43"/>
      <c r="LN50" s="43"/>
      <c r="LO50" s="43"/>
      <c r="LP50" s="43"/>
      <c r="LQ50" s="43"/>
      <c r="LR50" s="43"/>
      <c r="LS50" s="43"/>
      <c r="LT50" s="43"/>
      <c r="LU50" s="43"/>
      <c r="LV50" s="43"/>
      <c r="LW50" s="43"/>
      <c r="LX50" s="43"/>
      <c r="LY50" s="43"/>
      <c r="LZ50" s="43"/>
      <c r="MA50" s="43"/>
      <c r="MB50" s="43"/>
      <c r="MC50" s="43"/>
      <c r="MD50" s="43"/>
      <c r="ME50" s="43"/>
      <c r="MF50" s="43"/>
      <c r="MG50" s="43"/>
      <c r="MH50" s="43"/>
      <c r="MI50" s="43"/>
      <c r="MJ50" s="43"/>
      <c r="MK50" s="43"/>
      <c r="ML50" s="43"/>
      <c r="MM50" s="43"/>
      <c r="MN50" s="43"/>
      <c r="MO50" s="43"/>
      <c r="MP50" s="43"/>
      <c r="MQ50" s="43"/>
      <c r="MR50" s="43"/>
      <c r="MS50" s="43"/>
      <c r="MT50" s="43"/>
      <c r="MU50" s="43"/>
      <c r="MV50" s="43"/>
      <c r="MW50" s="43"/>
      <c r="MX50" s="43"/>
      <c r="MY50" s="43"/>
      <c r="MZ50" s="43"/>
      <c r="NA50" s="43"/>
      <c r="NB50" s="43"/>
      <c r="NC50" s="43"/>
      <c r="ND50" s="43"/>
      <c r="NE50" s="43"/>
      <c r="NF50" s="43"/>
      <c r="NG50" s="43"/>
      <c r="NH50" s="43"/>
      <c r="NI50" s="43"/>
      <c r="NJ50" s="43"/>
      <c r="NK50" s="43"/>
      <c r="NL50" s="43"/>
      <c r="NM50" s="43"/>
      <c r="NN50" s="43"/>
      <c r="NO50" s="43"/>
      <c r="NP50" s="43"/>
      <c r="NQ50" s="43"/>
      <c r="NR50" s="43"/>
      <c r="NS50" s="43"/>
      <c r="NT50" s="43"/>
      <c r="NU50" s="43"/>
      <c r="NV50" s="43"/>
      <c r="NW50" s="43"/>
      <c r="NX50" s="43"/>
      <c r="NY50" s="43"/>
      <c r="NZ50" s="43"/>
      <c r="OA50" s="43"/>
      <c r="OB50" s="43"/>
      <c r="OC50" s="43"/>
      <c r="OD50" s="43"/>
      <c r="OE50" s="43"/>
      <c r="OF50" s="43"/>
      <c r="OG50" s="43"/>
      <c r="OH50" s="43"/>
      <c r="OI50" s="43"/>
      <c r="OJ50" s="43"/>
      <c r="OK50" s="43"/>
      <c r="OL50" s="43"/>
      <c r="OM50" s="43"/>
      <c r="ON50" s="43"/>
      <c r="OO50" s="43"/>
      <c r="OP50" s="43"/>
      <c r="OQ50" s="43"/>
      <c r="OR50" s="43"/>
      <c r="OS50" s="43"/>
      <c r="OT50" s="43"/>
      <c r="OU50" s="43"/>
      <c r="OV50" s="43"/>
      <c r="OW50" s="43"/>
      <c r="OX50" s="43"/>
      <c r="OY50" s="43"/>
      <c r="OZ50" s="43"/>
      <c r="PA50" s="43"/>
      <c r="PB50" s="43"/>
      <c r="PC50" s="43"/>
      <c r="PD50" s="43"/>
      <c r="PE50" s="43"/>
      <c r="PF50" s="43"/>
      <c r="PG50" s="43"/>
      <c r="PH50" s="43"/>
      <c r="PI50" s="43"/>
      <c r="PJ50" s="43"/>
      <c r="PK50" s="43"/>
      <c r="PL50" s="43"/>
      <c r="PM50" s="43"/>
      <c r="PN50" s="43"/>
      <c r="PO50" s="43"/>
      <c r="PP50" s="43"/>
      <c r="PQ50" s="43"/>
      <c r="PR50" s="43"/>
      <c r="PS50" s="43"/>
      <c r="PT50" s="43"/>
      <c r="PU50" s="43"/>
      <c r="PV50" s="43"/>
      <c r="PW50" s="43"/>
      <c r="PX50" s="43"/>
      <c r="PY50" s="43"/>
      <c r="PZ50" s="43"/>
      <c r="QA50" s="43"/>
      <c r="QB50" s="43"/>
      <c r="QC50" s="43"/>
      <c r="QD50" s="43"/>
      <c r="QE50" s="43"/>
      <c r="QF50" s="43"/>
      <c r="QG50" s="43"/>
      <c r="QH50" s="43"/>
      <c r="QI50" s="43"/>
      <c r="QJ50" s="43"/>
      <c r="QK50" s="43"/>
      <c r="QL50" s="43"/>
      <c r="QM50" s="43"/>
      <c r="QN50" s="43"/>
      <c r="QO50" s="43"/>
      <c r="QP50" s="43"/>
      <c r="QQ50" s="43"/>
      <c r="QR50" s="43"/>
      <c r="QS50" s="43"/>
      <c r="QT50" s="43"/>
      <c r="QU50" s="43"/>
      <c r="QV50" s="43"/>
      <c r="QW50" s="43"/>
      <c r="QX50" s="43"/>
      <c r="QY50" s="43"/>
      <c r="QZ50" s="43"/>
      <c r="RA50" s="43"/>
      <c r="RB50" s="43"/>
      <c r="RC50" s="43"/>
      <c r="RD50" s="43"/>
      <c r="RE50" s="43"/>
      <c r="RF50" s="43"/>
      <c r="RG50" s="43"/>
      <c r="RH50" s="43"/>
      <c r="RI50" s="43"/>
      <c r="RJ50" s="43"/>
      <c r="RK50" s="43"/>
      <c r="RL50" s="43"/>
      <c r="RM50" s="43"/>
      <c r="RN50" s="43"/>
      <c r="RO50" s="43"/>
      <c r="RP50" s="43"/>
      <c r="RQ50" s="43"/>
      <c r="RR50" s="43"/>
      <c r="RS50" s="43"/>
      <c r="RT50" s="43"/>
      <c r="RU50" s="43"/>
      <c r="RV50" s="43"/>
      <c r="RW50" s="43" t="s">
        <v>3671</v>
      </c>
      <c r="RX50" s="43" t="s">
        <v>3672</v>
      </c>
      <c r="RY50" s="43" t="s">
        <v>3673</v>
      </c>
      <c r="RZ50" s="43" t="s">
        <v>3674</v>
      </c>
      <c r="SA50" s="43" t="s">
        <v>3675</v>
      </c>
      <c r="SB50" s="43" t="s">
        <v>3676</v>
      </c>
      <c r="SC50" s="43"/>
      <c r="SD50" s="43"/>
      <c r="SE50" s="43"/>
      <c r="SF50" s="43"/>
      <c r="SG50" s="43"/>
      <c r="SH50" s="43"/>
      <c r="SI50" s="43"/>
      <c r="SJ50" s="43"/>
      <c r="SK50" s="43"/>
      <c r="SL50" s="43"/>
      <c r="SM50" s="43"/>
      <c r="SN50" s="43"/>
      <c r="SO50" s="43"/>
      <c r="SP50" s="43"/>
      <c r="SQ50" s="43"/>
      <c r="SR50" s="43"/>
      <c r="SS50" s="43"/>
      <c r="ST50" s="43"/>
      <c r="SU50" s="43"/>
      <c r="SV50" s="43"/>
      <c r="SW50" s="43"/>
      <c r="SX50" s="43"/>
      <c r="SY50" s="43"/>
      <c r="SZ50" s="43"/>
      <c r="TA50" s="43"/>
      <c r="TB50" s="43"/>
      <c r="TC50" s="43"/>
      <c r="TD50" s="43"/>
      <c r="TE50" s="43"/>
      <c r="TF50" s="43"/>
      <c r="TG50" s="43"/>
      <c r="TH50" s="43"/>
      <c r="TI50" s="43"/>
      <c r="TJ50" s="43"/>
      <c r="TK50" s="43" t="s">
        <v>2182</v>
      </c>
      <c r="TL50" s="43" t="s">
        <v>2183</v>
      </c>
      <c r="TM50" s="43" t="s">
        <v>2184</v>
      </c>
      <c r="TN50" s="43" t="s">
        <v>2185</v>
      </c>
      <c r="TO50" s="43" t="s">
        <v>2186</v>
      </c>
      <c r="TP50" s="43"/>
      <c r="TQ50" s="43"/>
      <c r="TR50" s="43"/>
      <c r="TS50" s="43"/>
      <c r="TT50" s="43"/>
      <c r="TU50" s="43"/>
      <c r="TV50" s="43"/>
      <c r="TW50" s="43"/>
      <c r="TX50" s="43"/>
      <c r="TY50" s="43"/>
      <c r="TZ50" s="43"/>
      <c r="UA50" s="43"/>
      <c r="UB50" s="43"/>
      <c r="UC50" s="43"/>
      <c r="UD50" s="43"/>
    </row>
    <row r="51" spans="1:550" s="39" customFormat="1" ht="15" customHeight="1" x14ac:dyDescent="0.25">
      <c r="A51" s="43" t="s">
        <v>3493</v>
      </c>
      <c r="B51" s="43" t="s">
        <v>2027</v>
      </c>
      <c r="C51" s="43" t="s">
        <v>2764</v>
      </c>
      <c r="D51" s="43" t="s">
        <v>1767</v>
      </c>
      <c r="E51" s="43" t="s">
        <v>123</v>
      </c>
      <c r="F51" s="43">
        <v>18</v>
      </c>
      <c r="G51" s="43">
        <v>42</v>
      </c>
      <c r="H51" s="43">
        <v>60</v>
      </c>
      <c r="I51" s="43">
        <v>4</v>
      </c>
      <c r="J51" s="43" t="s">
        <v>2026</v>
      </c>
      <c r="K51" s="43" t="s">
        <v>10</v>
      </c>
      <c r="L51" s="43" t="s">
        <v>2028</v>
      </c>
      <c r="M51" s="43">
        <v>10</v>
      </c>
      <c r="N51" s="43">
        <v>15</v>
      </c>
      <c r="O51" s="43">
        <v>25</v>
      </c>
      <c r="P51" s="43" t="s">
        <v>2029</v>
      </c>
      <c r="Q51" s="43" t="s">
        <v>2030</v>
      </c>
      <c r="R51" s="43" t="s">
        <v>2031</v>
      </c>
      <c r="S51" s="43" t="s">
        <v>3611</v>
      </c>
      <c r="T51" s="43" t="s">
        <v>2032</v>
      </c>
      <c r="U51" s="43" t="s">
        <v>2033</v>
      </c>
      <c r="V51" s="43" t="s">
        <v>2034</v>
      </c>
      <c r="W51" s="43" t="s">
        <v>3611</v>
      </c>
      <c r="X51" s="43" t="s">
        <v>2032</v>
      </c>
      <c r="Y51" s="43" t="s">
        <v>2035</v>
      </c>
      <c r="Z51" s="43" t="s">
        <v>2036</v>
      </c>
      <c r="AA51" s="43" t="s">
        <v>2037</v>
      </c>
      <c r="AB51" s="43" t="s">
        <v>2038</v>
      </c>
      <c r="AC51" s="43" t="s">
        <v>2039</v>
      </c>
      <c r="AD51" s="43" t="s">
        <v>2040</v>
      </c>
      <c r="AE51" s="43" t="s">
        <v>2041</v>
      </c>
      <c r="AF51" s="43" t="s">
        <v>2042</v>
      </c>
      <c r="AG51" s="43" t="s">
        <v>2043</v>
      </c>
      <c r="AH51" s="43" t="s">
        <v>2044</v>
      </c>
      <c r="AI51" s="43" t="s">
        <v>2045</v>
      </c>
      <c r="AJ51" s="43" t="s">
        <v>2046</v>
      </c>
      <c r="AK51" s="43" t="s">
        <v>2047</v>
      </c>
      <c r="AL51" s="43" t="s">
        <v>2048</v>
      </c>
      <c r="AM51" s="43" t="s">
        <v>2049</v>
      </c>
      <c r="AN51" s="43" t="s">
        <v>2046</v>
      </c>
      <c r="AO51" s="43"/>
      <c r="AP51" s="43"/>
      <c r="AQ51" s="43"/>
      <c r="AR51" s="43"/>
      <c r="AS51" s="43"/>
      <c r="AT51" s="43"/>
      <c r="AU51" s="43"/>
      <c r="AV51" s="43"/>
      <c r="AW51" s="43"/>
      <c r="AX51" s="43"/>
      <c r="AY51" s="43"/>
      <c r="AZ51" s="43"/>
      <c r="BA51" s="43" t="s">
        <v>2050</v>
      </c>
      <c r="BB51" s="43" t="s">
        <v>2051</v>
      </c>
      <c r="BC51" s="43" t="s">
        <v>2052</v>
      </c>
      <c r="BD51" s="43" t="s">
        <v>2053</v>
      </c>
      <c r="BE51" s="43" t="s">
        <v>2054</v>
      </c>
      <c r="BF51" s="43" t="s">
        <v>101</v>
      </c>
      <c r="BG51" s="43" t="s">
        <v>31</v>
      </c>
      <c r="BH51" s="43" t="s">
        <v>2055</v>
      </c>
      <c r="BI51" s="43">
        <v>8</v>
      </c>
      <c r="BJ51" s="43">
        <v>27</v>
      </c>
      <c r="BK51" s="43">
        <v>35</v>
      </c>
      <c r="BL51" s="43" t="s">
        <v>2056</v>
      </c>
      <c r="BM51" s="43" t="s">
        <v>2057</v>
      </c>
      <c r="BN51" s="43" t="s">
        <v>2058</v>
      </c>
      <c r="BO51" s="43" t="s">
        <v>3611</v>
      </c>
      <c r="BP51" s="43" t="s">
        <v>2059</v>
      </c>
      <c r="BQ51" s="43" t="s">
        <v>2060</v>
      </c>
      <c r="BR51" s="43" t="s">
        <v>2061</v>
      </c>
      <c r="BS51" s="43" t="s">
        <v>2062</v>
      </c>
      <c r="BT51" s="43" t="s">
        <v>2063</v>
      </c>
      <c r="BU51" s="43" t="s">
        <v>2064</v>
      </c>
      <c r="BV51" s="43" t="s">
        <v>2065</v>
      </c>
      <c r="BW51" s="43" t="s">
        <v>2066</v>
      </c>
      <c r="BX51" s="43" t="s">
        <v>2063</v>
      </c>
      <c r="BY51" s="43" t="s">
        <v>2067</v>
      </c>
      <c r="BZ51" s="43" t="s">
        <v>2068</v>
      </c>
      <c r="CA51" s="43" t="s">
        <v>2069</v>
      </c>
      <c r="CB51" s="43" t="s">
        <v>2070</v>
      </c>
      <c r="CC51" s="43" t="s">
        <v>2071</v>
      </c>
      <c r="CD51" s="43" t="s">
        <v>2072</v>
      </c>
      <c r="CE51" s="43" t="s">
        <v>2073</v>
      </c>
      <c r="CF51" s="43" t="s">
        <v>2074</v>
      </c>
      <c r="CG51" s="43" t="s">
        <v>2075</v>
      </c>
      <c r="CH51" s="43" t="s">
        <v>2076</v>
      </c>
      <c r="CI51" s="43" t="s">
        <v>2077</v>
      </c>
      <c r="CJ51" s="43" t="s">
        <v>2074</v>
      </c>
      <c r="CK51" s="43"/>
      <c r="CL51" s="43"/>
      <c r="CM51" s="43"/>
      <c r="CN51" s="43"/>
      <c r="CO51" s="43"/>
      <c r="CP51" s="43"/>
      <c r="CQ51" s="43"/>
      <c r="CR51" s="43"/>
      <c r="CS51" s="43"/>
      <c r="CT51" s="43"/>
      <c r="CU51" s="43"/>
      <c r="CV51" s="43"/>
      <c r="CW51" s="43" t="s">
        <v>2078</v>
      </c>
      <c r="CX51" s="43" t="s">
        <v>2079</v>
      </c>
      <c r="CY51" s="43" t="s">
        <v>2080</v>
      </c>
      <c r="CZ51" s="43" t="s">
        <v>2081</v>
      </c>
      <c r="DA51" s="43" t="s">
        <v>2082</v>
      </c>
      <c r="DB51" s="43" t="s">
        <v>101</v>
      </c>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c r="JC51" s="43"/>
      <c r="JD51" s="43"/>
      <c r="JE51" s="43"/>
      <c r="JF51" s="43"/>
      <c r="JG51" s="43"/>
      <c r="JH51" s="43"/>
      <c r="JI51" s="43"/>
      <c r="JJ51" s="43"/>
      <c r="JK51" s="43"/>
      <c r="JL51" s="43"/>
      <c r="JM51" s="43"/>
      <c r="JN51" s="43"/>
      <c r="JO51" s="43"/>
      <c r="JP51" s="43"/>
      <c r="JQ51" s="43"/>
      <c r="JR51" s="43"/>
      <c r="JS51" s="43"/>
      <c r="JT51" s="43"/>
      <c r="JU51" s="43"/>
      <c r="JV51" s="43"/>
      <c r="JW51" s="43"/>
      <c r="JX51" s="43"/>
      <c r="JY51" s="43"/>
      <c r="JZ51" s="43"/>
      <c r="KA51" s="43"/>
      <c r="KB51" s="43"/>
      <c r="KC51" s="43"/>
      <c r="KD51" s="43"/>
      <c r="KE51" s="43"/>
      <c r="KF51" s="43"/>
      <c r="KG51" s="43"/>
      <c r="KH51" s="43"/>
      <c r="KI51" s="43"/>
      <c r="KJ51" s="43"/>
      <c r="KK51" s="43"/>
      <c r="KL51" s="43"/>
      <c r="KM51" s="43"/>
      <c r="KN51" s="43"/>
      <c r="KO51" s="43"/>
      <c r="KP51" s="43"/>
      <c r="KQ51" s="43"/>
      <c r="KR51" s="43"/>
      <c r="KS51" s="43"/>
      <c r="KT51" s="43"/>
      <c r="KU51" s="43"/>
      <c r="KV51" s="43"/>
      <c r="KW51" s="43"/>
      <c r="KX51" s="43"/>
      <c r="KY51" s="43"/>
      <c r="KZ51" s="43"/>
      <c r="LA51" s="43"/>
      <c r="LB51" s="43"/>
      <c r="LC51" s="43"/>
      <c r="LD51" s="43"/>
      <c r="LE51" s="43"/>
      <c r="LF51" s="43"/>
      <c r="LG51" s="43"/>
      <c r="LH51" s="43"/>
      <c r="LI51" s="43"/>
      <c r="LJ51" s="43"/>
      <c r="LK51" s="43"/>
      <c r="LL51" s="43"/>
      <c r="LM51" s="43"/>
      <c r="LN51" s="43"/>
      <c r="LO51" s="43"/>
      <c r="LP51" s="43"/>
      <c r="LQ51" s="43"/>
      <c r="LR51" s="43"/>
      <c r="LS51" s="43"/>
      <c r="LT51" s="43"/>
      <c r="LU51" s="43"/>
      <c r="LV51" s="43"/>
      <c r="LW51" s="43"/>
      <c r="LX51" s="43"/>
      <c r="LY51" s="43"/>
      <c r="LZ51" s="43"/>
      <c r="MA51" s="43"/>
      <c r="MB51" s="43"/>
      <c r="MC51" s="43"/>
      <c r="MD51" s="43"/>
      <c r="ME51" s="43"/>
      <c r="MF51" s="43"/>
      <c r="MG51" s="43"/>
      <c r="MH51" s="43"/>
      <c r="MI51" s="43"/>
      <c r="MJ51" s="43"/>
      <c r="MK51" s="43"/>
      <c r="ML51" s="43"/>
      <c r="MM51" s="43"/>
      <c r="MN51" s="43"/>
      <c r="MO51" s="43"/>
      <c r="MP51" s="43"/>
      <c r="MQ51" s="43"/>
      <c r="MR51" s="43"/>
      <c r="MS51" s="43"/>
      <c r="MT51" s="43"/>
      <c r="MU51" s="43"/>
      <c r="MV51" s="43"/>
      <c r="MW51" s="43"/>
      <c r="MX51" s="43"/>
      <c r="MY51" s="43"/>
      <c r="MZ51" s="43"/>
      <c r="NA51" s="43"/>
      <c r="NB51" s="43"/>
      <c r="NC51" s="43"/>
      <c r="ND51" s="43"/>
      <c r="NE51" s="43"/>
      <c r="NF51" s="43"/>
      <c r="NG51" s="43"/>
      <c r="NH51" s="43"/>
      <c r="NI51" s="43"/>
      <c r="NJ51" s="43"/>
      <c r="NK51" s="43"/>
      <c r="NL51" s="43"/>
      <c r="NM51" s="43"/>
      <c r="NN51" s="43"/>
      <c r="NO51" s="43"/>
      <c r="NP51" s="43"/>
      <c r="NQ51" s="43"/>
      <c r="NR51" s="43"/>
      <c r="NS51" s="43"/>
      <c r="NT51" s="43"/>
      <c r="NU51" s="43"/>
      <c r="NV51" s="43"/>
      <c r="NW51" s="43"/>
      <c r="NX51" s="43"/>
      <c r="NY51" s="43"/>
      <c r="NZ51" s="43"/>
      <c r="OA51" s="43"/>
      <c r="OB51" s="43"/>
      <c r="OC51" s="43"/>
      <c r="OD51" s="43"/>
      <c r="OE51" s="43"/>
      <c r="OF51" s="43"/>
      <c r="OG51" s="43"/>
      <c r="OH51" s="43"/>
      <c r="OI51" s="43"/>
      <c r="OJ51" s="43"/>
      <c r="OK51" s="43"/>
      <c r="OL51" s="43"/>
      <c r="OM51" s="43"/>
      <c r="ON51" s="43"/>
      <c r="OO51" s="43"/>
      <c r="OP51" s="43"/>
      <c r="OQ51" s="43"/>
      <c r="OR51" s="43"/>
      <c r="OS51" s="43"/>
      <c r="OT51" s="43"/>
      <c r="OU51" s="43"/>
      <c r="OV51" s="43"/>
      <c r="OW51" s="43"/>
      <c r="OX51" s="43"/>
      <c r="OY51" s="43"/>
      <c r="OZ51" s="43"/>
      <c r="PA51" s="43"/>
      <c r="PB51" s="43"/>
      <c r="PC51" s="43"/>
      <c r="PD51" s="43"/>
      <c r="PE51" s="43"/>
      <c r="PF51" s="43"/>
      <c r="PG51" s="43"/>
      <c r="PH51" s="43"/>
      <c r="PI51" s="43"/>
      <c r="PJ51" s="43"/>
      <c r="PK51" s="43"/>
      <c r="PL51" s="43"/>
      <c r="PM51" s="43"/>
      <c r="PN51" s="43"/>
      <c r="PO51" s="43"/>
      <c r="PP51" s="43"/>
      <c r="PQ51" s="43"/>
      <c r="PR51" s="43"/>
      <c r="PS51" s="43"/>
      <c r="PT51" s="43"/>
      <c r="PU51" s="43"/>
      <c r="PV51" s="43"/>
      <c r="PW51" s="43"/>
      <c r="PX51" s="43"/>
      <c r="PY51" s="43"/>
      <c r="PZ51" s="43"/>
      <c r="QA51" s="43"/>
      <c r="QB51" s="43"/>
      <c r="QC51" s="43"/>
      <c r="QD51" s="43"/>
      <c r="QE51" s="43"/>
      <c r="QF51" s="43"/>
      <c r="QG51" s="43"/>
      <c r="QH51" s="43"/>
      <c r="QI51" s="43"/>
      <c r="QJ51" s="43"/>
      <c r="QK51" s="43"/>
      <c r="QL51" s="43"/>
      <c r="QM51" s="43"/>
      <c r="QN51" s="43"/>
      <c r="QO51" s="43"/>
      <c r="QP51" s="43"/>
      <c r="QQ51" s="43"/>
      <c r="QR51" s="43"/>
      <c r="QS51" s="43"/>
      <c r="QT51" s="43"/>
      <c r="QU51" s="43"/>
      <c r="QV51" s="43"/>
      <c r="QW51" s="43"/>
      <c r="QX51" s="43"/>
      <c r="QY51" s="43"/>
      <c r="QZ51" s="43"/>
      <c r="RA51" s="43"/>
      <c r="RB51" s="43"/>
      <c r="RC51" s="43"/>
      <c r="RD51" s="43"/>
      <c r="RE51" s="43"/>
      <c r="RF51" s="43"/>
      <c r="RG51" s="43"/>
      <c r="RH51" s="43"/>
      <c r="RI51" s="43"/>
      <c r="RJ51" s="43"/>
      <c r="RK51" s="43"/>
      <c r="RL51" s="43"/>
      <c r="RM51" s="43"/>
      <c r="RN51" s="43"/>
      <c r="RO51" s="43"/>
      <c r="RP51" s="43"/>
      <c r="RQ51" s="43"/>
      <c r="RR51" s="43"/>
      <c r="RS51" s="43"/>
      <c r="RT51" s="43"/>
      <c r="RU51" s="43"/>
      <c r="RV51" s="43"/>
      <c r="RW51" s="43" t="s">
        <v>3665</v>
      </c>
      <c r="RX51" s="43" t="s">
        <v>3666</v>
      </c>
      <c r="RY51" s="43" t="s">
        <v>3697</v>
      </c>
      <c r="RZ51" s="43" t="s">
        <v>3668</v>
      </c>
      <c r="SA51" s="43" t="s">
        <v>3669</v>
      </c>
      <c r="SB51" s="43" t="s">
        <v>3698</v>
      </c>
      <c r="SC51" s="43" t="s">
        <v>3671</v>
      </c>
      <c r="SD51" s="43" t="s">
        <v>3672</v>
      </c>
      <c r="SE51" s="43"/>
      <c r="SF51" s="43"/>
      <c r="SG51" s="43"/>
      <c r="SH51" s="43"/>
      <c r="SI51" s="43"/>
      <c r="SJ51" s="43"/>
      <c r="SK51" s="43"/>
      <c r="SL51" s="43"/>
      <c r="SM51" s="43"/>
      <c r="SN51" s="43"/>
      <c r="SO51" s="43"/>
      <c r="SP51" s="43"/>
      <c r="SQ51" s="43"/>
      <c r="SR51" s="43"/>
      <c r="SS51" s="43"/>
      <c r="ST51" s="43"/>
      <c r="SU51" s="43"/>
      <c r="SV51" s="43"/>
      <c r="SW51" s="43"/>
      <c r="SX51" s="43"/>
      <c r="SY51" s="43"/>
      <c r="SZ51" s="43"/>
      <c r="TA51" s="43"/>
      <c r="TB51" s="43"/>
      <c r="TC51" s="43"/>
      <c r="TD51" s="43"/>
      <c r="TE51" s="43"/>
      <c r="TF51" s="43"/>
      <c r="TG51" s="43"/>
      <c r="TH51" s="43"/>
      <c r="TI51" s="43"/>
      <c r="TJ51" s="43"/>
      <c r="TK51" s="43" t="s">
        <v>2083</v>
      </c>
      <c r="TL51" s="43" t="s">
        <v>2084</v>
      </c>
      <c r="TM51" s="43" t="s">
        <v>2085</v>
      </c>
      <c r="TN51" s="43" t="s">
        <v>2086</v>
      </c>
      <c r="TO51" s="43" t="s">
        <v>2087</v>
      </c>
      <c r="TP51" s="43"/>
      <c r="TQ51" s="43"/>
      <c r="TR51" s="43"/>
      <c r="TS51" s="43"/>
      <c r="TT51" s="43"/>
      <c r="TU51" s="43"/>
      <c r="TV51" s="43"/>
      <c r="TW51" s="43"/>
      <c r="TX51" s="43"/>
      <c r="TY51" s="43"/>
      <c r="TZ51" s="43"/>
      <c r="UA51" s="43"/>
      <c r="UB51" s="43"/>
      <c r="UC51" s="43"/>
      <c r="UD51" s="43"/>
    </row>
    <row r="52" spans="1:550" s="39" customFormat="1" ht="15" customHeight="1" x14ac:dyDescent="0.25">
      <c r="A52" s="43" t="s">
        <v>248</v>
      </c>
      <c r="B52" s="43" t="s">
        <v>2259</v>
      </c>
      <c r="C52" s="43" t="s">
        <v>2764</v>
      </c>
      <c r="D52" s="43" t="s">
        <v>1767</v>
      </c>
      <c r="E52" s="43" t="s">
        <v>131</v>
      </c>
      <c r="F52" s="43">
        <v>27</v>
      </c>
      <c r="G52" s="43">
        <v>78</v>
      </c>
      <c r="H52" s="43">
        <v>105</v>
      </c>
      <c r="I52" s="43">
        <v>7</v>
      </c>
      <c r="J52" s="43" t="s">
        <v>2260</v>
      </c>
      <c r="K52" s="43" t="s">
        <v>10</v>
      </c>
      <c r="L52" s="43" t="s">
        <v>2261</v>
      </c>
      <c r="M52" s="43">
        <v>9</v>
      </c>
      <c r="N52" s="43">
        <v>12</v>
      </c>
      <c r="O52" s="43">
        <v>21</v>
      </c>
      <c r="P52" s="43" t="s">
        <v>2262</v>
      </c>
      <c r="Q52" s="43" t="s">
        <v>2263</v>
      </c>
      <c r="R52" s="43" t="s">
        <v>2264</v>
      </c>
      <c r="S52" s="43" t="s">
        <v>3611</v>
      </c>
      <c r="T52" s="43" t="s">
        <v>2265</v>
      </c>
      <c r="U52" s="43" t="s">
        <v>2266</v>
      </c>
      <c r="V52" s="43" t="s">
        <v>2267</v>
      </c>
      <c r="W52" s="43" t="s">
        <v>3611</v>
      </c>
      <c r="X52" s="43" t="s">
        <v>2268</v>
      </c>
      <c r="Y52" s="43" t="s">
        <v>2269</v>
      </c>
      <c r="Z52" s="43" t="s">
        <v>2270</v>
      </c>
      <c r="AA52" s="43" t="s">
        <v>2271</v>
      </c>
      <c r="AB52" s="43" t="s">
        <v>2272</v>
      </c>
      <c r="AC52" s="43" t="s">
        <v>2273</v>
      </c>
      <c r="AD52" s="43" t="s">
        <v>2274</v>
      </c>
      <c r="AE52" s="43" t="s">
        <v>2275</v>
      </c>
      <c r="AF52" s="43" t="s">
        <v>2276</v>
      </c>
      <c r="AG52" s="43"/>
      <c r="AH52" s="43"/>
      <c r="AI52" s="43"/>
      <c r="AJ52" s="43"/>
      <c r="AK52" s="43"/>
      <c r="AL52" s="43"/>
      <c r="AM52" s="43"/>
      <c r="AN52" s="43"/>
      <c r="AO52" s="43"/>
      <c r="AP52" s="43"/>
      <c r="AQ52" s="43"/>
      <c r="AR52" s="43"/>
      <c r="AS52" s="43"/>
      <c r="AT52" s="43"/>
      <c r="AU52" s="43"/>
      <c r="AV52" s="43"/>
      <c r="AW52" s="43"/>
      <c r="AX52" s="43"/>
      <c r="AY52" s="43"/>
      <c r="AZ52" s="43"/>
      <c r="BA52" s="43" t="s">
        <v>2277</v>
      </c>
      <c r="BB52" s="43" t="s">
        <v>2278</v>
      </c>
      <c r="BC52" s="43" t="s">
        <v>2279</v>
      </c>
      <c r="BD52" s="43" t="s">
        <v>2280</v>
      </c>
      <c r="BE52" s="43" t="s">
        <v>2281</v>
      </c>
      <c r="BF52" s="43" t="s">
        <v>101</v>
      </c>
      <c r="BG52" s="43" t="s">
        <v>31</v>
      </c>
      <c r="BH52" s="43" t="s">
        <v>2282</v>
      </c>
      <c r="BI52" s="43">
        <v>12</v>
      </c>
      <c r="BJ52" s="43">
        <v>51</v>
      </c>
      <c r="BK52" s="43">
        <v>63</v>
      </c>
      <c r="BL52" s="43" t="s">
        <v>2283</v>
      </c>
      <c r="BM52" s="43" t="s">
        <v>2284</v>
      </c>
      <c r="BN52" s="43" t="s">
        <v>2285</v>
      </c>
      <c r="BO52" s="43" t="s">
        <v>2286</v>
      </c>
      <c r="BP52" s="43" t="s">
        <v>2287</v>
      </c>
      <c r="BQ52" s="43" t="s">
        <v>2288</v>
      </c>
      <c r="BR52" s="43" t="s">
        <v>2289</v>
      </c>
      <c r="BS52" s="43" t="s">
        <v>2290</v>
      </c>
      <c r="BT52" s="43" t="s">
        <v>2291</v>
      </c>
      <c r="BU52" s="43" t="s">
        <v>2292</v>
      </c>
      <c r="BV52" s="43" t="s">
        <v>2293</v>
      </c>
      <c r="BW52" s="43" t="s">
        <v>2294</v>
      </c>
      <c r="BX52" s="43" t="s">
        <v>2291</v>
      </c>
      <c r="BY52" s="43" t="s">
        <v>2295</v>
      </c>
      <c r="BZ52" s="43" t="s">
        <v>2296</v>
      </c>
      <c r="CA52" s="43" t="s">
        <v>2297</v>
      </c>
      <c r="CB52" s="43" t="s">
        <v>2291</v>
      </c>
      <c r="CC52" s="43" t="s">
        <v>2298</v>
      </c>
      <c r="CD52" s="43" t="s">
        <v>2299</v>
      </c>
      <c r="CE52" s="43" t="s">
        <v>2300</v>
      </c>
      <c r="CF52" s="43" t="s">
        <v>2291</v>
      </c>
      <c r="CG52" s="43" t="s">
        <v>2301</v>
      </c>
      <c r="CH52" s="43" t="s">
        <v>2302</v>
      </c>
      <c r="CI52" s="43" t="s">
        <v>2303</v>
      </c>
      <c r="CJ52" s="43" t="s">
        <v>2304</v>
      </c>
      <c r="CK52" s="43"/>
      <c r="CL52" s="43"/>
      <c r="CM52" s="43"/>
      <c r="CN52" s="43"/>
      <c r="CO52" s="43"/>
      <c r="CP52" s="43"/>
      <c r="CQ52" s="43"/>
      <c r="CR52" s="43"/>
      <c r="CS52" s="43"/>
      <c r="CT52" s="43"/>
      <c r="CU52" s="43"/>
      <c r="CV52" s="43"/>
      <c r="CW52" s="43" t="s">
        <v>2305</v>
      </c>
      <c r="CX52" s="43" t="s">
        <v>2306</v>
      </c>
      <c r="CY52" s="43" t="s">
        <v>1889</v>
      </c>
      <c r="CZ52" s="43" t="s">
        <v>2307</v>
      </c>
      <c r="DA52" s="43" t="s">
        <v>2308</v>
      </c>
      <c r="DB52" s="43" t="s">
        <v>99</v>
      </c>
      <c r="DC52" s="43" t="s">
        <v>32</v>
      </c>
      <c r="DD52" s="43" t="s">
        <v>2309</v>
      </c>
      <c r="DE52" s="43">
        <v>6</v>
      </c>
      <c r="DF52" s="43">
        <v>15</v>
      </c>
      <c r="DG52" s="43">
        <v>21</v>
      </c>
      <c r="DH52" s="43" t="s">
        <v>2310</v>
      </c>
      <c r="DI52" s="43" t="s">
        <v>2311</v>
      </c>
      <c r="DJ52" s="43" t="s">
        <v>2312</v>
      </c>
      <c r="DK52" s="43" t="s">
        <v>2313</v>
      </c>
      <c r="DL52" s="43" t="s">
        <v>2314</v>
      </c>
      <c r="DM52" s="43" t="s">
        <v>2315</v>
      </c>
      <c r="DN52" s="43" t="s">
        <v>2316</v>
      </c>
      <c r="DO52" s="43" t="s">
        <v>2317</v>
      </c>
      <c r="DP52" s="43" t="s">
        <v>2318</v>
      </c>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t="s">
        <v>2319</v>
      </c>
      <c r="ET52" s="43" t="s">
        <v>2320</v>
      </c>
      <c r="EU52" s="43" t="s">
        <v>2279</v>
      </c>
      <c r="EV52" s="43" t="s">
        <v>803</v>
      </c>
      <c r="EW52" s="43" t="s">
        <v>2321</v>
      </c>
      <c r="EX52" s="43" t="s">
        <v>101</v>
      </c>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c r="JC52" s="43"/>
      <c r="JD52" s="43"/>
      <c r="JE52" s="43"/>
      <c r="JF52" s="43"/>
      <c r="JG52" s="43"/>
      <c r="JH52" s="43"/>
      <c r="JI52" s="43"/>
      <c r="JJ52" s="43"/>
      <c r="JK52" s="43"/>
      <c r="JL52" s="43"/>
      <c r="JM52" s="43"/>
      <c r="JN52" s="43"/>
      <c r="JO52" s="43"/>
      <c r="JP52" s="43"/>
      <c r="JQ52" s="43"/>
      <c r="JR52" s="43"/>
      <c r="JS52" s="43"/>
      <c r="JT52" s="43"/>
      <c r="JU52" s="43"/>
      <c r="JV52" s="43"/>
      <c r="JW52" s="43"/>
      <c r="JX52" s="43"/>
      <c r="JY52" s="43"/>
      <c r="JZ52" s="43"/>
      <c r="KA52" s="43"/>
      <c r="KB52" s="43"/>
      <c r="KC52" s="43"/>
      <c r="KD52" s="43"/>
      <c r="KE52" s="43"/>
      <c r="KF52" s="43"/>
      <c r="KG52" s="43"/>
      <c r="KH52" s="43"/>
      <c r="KI52" s="43"/>
      <c r="KJ52" s="43"/>
      <c r="KK52" s="43"/>
      <c r="KL52" s="43"/>
      <c r="KM52" s="43"/>
      <c r="KN52" s="43"/>
      <c r="KO52" s="43"/>
      <c r="KP52" s="43"/>
      <c r="KQ52" s="43"/>
      <c r="KR52" s="43"/>
      <c r="KS52" s="43"/>
      <c r="KT52" s="43"/>
      <c r="KU52" s="43"/>
      <c r="KV52" s="43"/>
      <c r="KW52" s="43"/>
      <c r="KX52" s="43"/>
      <c r="KY52" s="43"/>
      <c r="KZ52" s="43"/>
      <c r="LA52" s="43"/>
      <c r="LB52" s="43"/>
      <c r="LC52" s="43"/>
      <c r="LD52" s="43"/>
      <c r="LE52" s="43"/>
      <c r="LF52" s="43"/>
      <c r="LG52" s="43"/>
      <c r="LH52" s="43"/>
      <c r="LI52" s="43"/>
      <c r="LJ52" s="43"/>
      <c r="LK52" s="43"/>
      <c r="LL52" s="43"/>
      <c r="LM52" s="43"/>
      <c r="LN52" s="43"/>
      <c r="LO52" s="43"/>
      <c r="LP52" s="43"/>
      <c r="LQ52" s="43"/>
      <c r="LR52" s="43"/>
      <c r="LS52" s="43"/>
      <c r="LT52" s="43"/>
      <c r="LU52" s="43"/>
      <c r="LV52" s="43"/>
      <c r="LW52" s="43"/>
      <c r="LX52" s="43"/>
      <c r="LY52" s="43"/>
      <c r="LZ52" s="43"/>
      <c r="MA52" s="43"/>
      <c r="MB52" s="43"/>
      <c r="MC52" s="43"/>
      <c r="MD52" s="43"/>
      <c r="ME52" s="43"/>
      <c r="MF52" s="43"/>
      <c r="MG52" s="43"/>
      <c r="MH52" s="43"/>
      <c r="MI52" s="43"/>
      <c r="MJ52" s="43"/>
      <c r="MK52" s="43"/>
      <c r="ML52" s="43"/>
      <c r="MM52" s="43"/>
      <c r="MN52" s="43"/>
      <c r="MO52" s="43"/>
      <c r="MP52" s="43"/>
      <c r="MQ52" s="43"/>
      <c r="MR52" s="43"/>
      <c r="MS52" s="43"/>
      <c r="MT52" s="43"/>
      <c r="MU52" s="43"/>
      <c r="MV52" s="43"/>
      <c r="MW52" s="43"/>
      <c r="MX52" s="43"/>
      <c r="MY52" s="43"/>
      <c r="MZ52" s="43"/>
      <c r="NA52" s="43"/>
      <c r="NB52" s="43"/>
      <c r="NC52" s="43"/>
      <c r="ND52" s="43"/>
      <c r="NE52" s="43"/>
      <c r="NF52" s="43"/>
      <c r="NG52" s="43"/>
      <c r="NH52" s="43"/>
      <c r="NI52" s="43"/>
      <c r="NJ52" s="43"/>
      <c r="NK52" s="43"/>
      <c r="NL52" s="43"/>
      <c r="NM52" s="43"/>
      <c r="NN52" s="43"/>
      <c r="NO52" s="43"/>
      <c r="NP52" s="43"/>
      <c r="NQ52" s="43"/>
      <c r="NR52" s="43"/>
      <c r="NS52" s="43"/>
      <c r="NT52" s="43"/>
      <c r="NU52" s="43"/>
      <c r="NV52" s="43"/>
      <c r="NW52" s="43"/>
      <c r="NX52" s="43"/>
      <c r="NY52" s="43"/>
      <c r="NZ52" s="43"/>
      <c r="OA52" s="43"/>
      <c r="OB52" s="43"/>
      <c r="OC52" s="43"/>
      <c r="OD52" s="43"/>
      <c r="OE52" s="43"/>
      <c r="OF52" s="43"/>
      <c r="OG52" s="43"/>
      <c r="OH52" s="43"/>
      <c r="OI52" s="43"/>
      <c r="OJ52" s="43"/>
      <c r="OK52" s="43"/>
      <c r="OL52" s="43"/>
      <c r="OM52" s="43"/>
      <c r="ON52" s="43"/>
      <c r="OO52" s="43"/>
      <c r="OP52" s="43"/>
      <c r="OQ52" s="43"/>
      <c r="OR52" s="43"/>
      <c r="OS52" s="43"/>
      <c r="OT52" s="43"/>
      <c r="OU52" s="43"/>
      <c r="OV52" s="43"/>
      <c r="OW52" s="43"/>
      <c r="OX52" s="43"/>
      <c r="OY52" s="43"/>
      <c r="OZ52" s="43"/>
      <c r="PA52" s="43"/>
      <c r="PB52" s="43"/>
      <c r="PC52" s="43"/>
      <c r="PD52" s="43"/>
      <c r="PE52" s="43"/>
      <c r="PF52" s="43"/>
      <c r="PG52" s="43"/>
      <c r="PH52" s="43"/>
      <c r="PI52" s="43"/>
      <c r="PJ52" s="43"/>
      <c r="PK52" s="43"/>
      <c r="PL52" s="43"/>
      <c r="PM52" s="43"/>
      <c r="PN52" s="43"/>
      <c r="PO52" s="43"/>
      <c r="PP52" s="43"/>
      <c r="PQ52" s="43"/>
      <c r="PR52" s="43"/>
      <c r="PS52" s="43"/>
      <c r="PT52" s="43"/>
      <c r="PU52" s="43"/>
      <c r="PV52" s="43"/>
      <c r="PW52" s="43"/>
      <c r="PX52" s="43"/>
      <c r="PY52" s="43"/>
      <c r="PZ52" s="43"/>
      <c r="QA52" s="43"/>
      <c r="QB52" s="43"/>
      <c r="QC52" s="43"/>
      <c r="QD52" s="43"/>
      <c r="QE52" s="43"/>
      <c r="QF52" s="43"/>
      <c r="QG52" s="43"/>
      <c r="QH52" s="43"/>
      <c r="QI52" s="43"/>
      <c r="QJ52" s="43"/>
      <c r="QK52" s="43"/>
      <c r="QL52" s="43"/>
      <c r="QM52" s="43"/>
      <c r="QN52" s="43"/>
      <c r="QO52" s="43"/>
      <c r="QP52" s="43"/>
      <c r="QQ52" s="43"/>
      <c r="QR52" s="43"/>
      <c r="QS52" s="43"/>
      <c r="QT52" s="43"/>
      <c r="QU52" s="43"/>
      <c r="QV52" s="43"/>
      <c r="QW52" s="43"/>
      <c r="QX52" s="43"/>
      <c r="QY52" s="43"/>
      <c r="QZ52" s="43"/>
      <c r="RA52" s="43"/>
      <c r="RB52" s="43"/>
      <c r="RC52" s="43"/>
      <c r="RD52" s="43"/>
      <c r="RE52" s="43"/>
      <c r="RF52" s="43"/>
      <c r="RG52" s="43"/>
      <c r="RH52" s="43"/>
      <c r="RI52" s="43"/>
      <c r="RJ52" s="43"/>
      <c r="RK52" s="43"/>
      <c r="RL52" s="43"/>
      <c r="RM52" s="43"/>
      <c r="RN52" s="43"/>
      <c r="RO52" s="43"/>
      <c r="RP52" s="43"/>
      <c r="RQ52" s="43"/>
      <c r="RR52" s="43"/>
      <c r="RS52" s="43"/>
      <c r="RT52" s="43"/>
      <c r="RU52" s="43"/>
      <c r="RV52" s="43"/>
      <c r="RW52" s="43" t="s">
        <v>1713</v>
      </c>
      <c r="RX52" s="43" t="s">
        <v>1714</v>
      </c>
      <c r="RY52" s="43"/>
      <c r="RZ52" s="43"/>
      <c r="SA52" s="43"/>
      <c r="SB52" s="43"/>
      <c r="SC52" s="43"/>
      <c r="SD52" s="43"/>
      <c r="SE52" s="43"/>
      <c r="SF52" s="43"/>
      <c r="SG52" s="43"/>
      <c r="SH52" s="43"/>
      <c r="SI52" s="43"/>
      <c r="SJ52" s="43"/>
      <c r="SK52" s="43"/>
      <c r="SL52" s="43"/>
      <c r="SM52" s="43"/>
      <c r="SN52" s="43"/>
      <c r="SO52" s="43"/>
      <c r="SP52" s="43"/>
      <c r="SQ52" s="43"/>
      <c r="SR52" s="43"/>
      <c r="SS52" s="43"/>
      <c r="ST52" s="43"/>
      <c r="SU52" s="43"/>
      <c r="SV52" s="43"/>
      <c r="SW52" s="43"/>
      <c r="SX52" s="43"/>
      <c r="SY52" s="43"/>
      <c r="SZ52" s="43"/>
      <c r="TA52" s="43"/>
      <c r="TB52" s="43"/>
      <c r="TC52" s="43"/>
      <c r="TD52" s="43"/>
      <c r="TE52" s="43"/>
      <c r="TF52" s="43"/>
      <c r="TG52" s="43"/>
      <c r="TH52" s="43"/>
      <c r="TI52" s="43"/>
      <c r="TJ52" s="43"/>
      <c r="TK52" s="43" t="s">
        <v>2322</v>
      </c>
      <c r="TL52" s="43" t="s">
        <v>2323</v>
      </c>
      <c r="TM52" s="43" t="s">
        <v>2324</v>
      </c>
      <c r="TN52" s="43" t="s">
        <v>2325</v>
      </c>
      <c r="TO52" s="43" t="s">
        <v>2326</v>
      </c>
      <c r="TP52" s="43"/>
      <c r="TQ52" s="43"/>
      <c r="TR52" s="43"/>
      <c r="TS52" s="43"/>
      <c r="TT52" s="43"/>
      <c r="TU52" s="43"/>
      <c r="TV52" s="43"/>
      <c r="TW52" s="43"/>
      <c r="TX52" s="43"/>
      <c r="TY52" s="43"/>
      <c r="TZ52" s="43"/>
      <c r="UA52" s="43"/>
      <c r="UB52" s="43"/>
      <c r="UC52" s="43"/>
      <c r="UD52" s="43"/>
    </row>
    <row r="53" spans="1:550" s="39" customFormat="1" ht="15" customHeight="1" x14ac:dyDescent="0.25">
      <c r="A53" s="43" t="s">
        <v>249</v>
      </c>
      <c r="B53" s="43" t="s">
        <v>164</v>
      </c>
      <c r="C53" s="43" t="s">
        <v>2764</v>
      </c>
      <c r="D53" s="43" t="s">
        <v>142</v>
      </c>
      <c r="E53" s="43" t="s">
        <v>148</v>
      </c>
      <c r="F53" s="43">
        <v>12</v>
      </c>
      <c r="G53" s="43">
        <v>18</v>
      </c>
      <c r="H53" s="43">
        <v>30</v>
      </c>
      <c r="I53" s="43">
        <v>2</v>
      </c>
      <c r="J53" s="43" t="s">
        <v>3416</v>
      </c>
      <c r="K53" s="43" t="s">
        <v>10</v>
      </c>
      <c r="L53" s="43" t="s">
        <v>337</v>
      </c>
      <c r="M53" s="43">
        <v>8</v>
      </c>
      <c r="N53" s="43">
        <v>12</v>
      </c>
      <c r="O53" s="43">
        <v>20</v>
      </c>
      <c r="P53" s="43" t="s">
        <v>3417</v>
      </c>
      <c r="Q53" s="43" t="s">
        <v>338</v>
      </c>
      <c r="R53" s="43" t="s">
        <v>3418</v>
      </c>
      <c r="S53" s="43" t="s">
        <v>3419</v>
      </c>
      <c r="T53" s="43" t="s">
        <v>3420</v>
      </c>
      <c r="U53" s="43" t="s">
        <v>339</v>
      </c>
      <c r="V53" s="43" t="s">
        <v>3421</v>
      </c>
      <c r="W53" s="43" t="s">
        <v>3422</v>
      </c>
      <c r="X53" s="43" t="s">
        <v>3420</v>
      </c>
      <c r="Y53" s="43" t="s">
        <v>340</v>
      </c>
      <c r="Z53" s="43" t="s">
        <v>3423</v>
      </c>
      <c r="AA53" s="43" t="s">
        <v>3424</v>
      </c>
      <c r="AB53" s="43" t="s">
        <v>3420</v>
      </c>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t="s">
        <v>3425</v>
      </c>
      <c r="BB53" s="43" t="s">
        <v>3426</v>
      </c>
      <c r="BC53" s="43" t="s">
        <v>108</v>
      </c>
      <c r="BD53" s="43" t="s">
        <v>341</v>
      </c>
      <c r="BE53" s="43" t="s">
        <v>3427</v>
      </c>
      <c r="BF53" s="43" t="s">
        <v>101</v>
      </c>
      <c r="BG53" s="43" t="s">
        <v>31</v>
      </c>
      <c r="BH53" s="43" t="s">
        <v>3428</v>
      </c>
      <c r="BI53" s="43">
        <v>4</v>
      </c>
      <c r="BJ53" s="43">
        <v>6</v>
      </c>
      <c r="BK53" s="43">
        <v>10</v>
      </c>
      <c r="BL53" s="43" t="s">
        <v>3429</v>
      </c>
      <c r="BM53" s="43" t="s">
        <v>342</v>
      </c>
      <c r="BN53" s="43" t="s">
        <v>3430</v>
      </c>
      <c r="BO53" s="43" t="s">
        <v>3431</v>
      </c>
      <c r="BP53" s="43" t="s">
        <v>3420</v>
      </c>
      <c r="BQ53" s="43" t="s">
        <v>343</v>
      </c>
      <c r="BR53" s="43" t="s">
        <v>344</v>
      </c>
      <c r="BS53" s="43" t="s">
        <v>3432</v>
      </c>
      <c r="BT53" s="43" t="s">
        <v>3420</v>
      </c>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t="s">
        <v>3433</v>
      </c>
      <c r="CX53" s="43" t="s">
        <v>3434</v>
      </c>
      <c r="CY53" s="43" t="s">
        <v>318</v>
      </c>
      <c r="CZ53" s="43" t="s">
        <v>345</v>
      </c>
      <c r="DA53" s="43" t="s">
        <v>3427</v>
      </c>
      <c r="DB53" s="43" t="s">
        <v>101</v>
      </c>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c r="IW53" s="43"/>
      <c r="IX53" s="43"/>
      <c r="IY53" s="43"/>
      <c r="IZ53" s="43"/>
      <c r="JA53" s="43"/>
      <c r="JB53" s="43"/>
      <c r="JC53" s="43"/>
      <c r="JD53" s="43"/>
      <c r="JE53" s="43"/>
      <c r="JF53" s="43"/>
      <c r="JG53" s="43"/>
      <c r="JH53" s="43"/>
      <c r="JI53" s="43"/>
      <c r="JJ53" s="43"/>
      <c r="JK53" s="43"/>
      <c r="JL53" s="43"/>
      <c r="JM53" s="43"/>
      <c r="JN53" s="43"/>
      <c r="JO53" s="43"/>
      <c r="JP53" s="43"/>
      <c r="JQ53" s="43"/>
      <c r="JR53" s="43"/>
      <c r="JS53" s="43"/>
      <c r="JT53" s="43"/>
      <c r="JU53" s="43"/>
      <c r="JV53" s="43"/>
      <c r="JW53" s="43"/>
      <c r="JX53" s="43"/>
      <c r="JY53" s="43"/>
      <c r="JZ53" s="43"/>
      <c r="KA53" s="43"/>
      <c r="KB53" s="43"/>
      <c r="KC53" s="43"/>
      <c r="KD53" s="43"/>
      <c r="KE53" s="43"/>
      <c r="KF53" s="43"/>
      <c r="KG53" s="43"/>
      <c r="KH53" s="43"/>
      <c r="KI53" s="43"/>
      <c r="KJ53" s="43"/>
      <c r="KK53" s="43"/>
      <c r="KL53" s="43"/>
      <c r="KM53" s="43"/>
      <c r="KN53" s="43"/>
      <c r="KO53" s="43"/>
      <c r="KP53" s="43"/>
      <c r="KQ53" s="43"/>
      <c r="KR53" s="43"/>
      <c r="KS53" s="43"/>
      <c r="KT53" s="43"/>
      <c r="KU53" s="43"/>
      <c r="KV53" s="43"/>
      <c r="KW53" s="43"/>
      <c r="KX53" s="43"/>
      <c r="KY53" s="43"/>
      <c r="KZ53" s="43"/>
      <c r="LA53" s="43"/>
      <c r="LB53" s="43"/>
      <c r="LC53" s="43"/>
      <c r="LD53" s="43"/>
      <c r="LE53" s="43"/>
      <c r="LF53" s="43"/>
      <c r="LG53" s="43"/>
      <c r="LH53" s="43"/>
      <c r="LI53" s="43"/>
      <c r="LJ53" s="43"/>
      <c r="LK53" s="43"/>
      <c r="LL53" s="43"/>
      <c r="LM53" s="43"/>
      <c r="LN53" s="43"/>
      <c r="LO53" s="43"/>
      <c r="LP53" s="43"/>
      <c r="LQ53" s="43"/>
      <c r="LR53" s="43"/>
      <c r="LS53" s="43"/>
      <c r="LT53" s="43"/>
      <c r="LU53" s="43"/>
      <c r="LV53" s="43"/>
      <c r="LW53" s="43"/>
      <c r="LX53" s="43"/>
      <c r="LY53" s="43"/>
      <c r="LZ53" s="43"/>
      <c r="MA53" s="43"/>
      <c r="MB53" s="43"/>
      <c r="MC53" s="43"/>
      <c r="MD53" s="43"/>
      <c r="ME53" s="43"/>
      <c r="MF53" s="43"/>
      <c r="MG53" s="43"/>
      <c r="MH53" s="43"/>
      <c r="MI53" s="43"/>
      <c r="MJ53" s="43"/>
      <c r="MK53" s="43"/>
      <c r="ML53" s="43"/>
      <c r="MM53" s="43"/>
      <c r="MN53" s="43"/>
      <c r="MO53" s="43"/>
      <c r="MP53" s="43"/>
      <c r="MQ53" s="43"/>
      <c r="MR53" s="43"/>
      <c r="MS53" s="43"/>
      <c r="MT53" s="43"/>
      <c r="MU53" s="43"/>
      <c r="MV53" s="43"/>
      <c r="MW53" s="43"/>
      <c r="MX53" s="43"/>
      <c r="MY53" s="43"/>
      <c r="MZ53" s="43"/>
      <c r="NA53" s="43"/>
      <c r="NB53" s="43"/>
      <c r="NC53" s="43"/>
      <c r="ND53" s="43"/>
      <c r="NE53" s="43"/>
      <c r="NF53" s="43"/>
      <c r="NG53" s="43"/>
      <c r="NH53" s="43"/>
      <c r="NI53" s="43"/>
      <c r="NJ53" s="43"/>
      <c r="NK53" s="43"/>
      <c r="NL53" s="43"/>
      <c r="NM53" s="43"/>
      <c r="NN53" s="43"/>
      <c r="NO53" s="43"/>
      <c r="NP53" s="43"/>
      <c r="NQ53" s="43"/>
      <c r="NR53" s="43"/>
      <c r="NS53" s="43"/>
      <c r="NT53" s="43"/>
      <c r="NU53" s="43"/>
      <c r="NV53" s="43"/>
      <c r="NW53" s="43"/>
      <c r="NX53" s="43"/>
      <c r="NY53" s="43"/>
      <c r="NZ53" s="43"/>
      <c r="OA53" s="43"/>
      <c r="OB53" s="43"/>
      <c r="OC53" s="43"/>
      <c r="OD53" s="43"/>
      <c r="OE53" s="43"/>
      <c r="OF53" s="43"/>
      <c r="OG53" s="43"/>
      <c r="OH53" s="43"/>
      <c r="OI53" s="43"/>
      <c r="OJ53" s="43"/>
      <c r="OK53" s="43"/>
      <c r="OL53" s="43"/>
      <c r="OM53" s="43"/>
      <c r="ON53" s="43"/>
      <c r="OO53" s="43"/>
      <c r="OP53" s="43"/>
      <c r="OQ53" s="43"/>
      <c r="OR53" s="43"/>
      <c r="OS53" s="43"/>
      <c r="OT53" s="43"/>
      <c r="OU53" s="43"/>
      <c r="OV53" s="43"/>
      <c r="OW53" s="43"/>
      <c r="OX53" s="43"/>
      <c r="OY53" s="43"/>
      <c r="OZ53" s="43"/>
      <c r="PA53" s="43"/>
      <c r="PB53" s="43"/>
      <c r="PC53" s="43"/>
      <c r="PD53" s="43"/>
      <c r="PE53" s="43"/>
      <c r="PF53" s="43"/>
      <c r="PG53" s="43"/>
      <c r="PH53" s="43"/>
      <c r="PI53" s="43"/>
      <c r="PJ53" s="43"/>
      <c r="PK53" s="43"/>
      <c r="PL53" s="43"/>
      <c r="PM53" s="43"/>
      <c r="PN53" s="43"/>
      <c r="PO53" s="43"/>
      <c r="PP53" s="43"/>
      <c r="PQ53" s="43"/>
      <c r="PR53" s="43"/>
      <c r="PS53" s="43"/>
      <c r="PT53" s="43"/>
      <c r="PU53" s="43"/>
      <c r="PV53" s="43"/>
      <c r="PW53" s="43"/>
      <c r="PX53" s="43"/>
      <c r="PY53" s="43"/>
      <c r="PZ53" s="43"/>
      <c r="QA53" s="43"/>
      <c r="QB53" s="43"/>
      <c r="QC53" s="43"/>
      <c r="QD53" s="43"/>
      <c r="QE53" s="43"/>
      <c r="QF53" s="43"/>
      <c r="QG53" s="43"/>
      <c r="QH53" s="43"/>
      <c r="QI53" s="43"/>
      <c r="QJ53" s="43"/>
      <c r="QK53" s="43"/>
      <c r="QL53" s="43"/>
      <c r="QM53" s="43"/>
      <c r="QN53" s="43"/>
      <c r="QO53" s="43"/>
      <c r="QP53" s="43"/>
      <c r="QQ53" s="43"/>
      <c r="QR53" s="43"/>
      <c r="QS53" s="43"/>
      <c r="QT53" s="43"/>
      <c r="QU53" s="43"/>
      <c r="QV53" s="43"/>
      <c r="QW53" s="43"/>
      <c r="QX53" s="43"/>
      <c r="QY53" s="43"/>
      <c r="QZ53" s="43"/>
      <c r="RA53" s="43"/>
      <c r="RB53" s="43"/>
      <c r="RC53" s="43"/>
      <c r="RD53" s="43"/>
      <c r="RE53" s="43"/>
      <c r="RF53" s="43"/>
      <c r="RG53" s="43"/>
      <c r="RH53" s="43"/>
      <c r="RI53" s="43"/>
      <c r="RJ53" s="43"/>
      <c r="RK53" s="43"/>
      <c r="RL53" s="43"/>
      <c r="RM53" s="43"/>
      <c r="RN53" s="43"/>
      <c r="RO53" s="43"/>
      <c r="RP53" s="43"/>
      <c r="RQ53" s="43"/>
      <c r="RR53" s="43"/>
      <c r="RS53" s="43"/>
      <c r="RT53" s="43"/>
      <c r="RU53" s="43"/>
      <c r="RV53" s="43"/>
      <c r="RW53" s="43" t="s">
        <v>3435</v>
      </c>
      <c r="RX53" s="43" t="s">
        <v>3436</v>
      </c>
      <c r="RY53" s="43" t="s">
        <v>3437</v>
      </c>
      <c r="RZ53" s="43" t="s">
        <v>3438</v>
      </c>
      <c r="SA53" s="43" t="s">
        <v>3439</v>
      </c>
      <c r="SB53" s="43" t="s">
        <v>3440</v>
      </c>
      <c r="SC53" s="43"/>
      <c r="SD53" s="43"/>
      <c r="SE53" s="43"/>
      <c r="SF53" s="43"/>
      <c r="SG53" s="43"/>
      <c r="SH53" s="43"/>
      <c r="SI53" s="43"/>
      <c r="SJ53" s="43"/>
      <c r="SK53" s="43"/>
      <c r="SL53" s="43"/>
      <c r="SM53" s="43"/>
      <c r="SN53" s="43"/>
      <c r="SO53" s="43"/>
      <c r="SP53" s="43"/>
      <c r="SQ53" s="43"/>
      <c r="SR53" s="43"/>
      <c r="SS53" s="43"/>
      <c r="ST53" s="43"/>
      <c r="SU53" s="43"/>
      <c r="SV53" s="43"/>
      <c r="SW53" s="43"/>
      <c r="SX53" s="43"/>
      <c r="SY53" s="43"/>
      <c r="SZ53" s="43"/>
      <c r="TA53" s="43"/>
      <c r="TB53" s="43"/>
      <c r="TC53" s="43"/>
      <c r="TD53" s="43"/>
      <c r="TE53" s="43"/>
      <c r="TF53" s="43"/>
      <c r="TG53" s="43"/>
      <c r="TH53" s="43"/>
      <c r="TI53" s="43"/>
      <c r="TJ53" s="43"/>
      <c r="TK53" s="43" t="s">
        <v>477</v>
      </c>
      <c r="TL53" s="43" t="s">
        <v>478</v>
      </c>
      <c r="TM53" s="43" t="s">
        <v>479</v>
      </c>
      <c r="TN53" s="43" t="s">
        <v>480</v>
      </c>
      <c r="TO53" s="43" t="s">
        <v>3441</v>
      </c>
      <c r="TP53" s="43" t="s">
        <v>481</v>
      </c>
      <c r="TQ53" s="43"/>
      <c r="TR53" s="43"/>
      <c r="TS53" s="43"/>
      <c r="TT53" s="43"/>
      <c r="TU53" s="43"/>
      <c r="TV53" s="43"/>
      <c r="TW53" s="43"/>
      <c r="TX53" s="43"/>
      <c r="TY53" s="43"/>
      <c r="TZ53" s="43"/>
      <c r="UA53" s="43"/>
      <c r="UB53" s="43"/>
      <c r="UC53" s="43"/>
      <c r="UD53" s="43"/>
    </row>
    <row r="54" spans="1:550" s="39" customFormat="1" ht="15" customHeight="1" x14ac:dyDescent="0.25">
      <c r="A54" s="43" t="s">
        <v>250</v>
      </c>
      <c r="B54" s="43" t="s">
        <v>2933</v>
      </c>
      <c r="C54" s="43" t="s">
        <v>2764</v>
      </c>
      <c r="D54" s="43" t="s">
        <v>2592</v>
      </c>
      <c r="E54" s="43" t="s">
        <v>138</v>
      </c>
      <c r="F54" s="43">
        <v>36</v>
      </c>
      <c r="G54" s="43">
        <v>24</v>
      </c>
      <c r="H54" s="43">
        <v>60</v>
      </c>
      <c r="I54" s="43">
        <v>4</v>
      </c>
      <c r="J54" s="43" t="s">
        <v>2934</v>
      </c>
      <c r="K54" s="43" t="s">
        <v>10</v>
      </c>
      <c r="L54" s="43" t="s">
        <v>2935</v>
      </c>
      <c r="M54" s="43">
        <v>9</v>
      </c>
      <c r="N54" s="43">
        <v>6</v>
      </c>
      <c r="O54" s="43">
        <v>15</v>
      </c>
      <c r="P54" s="43" t="s">
        <v>2936</v>
      </c>
      <c r="Q54" s="43" t="s">
        <v>492</v>
      </c>
      <c r="R54" s="43" t="s">
        <v>2937</v>
      </c>
      <c r="S54" s="43" t="s">
        <v>2938</v>
      </c>
      <c r="T54" s="43" t="s">
        <v>2939</v>
      </c>
      <c r="U54" s="43" t="s">
        <v>493</v>
      </c>
      <c r="V54" s="43" t="s">
        <v>2940</v>
      </c>
      <c r="W54" s="43" t="s">
        <v>2941</v>
      </c>
      <c r="X54" s="43" t="s">
        <v>2942</v>
      </c>
      <c r="Y54" s="43" t="s">
        <v>2863</v>
      </c>
      <c r="Z54" s="43" t="s">
        <v>2943</v>
      </c>
      <c r="AA54" s="43" t="s">
        <v>2944</v>
      </c>
      <c r="AB54" s="43" t="s">
        <v>2945</v>
      </c>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t="s">
        <v>2946</v>
      </c>
      <c r="BB54" s="43" t="s">
        <v>2947</v>
      </c>
      <c r="BC54" s="43" t="s">
        <v>516</v>
      </c>
      <c r="BD54" s="43" t="s">
        <v>2948</v>
      </c>
      <c r="BE54" s="43" t="s">
        <v>2949</v>
      </c>
      <c r="BF54" s="43" t="s">
        <v>101</v>
      </c>
      <c r="BG54" s="43" t="s">
        <v>31</v>
      </c>
      <c r="BH54" s="43" t="s">
        <v>2950</v>
      </c>
      <c r="BI54" s="43">
        <v>27</v>
      </c>
      <c r="BJ54" s="43">
        <v>18</v>
      </c>
      <c r="BK54" s="43">
        <v>45</v>
      </c>
      <c r="BL54" s="43" t="s">
        <v>2951</v>
      </c>
      <c r="BM54" s="43" t="s">
        <v>2952</v>
      </c>
      <c r="BN54" s="43" t="s">
        <v>2953</v>
      </c>
      <c r="BO54" s="43" t="s">
        <v>2954</v>
      </c>
      <c r="BP54" s="43" t="s">
        <v>2955</v>
      </c>
      <c r="BQ54" s="43" t="s">
        <v>494</v>
      </c>
      <c r="BR54" s="43" t="s">
        <v>2956</v>
      </c>
      <c r="BS54" s="43" t="s">
        <v>2957</v>
      </c>
      <c r="BT54" s="43" t="s">
        <v>2955</v>
      </c>
      <c r="BU54" s="43" t="s">
        <v>495</v>
      </c>
      <c r="BV54" s="43" t="s">
        <v>2956</v>
      </c>
      <c r="BW54" s="43" t="s">
        <v>2957</v>
      </c>
      <c r="BX54" s="43" t="s">
        <v>2955</v>
      </c>
      <c r="BY54" s="43" t="s">
        <v>496</v>
      </c>
      <c r="BZ54" s="43" t="s">
        <v>2958</v>
      </c>
      <c r="CA54" s="43" t="s">
        <v>2959</v>
      </c>
      <c r="CB54" s="43" t="s">
        <v>2955</v>
      </c>
      <c r="CC54" s="43"/>
      <c r="CD54" s="43"/>
      <c r="CE54" s="43"/>
      <c r="CF54" s="43"/>
      <c r="CG54" s="43"/>
      <c r="CH54" s="43"/>
      <c r="CI54" s="43"/>
      <c r="CJ54" s="43"/>
      <c r="CK54" s="43"/>
      <c r="CL54" s="43"/>
      <c r="CM54" s="43"/>
      <c r="CN54" s="43"/>
      <c r="CO54" s="43"/>
      <c r="CP54" s="43"/>
      <c r="CQ54" s="43"/>
      <c r="CR54" s="43"/>
      <c r="CS54" s="43"/>
      <c r="CT54" s="43"/>
      <c r="CU54" s="43"/>
      <c r="CV54" s="43"/>
      <c r="CW54" s="43" t="s">
        <v>2946</v>
      </c>
      <c r="CX54" s="43" t="s">
        <v>2960</v>
      </c>
      <c r="CY54" s="43" t="s">
        <v>516</v>
      </c>
      <c r="CZ54" s="43" t="s">
        <v>2961</v>
      </c>
      <c r="DA54" s="43" t="s">
        <v>2962</v>
      </c>
      <c r="DB54" s="43" t="s">
        <v>99</v>
      </c>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c r="IW54" s="43"/>
      <c r="IX54" s="43"/>
      <c r="IY54" s="43"/>
      <c r="IZ54" s="43"/>
      <c r="JA54" s="43"/>
      <c r="JB54" s="43"/>
      <c r="JC54" s="43"/>
      <c r="JD54" s="43"/>
      <c r="JE54" s="43"/>
      <c r="JF54" s="43"/>
      <c r="JG54" s="43"/>
      <c r="JH54" s="43"/>
      <c r="JI54" s="43"/>
      <c r="JJ54" s="43"/>
      <c r="JK54" s="43"/>
      <c r="JL54" s="43"/>
      <c r="JM54" s="43"/>
      <c r="JN54" s="43"/>
      <c r="JO54" s="43"/>
      <c r="JP54" s="43"/>
      <c r="JQ54" s="43"/>
      <c r="JR54" s="43"/>
      <c r="JS54" s="43"/>
      <c r="JT54" s="43"/>
      <c r="JU54" s="43"/>
      <c r="JV54" s="43"/>
      <c r="JW54" s="43"/>
      <c r="JX54" s="43"/>
      <c r="JY54" s="43"/>
      <c r="JZ54" s="43"/>
      <c r="KA54" s="43"/>
      <c r="KB54" s="43"/>
      <c r="KC54" s="43"/>
      <c r="KD54" s="43"/>
      <c r="KE54" s="43"/>
      <c r="KF54" s="43"/>
      <c r="KG54" s="43"/>
      <c r="KH54" s="43"/>
      <c r="KI54" s="43"/>
      <c r="KJ54" s="43"/>
      <c r="KK54" s="43"/>
      <c r="KL54" s="43"/>
      <c r="KM54" s="43"/>
      <c r="KN54" s="43"/>
      <c r="KO54" s="43"/>
      <c r="KP54" s="43"/>
      <c r="KQ54" s="43"/>
      <c r="KR54" s="43"/>
      <c r="KS54" s="43"/>
      <c r="KT54" s="43"/>
      <c r="KU54" s="43"/>
      <c r="KV54" s="43"/>
      <c r="KW54" s="43"/>
      <c r="KX54" s="43"/>
      <c r="KY54" s="43"/>
      <c r="KZ54" s="43"/>
      <c r="LA54" s="43"/>
      <c r="LB54" s="43"/>
      <c r="LC54" s="43"/>
      <c r="LD54" s="43"/>
      <c r="LE54" s="43"/>
      <c r="LF54" s="43"/>
      <c r="LG54" s="43"/>
      <c r="LH54" s="43"/>
      <c r="LI54" s="43"/>
      <c r="LJ54" s="43"/>
      <c r="LK54" s="43"/>
      <c r="LL54" s="43"/>
      <c r="LM54" s="43"/>
      <c r="LN54" s="43"/>
      <c r="LO54" s="43"/>
      <c r="LP54" s="43"/>
      <c r="LQ54" s="43"/>
      <c r="LR54" s="43"/>
      <c r="LS54" s="43"/>
      <c r="LT54" s="43"/>
      <c r="LU54" s="43"/>
      <c r="LV54" s="43"/>
      <c r="LW54" s="43"/>
      <c r="LX54" s="43"/>
      <c r="LY54" s="43"/>
      <c r="LZ54" s="43"/>
      <c r="MA54" s="43"/>
      <c r="MB54" s="43"/>
      <c r="MC54" s="43"/>
      <c r="MD54" s="43"/>
      <c r="ME54" s="43"/>
      <c r="MF54" s="43"/>
      <c r="MG54" s="43"/>
      <c r="MH54" s="43"/>
      <c r="MI54" s="43"/>
      <c r="MJ54" s="43"/>
      <c r="MK54" s="43"/>
      <c r="ML54" s="43"/>
      <c r="MM54" s="43"/>
      <c r="MN54" s="43"/>
      <c r="MO54" s="43"/>
      <c r="MP54" s="43"/>
      <c r="MQ54" s="43"/>
      <c r="MR54" s="43"/>
      <c r="MS54" s="43"/>
      <c r="MT54" s="43"/>
      <c r="MU54" s="43"/>
      <c r="MV54" s="43"/>
      <c r="MW54" s="43"/>
      <c r="MX54" s="43"/>
      <c r="MY54" s="43"/>
      <c r="MZ54" s="43"/>
      <c r="NA54" s="43"/>
      <c r="NB54" s="43"/>
      <c r="NC54" s="43"/>
      <c r="ND54" s="43"/>
      <c r="NE54" s="43"/>
      <c r="NF54" s="43"/>
      <c r="NG54" s="43"/>
      <c r="NH54" s="43"/>
      <c r="NI54" s="43"/>
      <c r="NJ54" s="43"/>
      <c r="NK54" s="43"/>
      <c r="NL54" s="43"/>
      <c r="NM54" s="43"/>
      <c r="NN54" s="43"/>
      <c r="NO54" s="43"/>
      <c r="NP54" s="43"/>
      <c r="NQ54" s="43"/>
      <c r="NR54" s="43"/>
      <c r="NS54" s="43"/>
      <c r="NT54" s="43"/>
      <c r="NU54" s="43"/>
      <c r="NV54" s="43"/>
      <c r="NW54" s="43"/>
      <c r="NX54" s="43"/>
      <c r="NY54" s="43"/>
      <c r="NZ54" s="43"/>
      <c r="OA54" s="43"/>
      <c r="OB54" s="43"/>
      <c r="OC54" s="43"/>
      <c r="OD54" s="43"/>
      <c r="OE54" s="43"/>
      <c r="OF54" s="43"/>
      <c r="OG54" s="43"/>
      <c r="OH54" s="43"/>
      <c r="OI54" s="43"/>
      <c r="OJ54" s="43"/>
      <c r="OK54" s="43"/>
      <c r="OL54" s="43"/>
      <c r="OM54" s="43"/>
      <c r="ON54" s="43"/>
      <c r="OO54" s="43"/>
      <c r="OP54" s="43"/>
      <c r="OQ54" s="43"/>
      <c r="OR54" s="43"/>
      <c r="OS54" s="43"/>
      <c r="OT54" s="43"/>
      <c r="OU54" s="43"/>
      <c r="OV54" s="43"/>
      <c r="OW54" s="43"/>
      <c r="OX54" s="43"/>
      <c r="OY54" s="43"/>
      <c r="OZ54" s="43"/>
      <c r="PA54" s="43"/>
      <c r="PB54" s="43"/>
      <c r="PC54" s="43"/>
      <c r="PD54" s="43"/>
      <c r="PE54" s="43"/>
      <c r="PF54" s="43"/>
      <c r="PG54" s="43"/>
      <c r="PH54" s="43"/>
      <c r="PI54" s="43"/>
      <c r="PJ54" s="43"/>
      <c r="PK54" s="43"/>
      <c r="PL54" s="43"/>
      <c r="PM54" s="43"/>
      <c r="PN54" s="43"/>
      <c r="PO54" s="43"/>
      <c r="PP54" s="43"/>
      <c r="PQ54" s="43"/>
      <c r="PR54" s="43"/>
      <c r="PS54" s="43"/>
      <c r="PT54" s="43"/>
      <c r="PU54" s="43"/>
      <c r="PV54" s="43"/>
      <c r="PW54" s="43"/>
      <c r="PX54" s="43"/>
      <c r="PY54" s="43"/>
      <c r="PZ54" s="43"/>
      <c r="QA54" s="43"/>
      <c r="QB54" s="43"/>
      <c r="QC54" s="43"/>
      <c r="QD54" s="43"/>
      <c r="QE54" s="43"/>
      <c r="QF54" s="43"/>
      <c r="QG54" s="43"/>
      <c r="QH54" s="43"/>
      <c r="QI54" s="43"/>
      <c r="QJ54" s="43"/>
      <c r="QK54" s="43"/>
      <c r="QL54" s="43"/>
      <c r="QM54" s="43"/>
      <c r="QN54" s="43"/>
      <c r="QO54" s="43"/>
      <c r="QP54" s="43"/>
      <c r="QQ54" s="43"/>
      <c r="QR54" s="43"/>
      <c r="QS54" s="43"/>
      <c r="QT54" s="43"/>
      <c r="QU54" s="43"/>
      <c r="QV54" s="43"/>
      <c r="QW54" s="43"/>
      <c r="QX54" s="43"/>
      <c r="QY54" s="43"/>
      <c r="QZ54" s="43"/>
      <c r="RA54" s="43"/>
      <c r="RB54" s="43"/>
      <c r="RC54" s="43"/>
      <c r="RD54" s="43"/>
      <c r="RE54" s="43"/>
      <c r="RF54" s="43"/>
      <c r="RG54" s="43"/>
      <c r="RH54" s="43"/>
      <c r="RI54" s="43"/>
      <c r="RJ54" s="43"/>
      <c r="RK54" s="43"/>
      <c r="RL54" s="43"/>
      <c r="RM54" s="43"/>
      <c r="RN54" s="43"/>
      <c r="RO54" s="43"/>
      <c r="RP54" s="43"/>
      <c r="RQ54" s="43"/>
      <c r="RR54" s="43"/>
      <c r="RS54" s="43"/>
      <c r="RT54" s="43"/>
      <c r="RU54" s="43"/>
      <c r="RV54" s="43"/>
      <c r="RW54" s="43" t="s">
        <v>2963</v>
      </c>
      <c r="RX54" s="43" t="s">
        <v>2680</v>
      </c>
      <c r="RY54" s="43" t="s">
        <v>2964</v>
      </c>
      <c r="RZ54" s="43" t="s">
        <v>2965</v>
      </c>
      <c r="SA54" s="43" t="s">
        <v>2966</v>
      </c>
      <c r="SB54" s="43" t="s">
        <v>2967</v>
      </c>
      <c r="SC54" s="43" t="s">
        <v>2968</v>
      </c>
      <c r="SD54" s="43" t="s">
        <v>2682</v>
      </c>
      <c r="SE54" s="43" t="s">
        <v>2969</v>
      </c>
      <c r="SF54" s="43" t="s">
        <v>2755</v>
      </c>
      <c r="SG54" s="43" t="s">
        <v>2921</v>
      </c>
      <c r="SH54" s="43" t="s">
        <v>2970</v>
      </c>
      <c r="SI54" s="43" t="s">
        <v>2756</v>
      </c>
      <c r="SJ54" s="43" t="s">
        <v>2639</v>
      </c>
      <c r="SK54" s="43" t="s">
        <v>2971</v>
      </c>
      <c r="SL54" s="43" t="s">
        <v>2641</v>
      </c>
      <c r="SM54" s="43"/>
      <c r="SN54" s="43"/>
      <c r="SO54" s="43"/>
      <c r="SP54" s="43"/>
      <c r="SQ54" s="43"/>
      <c r="SR54" s="43"/>
      <c r="SS54" s="43"/>
      <c r="ST54" s="43"/>
      <c r="SU54" s="43"/>
      <c r="SV54" s="43"/>
      <c r="SW54" s="43"/>
      <c r="SX54" s="43"/>
      <c r="SY54" s="43"/>
      <c r="SZ54" s="43"/>
      <c r="TA54" s="43"/>
      <c r="TB54" s="43"/>
      <c r="TC54" s="43"/>
      <c r="TD54" s="43"/>
      <c r="TE54" s="43"/>
      <c r="TF54" s="43"/>
      <c r="TG54" s="43"/>
      <c r="TH54" s="43"/>
      <c r="TI54" s="43"/>
      <c r="TJ54" s="43"/>
      <c r="TK54" s="43" t="s">
        <v>2931</v>
      </c>
      <c r="TL54" s="43" t="s">
        <v>2972</v>
      </c>
      <c r="TM54" s="43" t="s">
        <v>2973</v>
      </c>
      <c r="TN54" s="43" t="s">
        <v>2974</v>
      </c>
      <c r="TO54" s="43" t="s">
        <v>2975</v>
      </c>
      <c r="TP54" s="43" t="s">
        <v>2976</v>
      </c>
      <c r="TQ54" s="43" t="s">
        <v>2977</v>
      </c>
      <c r="TR54" s="43" t="s">
        <v>2978</v>
      </c>
      <c r="TS54" s="43"/>
      <c r="TT54" s="43"/>
      <c r="TU54" s="43"/>
      <c r="TV54" s="43"/>
      <c r="TW54" s="43"/>
      <c r="TX54" s="43"/>
      <c r="TY54" s="43"/>
      <c r="TZ54" s="43"/>
      <c r="UA54" s="43"/>
      <c r="UB54" s="43"/>
      <c r="UC54" s="43"/>
      <c r="UD54" s="43"/>
    </row>
    <row r="55" spans="1:550" s="39" customFormat="1" ht="15" customHeight="1" x14ac:dyDescent="0.25">
      <c r="A55" s="43" t="s">
        <v>251</v>
      </c>
      <c r="B55" s="43" t="s">
        <v>3712</v>
      </c>
      <c r="C55" s="43" t="s">
        <v>2764</v>
      </c>
      <c r="D55" s="43" t="s">
        <v>2592</v>
      </c>
      <c r="E55" s="43" t="s">
        <v>147</v>
      </c>
      <c r="F55" s="43">
        <v>18</v>
      </c>
      <c r="G55" s="43">
        <v>27</v>
      </c>
      <c r="H55" s="43">
        <v>45</v>
      </c>
      <c r="I55" s="43">
        <v>3</v>
      </c>
      <c r="J55" s="43" t="s">
        <v>3151</v>
      </c>
      <c r="K55" s="43" t="s">
        <v>10</v>
      </c>
      <c r="L55" s="43" t="s">
        <v>3152</v>
      </c>
      <c r="M55" s="43">
        <v>8</v>
      </c>
      <c r="N55" s="43">
        <v>12</v>
      </c>
      <c r="O55" s="43">
        <v>20</v>
      </c>
      <c r="P55" s="43" t="s">
        <v>3153</v>
      </c>
      <c r="Q55" s="43" t="s">
        <v>3154</v>
      </c>
      <c r="R55" s="43" t="s">
        <v>3155</v>
      </c>
      <c r="S55" s="43" t="s">
        <v>3156</v>
      </c>
      <c r="T55" s="43" t="s">
        <v>3157</v>
      </c>
      <c r="U55" s="43" t="s">
        <v>3158</v>
      </c>
      <c r="V55" s="43" t="s">
        <v>3159</v>
      </c>
      <c r="W55" s="43" t="s">
        <v>3160</v>
      </c>
      <c r="X55" s="43" t="s">
        <v>3157</v>
      </c>
      <c r="Y55" s="43" t="s">
        <v>3161</v>
      </c>
      <c r="Z55" s="43" t="s">
        <v>3162</v>
      </c>
      <c r="AA55" s="43" t="s">
        <v>3163</v>
      </c>
      <c r="AB55" s="43" t="s">
        <v>3157</v>
      </c>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t="s">
        <v>3164</v>
      </c>
      <c r="BB55" s="43" t="s">
        <v>3165</v>
      </c>
      <c r="BC55" s="43" t="s">
        <v>3166</v>
      </c>
      <c r="BD55" s="43" t="s">
        <v>3167</v>
      </c>
      <c r="BE55" s="43" t="s">
        <v>3168</v>
      </c>
      <c r="BF55" s="43" t="s">
        <v>99</v>
      </c>
      <c r="BG55" s="43" t="s">
        <v>31</v>
      </c>
      <c r="BH55" s="43" t="s">
        <v>3169</v>
      </c>
      <c r="BI55" s="43">
        <v>10</v>
      </c>
      <c r="BJ55" s="43">
        <v>15</v>
      </c>
      <c r="BK55" s="43">
        <v>25</v>
      </c>
      <c r="BL55" s="43" t="s">
        <v>3170</v>
      </c>
      <c r="BM55" s="43" t="s">
        <v>3171</v>
      </c>
      <c r="BN55" s="43" t="s">
        <v>3172</v>
      </c>
      <c r="BO55" s="43" t="s">
        <v>3173</v>
      </c>
      <c r="BP55" s="43" t="s">
        <v>3157</v>
      </c>
      <c r="BQ55" s="43" t="s">
        <v>3174</v>
      </c>
      <c r="BR55" s="43" t="s">
        <v>3175</v>
      </c>
      <c r="BS55" s="43" t="s">
        <v>3176</v>
      </c>
      <c r="BT55" s="43" t="s">
        <v>3157</v>
      </c>
      <c r="BU55" s="43" t="s">
        <v>3177</v>
      </c>
      <c r="BV55" s="43" t="s">
        <v>3178</v>
      </c>
      <c r="BW55" s="43" t="s">
        <v>3179</v>
      </c>
      <c r="BX55" s="43" t="s">
        <v>3157</v>
      </c>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t="s">
        <v>3180</v>
      </c>
      <c r="CX55" s="43" t="s">
        <v>3181</v>
      </c>
      <c r="CY55" s="43" t="s">
        <v>1087</v>
      </c>
      <c r="CZ55" s="43" t="s">
        <v>3182</v>
      </c>
      <c r="DA55" s="43" t="s">
        <v>3183</v>
      </c>
      <c r="DB55" s="43" t="s">
        <v>99</v>
      </c>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c r="IW55" s="43"/>
      <c r="IX55" s="43"/>
      <c r="IY55" s="43"/>
      <c r="IZ55" s="43"/>
      <c r="JA55" s="43"/>
      <c r="JB55" s="43"/>
      <c r="JC55" s="43"/>
      <c r="JD55" s="43"/>
      <c r="JE55" s="43"/>
      <c r="JF55" s="43"/>
      <c r="JG55" s="43"/>
      <c r="JH55" s="43"/>
      <c r="JI55" s="43"/>
      <c r="JJ55" s="43"/>
      <c r="JK55" s="43"/>
      <c r="JL55" s="43"/>
      <c r="JM55" s="43"/>
      <c r="JN55" s="43"/>
      <c r="JO55" s="43"/>
      <c r="JP55" s="43"/>
      <c r="JQ55" s="43"/>
      <c r="JR55" s="43"/>
      <c r="JS55" s="43"/>
      <c r="JT55" s="43"/>
      <c r="JU55" s="43"/>
      <c r="JV55" s="43"/>
      <c r="JW55" s="43"/>
      <c r="JX55" s="43"/>
      <c r="JY55" s="43"/>
      <c r="JZ55" s="43"/>
      <c r="KA55" s="43"/>
      <c r="KB55" s="43"/>
      <c r="KC55" s="43"/>
      <c r="KD55" s="43"/>
      <c r="KE55" s="43"/>
      <c r="KF55" s="43"/>
      <c r="KG55" s="43"/>
      <c r="KH55" s="43"/>
      <c r="KI55" s="43"/>
      <c r="KJ55" s="43"/>
      <c r="KK55" s="43"/>
      <c r="KL55" s="43"/>
      <c r="KM55" s="43"/>
      <c r="KN55" s="43"/>
      <c r="KO55" s="43"/>
      <c r="KP55" s="43"/>
      <c r="KQ55" s="43"/>
      <c r="KR55" s="43"/>
      <c r="KS55" s="43"/>
      <c r="KT55" s="43"/>
      <c r="KU55" s="43"/>
      <c r="KV55" s="43"/>
      <c r="KW55" s="43"/>
      <c r="KX55" s="43"/>
      <c r="KY55" s="43"/>
      <c r="KZ55" s="43"/>
      <c r="LA55" s="43"/>
      <c r="LB55" s="43"/>
      <c r="LC55" s="43"/>
      <c r="LD55" s="43"/>
      <c r="LE55" s="43"/>
      <c r="LF55" s="43"/>
      <c r="LG55" s="43"/>
      <c r="LH55" s="43"/>
      <c r="LI55" s="43"/>
      <c r="LJ55" s="43"/>
      <c r="LK55" s="43"/>
      <c r="LL55" s="43"/>
      <c r="LM55" s="43"/>
      <c r="LN55" s="43"/>
      <c r="LO55" s="43"/>
      <c r="LP55" s="43"/>
      <c r="LQ55" s="43"/>
      <c r="LR55" s="43"/>
      <c r="LS55" s="43"/>
      <c r="LT55" s="43"/>
      <c r="LU55" s="43"/>
      <c r="LV55" s="43"/>
      <c r="LW55" s="43"/>
      <c r="LX55" s="43"/>
      <c r="LY55" s="43"/>
      <c r="LZ55" s="43"/>
      <c r="MA55" s="43"/>
      <c r="MB55" s="43"/>
      <c r="MC55" s="43"/>
      <c r="MD55" s="43"/>
      <c r="ME55" s="43"/>
      <c r="MF55" s="43"/>
      <c r="MG55" s="43"/>
      <c r="MH55" s="43"/>
      <c r="MI55" s="43"/>
      <c r="MJ55" s="43"/>
      <c r="MK55" s="43"/>
      <c r="ML55" s="43"/>
      <c r="MM55" s="43"/>
      <c r="MN55" s="43"/>
      <c r="MO55" s="43"/>
      <c r="MP55" s="43"/>
      <c r="MQ55" s="43"/>
      <c r="MR55" s="43"/>
      <c r="MS55" s="43"/>
      <c r="MT55" s="43"/>
      <c r="MU55" s="43"/>
      <c r="MV55" s="43"/>
      <c r="MW55" s="43"/>
      <c r="MX55" s="43"/>
      <c r="MY55" s="43"/>
      <c r="MZ55" s="43"/>
      <c r="NA55" s="43"/>
      <c r="NB55" s="43"/>
      <c r="NC55" s="43"/>
      <c r="ND55" s="43"/>
      <c r="NE55" s="43"/>
      <c r="NF55" s="43"/>
      <c r="NG55" s="43"/>
      <c r="NH55" s="43"/>
      <c r="NI55" s="43"/>
      <c r="NJ55" s="43"/>
      <c r="NK55" s="43"/>
      <c r="NL55" s="43"/>
      <c r="NM55" s="43"/>
      <c r="NN55" s="43"/>
      <c r="NO55" s="43"/>
      <c r="NP55" s="43"/>
      <c r="NQ55" s="43"/>
      <c r="NR55" s="43"/>
      <c r="NS55" s="43"/>
      <c r="NT55" s="43"/>
      <c r="NU55" s="43"/>
      <c r="NV55" s="43"/>
      <c r="NW55" s="43"/>
      <c r="NX55" s="43"/>
      <c r="NY55" s="43"/>
      <c r="NZ55" s="43"/>
      <c r="OA55" s="43"/>
      <c r="OB55" s="43"/>
      <c r="OC55" s="43"/>
      <c r="OD55" s="43"/>
      <c r="OE55" s="43"/>
      <c r="OF55" s="43"/>
      <c r="OG55" s="43"/>
      <c r="OH55" s="43"/>
      <c r="OI55" s="43"/>
      <c r="OJ55" s="43"/>
      <c r="OK55" s="43"/>
      <c r="OL55" s="43"/>
      <c r="OM55" s="43"/>
      <c r="ON55" s="43"/>
      <c r="OO55" s="43"/>
      <c r="OP55" s="43"/>
      <c r="OQ55" s="43"/>
      <c r="OR55" s="43"/>
      <c r="OS55" s="43"/>
      <c r="OT55" s="43"/>
      <c r="OU55" s="43"/>
      <c r="OV55" s="43"/>
      <c r="OW55" s="43"/>
      <c r="OX55" s="43"/>
      <c r="OY55" s="43"/>
      <c r="OZ55" s="43"/>
      <c r="PA55" s="43"/>
      <c r="PB55" s="43"/>
      <c r="PC55" s="43"/>
      <c r="PD55" s="43"/>
      <c r="PE55" s="43"/>
      <c r="PF55" s="43"/>
      <c r="PG55" s="43"/>
      <c r="PH55" s="43"/>
      <c r="PI55" s="43"/>
      <c r="PJ55" s="43"/>
      <c r="PK55" s="43"/>
      <c r="PL55" s="43"/>
      <c r="PM55" s="43"/>
      <c r="PN55" s="43"/>
      <c r="PO55" s="43"/>
      <c r="PP55" s="43"/>
      <c r="PQ55" s="43"/>
      <c r="PR55" s="43"/>
      <c r="PS55" s="43"/>
      <c r="PT55" s="43"/>
      <c r="PU55" s="43"/>
      <c r="PV55" s="43"/>
      <c r="PW55" s="43"/>
      <c r="PX55" s="43"/>
      <c r="PY55" s="43"/>
      <c r="PZ55" s="43"/>
      <c r="QA55" s="43"/>
      <c r="QB55" s="43"/>
      <c r="QC55" s="43"/>
      <c r="QD55" s="43"/>
      <c r="QE55" s="43"/>
      <c r="QF55" s="43"/>
      <c r="QG55" s="43"/>
      <c r="QH55" s="43"/>
      <c r="QI55" s="43"/>
      <c r="QJ55" s="43"/>
      <c r="QK55" s="43"/>
      <c r="QL55" s="43"/>
      <c r="QM55" s="43"/>
      <c r="QN55" s="43"/>
      <c r="QO55" s="43"/>
      <c r="QP55" s="43"/>
      <c r="QQ55" s="43"/>
      <c r="QR55" s="43"/>
      <c r="QS55" s="43"/>
      <c r="QT55" s="43"/>
      <c r="QU55" s="43"/>
      <c r="QV55" s="43"/>
      <c r="QW55" s="43"/>
      <c r="QX55" s="43"/>
      <c r="QY55" s="43"/>
      <c r="QZ55" s="43"/>
      <c r="RA55" s="43"/>
      <c r="RB55" s="43"/>
      <c r="RC55" s="43"/>
      <c r="RD55" s="43"/>
      <c r="RE55" s="43"/>
      <c r="RF55" s="43"/>
      <c r="RG55" s="43"/>
      <c r="RH55" s="43"/>
      <c r="RI55" s="43"/>
      <c r="RJ55" s="43"/>
      <c r="RK55" s="43"/>
      <c r="RL55" s="43"/>
      <c r="RM55" s="43"/>
      <c r="RN55" s="43"/>
      <c r="RO55" s="43"/>
      <c r="RP55" s="43"/>
      <c r="RQ55" s="43"/>
      <c r="RR55" s="43"/>
      <c r="RS55" s="43"/>
      <c r="RT55" s="43"/>
      <c r="RU55" s="43"/>
      <c r="RV55" s="43"/>
      <c r="RW55" s="43" t="s">
        <v>2634</v>
      </c>
      <c r="RX55" s="43" t="s">
        <v>2635</v>
      </c>
      <c r="RY55" s="43" t="s">
        <v>2752</v>
      </c>
      <c r="RZ55" s="43" t="s">
        <v>2919</v>
      </c>
      <c r="SA55" s="43" t="s">
        <v>2756</v>
      </c>
      <c r="SB55" s="43" t="s">
        <v>2639</v>
      </c>
      <c r="SC55" s="43"/>
      <c r="SD55" s="43"/>
      <c r="SE55" s="43"/>
      <c r="SF55" s="43"/>
      <c r="SG55" s="43"/>
      <c r="SH55" s="43"/>
      <c r="SI55" s="43"/>
      <c r="SJ55" s="43"/>
      <c r="SK55" s="43"/>
      <c r="SL55" s="43"/>
      <c r="SM55" s="43"/>
      <c r="SN55" s="43"/>
      <c r="SO55" s="43"/>
      <c r="SP55" s="43"/>
      <c r="SQ55" s="43"/>
      <c r="SR55" s="43"/>
      <c r="SS55" s="43"/>
      <c r="ST55" s="43"/>
      <c r="SU55" s="43"/>
      <c r="SV55" s="43"/>
      <c r="SW55" s="43"/>
      <c r="SX55" s="43"/>
      <c r="SY55" s="43"/>
      <c r="SZ55" s="43"/>
      <c r="TA55" s="43"/>
      <c r="TB55" s="43"/>
      <c r="TC55" s="43"/>
      <c r="TD55" s="43"/>
      <c r="TE55" s="43"/>
      <c r="TF55" s="43"/>
      <c r="TG55" s="43"/>
      <c r="TH55" s="43"/>
      <c r="TI55" s="43"/>
      <c r="TJ55" s="43"/>
      <c r="TK55" s="43" t="s">
        <v>3184</v>
      </c>
      <c r="TL55" s="43" t="s">
        <v>3185</v>
      </c>
      <c r="TM55" s="43" t="s">
        <v>3186</v>
      </c>
      <c r="TN55" s="43" t="s">
        <v>3187</v>
      </c>
      <c r="TO55" s="43" t="s">
        <v>3188</v>
      </c>
      <c r="TP55" s="43"/>
      <c r="TQ55" s="43"/>
      <c r="TR55" s="43"/>
      <c r="TS55" s="43"/>
      <c r="TT55" s="43"/>
      <c r="TU55" s="43"/>
      <c r="TV55" s="43"/>
      <c r="TW55" s="43"/>
      <c r="TX55" s="43"/>
      <c r="TY55" s="43"/>
      <c r="TZ55" s="43"/>
      <c r="UA55" s="43"/>
      <c r="UB55" s="43"/>
      <c r="UC55" s="43"/>
      <c r="UD55" s="43"/>
    </row>
    <row r="56" spans="1:550" s="39" customFormat="1" ht="15" customHeight="1" x14ac:dyDescent="0.25">
      <c r="A56" s="43" t="s">
        <v>252</v>
      </c>
      <c r="B56" s="43" t="s">
        <v>3331</v>
      </c>
      <c r="C56" s="43" t="s">
        <v>2764</v>
      </c>
      <c r="D56" s="43" t="s">
        <v>2592</v>
      </c>
      <c r="E56" s="43" t="s">
        <v>148</v>
      </c>
      <c r="F56" s="43">
        <v>28</v>
      </c>
      <c r="G56" s="43">
        <v>77</v>
      </c>
      <c r="H56" s="43">
        <v>105</v>
      </c>
      <c r="I56" s="43">
        <v>7</v>
      </c>
      <c r="J56" s="43" t="s">
        <v>3332</v>
      </c>
      <c r="K56" s="43" t="s">
        <v>10</v>
      </c>
      <c r="L56" s="43" t="s">
        <v>3333</v>
      </c>
      <c r="M56" s="43">
        <v>5</v>
      </c>
      <c r="N56" s="43">
        <v>9</v>
      </c>
      <c r="O56" s="43">
        <v>14</v>
      </c>
      <c r="P56" s="43" t="s">
        <v>3334</v>
      </c>
      <c r="Q56" s="43" t="s">
        <v>3335</v>
      </c>
      <c r="R56" s="43" t="s">
        <v>3336</v>
      </c>
      <c r="S56" s="43" t="s">
        <v>3337</v>
      </c>
      <c r="T56" s="43" t="s">
        <v>3338</v>
      </c>
      <c r="U56" s="43" t="s">
        <v>3339</v>
      </c>
      <c r="V56" s="43" t="s">
        <v>3340</v>
      </c>
      <c r="W56" s="43" t="s">
        <v>3611</v>
      </c>
      <c r="X56" s="43" t="s">
        <v>3341</v>
      </c>
      <c r="Y56" s="43" t="s">
        <v>3342</v>
      </c>
      <c r="Z56" s="43" t="s">
        <v>3343</v>
      </c>
      <c r="AA56" s="43" t="s">
        <v>3344</v>
      </c>
      <c r="AB56" s="43" t="s">
        <v>3341</v>
      </c>
      <c r="AC56" s="43" t="s">
        <v>3345</v>
      </c>
      <c r="AD56" s="43" t="s">
        <v>3346</v>
      </c>
      <c r="AE56" s="43" t="s">
        <v>3347</v>
      </c>
      <c r="AF56" s="43" t="s">
        <v>3348</v>
      </c>
      <c r="AG56" s="43"/>
      <c r="AH56" s="43"/>
      <c r="AI56" s="43"/>
      <c r="AJ56" s="43"/>
      <c r="AK56" s="43"/>
      <c r="AL56" s="43"/>
      <c r="AM56" s="43"/>
      <c r="AN56" s="43"/>
      <c r="AO56" s="43"/>
      <c r="AP56" s="43"/>
      <c r="AQ56" s="43"/>
      <c r="AR56" s="43"/>
      <c r="AS56" s="43"/>
      <c r="AT56" s="43"/>
      <c r="AU56" s="43"/>
      <c r="AV56" s="43"/>
      <c r="AW56" s="43"/>
      <c r="AX56" s="43"/>
      <c r="AY56" s="43"/>
      <c r="AZ56" s="43"/>
      <c r="BA56" s="43" t="s">
        <v>3349</v>
      </c>
      <c r="BB56" s="43" t="s">
        <v>3350</v>
      </c>
      <c r="BC56" s="43" t="s">
        <v>1087</v>
      </c>
      <c r="BD56" s="43" t="s">
        <v>3295</v>
      </c>
      <c r="BE56" s="43" t="s">
        <v>3351</v>
      </c>
      <c r="BF56" s="43" t="s">
        <v>101</v>
      </c>
      <c r="BG56" s="43" t="s">
        <v>31</v>
      </c>
      <c r="BH56" s="43" t="s">
        <v>3352</v>
      </c>
      <c r="BI56" s="43">
        <v>5</v>
      </c>
      <c r="BJ56" s="43">
        <v>16</v>
      </c>
      <c r="BK56" s="43">
        <v>21</v>
      </c>
      <c r="BL56" s="43" t="s">
        <v>3353</v>
      </c>
      <c r="BM56" s="43" t="s">
        <v>1437</v>
      </c>
      <c r="BN56" s="43" t="s">
        <v>3354</v>
      </c>
      <c r="BO56" s="43" t="s">
        <v>3355</v>
      </c>
      <c r="BP56" s="43" t="s">
        <v>3356</v>
      </c>
      <c r="BQ56" s="43" t="s">
        <v>3357</v>
      </c>
      <c r="BR56" s="43" t="s">
        <v>3358</v>
      </c>
      <c r="BS56" s="43" t="s">
        <v>3359</v>
      </c>
      <c r="BT56" s="43" t="s">
        <v>3356</v>
      </c>
      <c r="BU56" s="43" t="s">
        <v>3360</v>
      </c>
      <c r="BV56" s="43" t="s">
        <v>3361</v>
      </c>
      <c r="BW56" s="43" t="s">
        <v>3362</v>
      </c>
      <c r="BX56" s="43" t="s">
        <v>3356</v>
      </c>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t="s">
        <v>3363</v>
      </c>
      <c r="CX56" s="43" t="s">
        <v>3364</v>
      </c>
      <c r="CY56" s="43" t="s">
        <v>1087</v>
      </c>
      <c r="CZ56" s="43" t="s">
        <v>3365</v>
      </c>
      <c r="DA56" s="43" t="s">
        <v>3366</v>
      </c>
      <c r="DB56" s="43" t="s">
        <v>101</v>
      </c>
      <c r="DC56" s="43" t="s">
        <v>32</v>
      </c>
      <c r="DD56" s="43" t="s">
        <v>3367</v>
      </c>
      <c r="DE56" s="43">
        <v>8</v>
      </c>
      <c r="DF56" s="43">
        <v>20</v>
      </c>
      <c r="DG56" s="43">
        <v>28</v>
      </c>
      <c r="DH56" s="43" t="s">
        <v>3368</v>
      </c>
      <c r="DI56" s="43" t="s">
        <v>1452</v>
      </c>
      <c r="DJ56" s="43" t="s">
        <v>3369</v>
      </c>
      <c r="DK56" s="43" t="s">
        <v>3370</v>
      </c>
      <c r="DL56" s="43" t="s">
        <v>3371</v>
      </c>
      <c r="DM56" s="43" t="s">
        <v>3372</v>
      </c>
      <c r="DN56" s="43" t="s">
        <v>3373</v>
      </c>
      <c r="DO56" s="43" t="s">
        <v>3374</v>
      </c>
      <c r="DP56" s="43" t="s">
        <v>3371</v>
      </c>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t="s">
        <v>3375</v>
      </c>
      <c r="ET56" s="43" t="s">
        <v>3376</v>
      </c>
      <c r="EU56" s="43" t="s">
        <v>1087</v>
      </c>
      <c r="EV56" s="43" t="s">
        <v>3295</v>
      </c>
      <c r="EW56" s="43" t="s">
        <v>3295</v>
      </c>
      <c r="EX56" s="43" t="s">
        <v>101</v>
      </c>
      <c r="EY56" s="43" t="s">
        <v>33</v>
      </c>
      <c r="EZ56" s="43" t="s">
        <v>3377</v>
      </c>
      <c r="FA56" s="43">
        <v>10</v>
      </c>
      <c r="FB56" s="43">
        <v>32</v>
      </c>
      <c r="FC56" s="43">
        <v>42</v>
      </c>
      <c r="FD56" s="43" t="s">
        <v>3378</v>
      </c>
      <c r="FE56" s="43" t="s">
        <v>3379</v>
      </c>
      <c r="FF56" s="43" t="s">
        <v>3380</v>
      </c>
      <c r="FG56" s="43" t="s">
        <v>3381</v>
      </c>
      <c r="FH56" s="43" t="s">
        <v>3382</v>
      </c>
      <c r="FI56" s="43" t="s">
        <v>1630</v>
      </c>
      <c r="FJ56" s="43" t="s">
        <v>3383</v>
      </c>
      <c r="FK56" s="43" t="s">
        <v>3384</v>
      </c>
      <c r="FL56" s="43" t="s">
        <v>3382</v>
      </c>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t="s">
        <v>3385</v>
      </c>
      <c r="GP56" s="43" t="s">
        <v>3386</v>
      </c>
      <c r="GQ56" s="43" t="s">
        <v>3023</v>
      </c>
      <c r="GR56" s="43" t="s">
        <v>3387</v>
      </c>
      <c r="GS56" s="43" t="s">
        <v>3388</v>
      </c>
      <c r="GT56" s="43" t="s">
        <v>101</v>
      </c>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c r="IW56" s="43"/>
      <c r="IX56" s="43"/>
      <c r="IY56" s="43"/>
      <c r="IZ56" s="43"/>
      <c r="JA56" s="43"/>
      <c r="JB56" s="43"/>
      <c r="JC56" s="43"/>
      <c r="JD56" s="43"/>
      <c r="JE56" s="43"/>
      <c r="JF56" s="43"/>
      <c r="JG56" s="43"/>
      <c r="JH56" s="43"/>
      <c r="JI56" s="43"/>
      <c r="JJ56" s="43"/>
      <c r="JK56" s="43"/>
      <c r="JL56" s="43"/>
      <c r="JM56" s="43"/>
      <c r="JN56" s="43"/>
      <c r="JO56" s="43"/>
      <c r="JP56" s="43"/>
      <c r="JQ56" s="43"/>
      <c r="JR56" s="43"/>
      <c r="JS56" s="43"/>
      <c r="JT56" s="43"/>
      <c r="JU56" s="43"/>
      <c r="JV56" s="43"/>
      <c r="JW56" s="43"/>
      <c r="JX56" s="43"/>
      <c r="JY56" s="43"/>
      <c r="JZ56" s="43"/>
      <c r="KA56" s="43"/>
      <c r="KB56" s="43"/>
      <c r="KC56" s="43"/>
      <c r="KD56" s="43"/>
      <c r="KE56" s="43"/>
      <c r="KF56" s="43"/>
      <c r="KG56" s="43"/>
      <c r="KH56" s="43"/>
      <c r="KI56" s="43"/>
      <c r="KJ56" s="43"/>
      <c r="KK56" s="43"/>
      <c r="KL56" s="43"/>
      <c r="KM56" s="43"/>
      <c r="KN56" s="43"/>
      <c r="KO56" s="43"/>
      <c r="KP56" s="43"/>
      <c r="KQ56" s="43"/>
      <c r="KR56" s="43"/>
      <c r="KS56" s="43"/>
      <c r="KT56" s="43"/>
      <c r="KU56" s="43"/>
      <c r="KV56" s="43"/>
      <c r="KW56" s="43"/>
      <c r="KX56" s="43"/>
      <c r="KY56" s="43"/>
      <c r="KZ56" s="43"/>
      <c r="LA56" s="43"/>
      <c r="LB56" s="43"/>
      <c r="LC56" s="43"/>
      <c r="LD56" s="43"/>
      <c r="LE56" s="43"/>
      <c r="LF56" s="43"/>
      <c r="LG56" s="43"/>
      <c r="LH56" s="43"/>
      <c r="LI56" s="43"/>
      <c r="LJ56" s="43"/>
      <c r="LK56" s="43"/>
      <c r="LL56" s="43"/>
      <c r="LM56" s="43"/>
      <c r="LN56" s="43"/>
      <c r="LO56" s="43"/>
      <c r="LP56" s="43"/>
      <c r="LQ56" s="43"/>
      <c r="LR56" s="43"/>
      <c r="LS56" s="43"/>
      <c r="LT56" s="43"/>
      <c r="LU56" s="43"/>
      <c r="LV56" s="43"/>
      <c r="LW56" s="43"/>
      <c r="LX56" s="43"/>
      <c r="LY56" s="43"/>
      <c r="LZ56" s="43"/>
      <c r="MA56" s="43"/>
      <c r="MB56" s="43"/>
      <c r="MC56" s="43"/>
      <c r="MD56" s="43"/>
      <c r="ME56" s="43"/>
      <c r="MF56" s="43"/>
      <c r="MG56" s="43"/>
      <c r="MH56" s="43"/>
      <c r="MI56" s="43"/>
      <c r="MJ56" s="43"/>
      <c r="MK56" s="43"/>
      <c r="ML56" s="43"/>
      <c r="MM56" s="43"/>
      <c r="MN56" s="43"/>
      <c r="MO56" s="43"/>
      <c r="MP56" s="43"/>
      <c r="MQ56" s="43"/>
      <c r="MR56" s="43"/>
      <c r="MS56" s="43"/>
      <c r="MT56" s="43"/>
      <c r="MU56" s="43"/>
      <c r="MV56" s="43"/>
      <c r="MW56" s="43"/>
      <c r="MX56" s="43"/>
      <c r="MY56" s="43"/>
      <c r="MZ56" s="43"/>
      <c r="NA56" s="43"/>
      <c r="NB56" s="43"/>
      <c r="NC56" s="43"/>
      <c r="ND56" s="43"/>
      <c r="NE56" s="43"/>
      <c r="NF56" s="43"/>
      <c r="NG56" s="43"/>
      <c r="NH56" s="43"/>
      <c r="NI56" s="43"/>
      <c r="NJ56" s="43"/>
      <c r="NK56" s="43"/>
      <c r="NL56" s="43"/>
      <c r="NM56" s="43"/>
      <c r="NN56" s="43"/>
      <c r="NO56" s="43"/>
      <c r="NP56" s="43"/>
      <c r="NQ56" s="43"/>
      <c r="NR56" s="43"/>
      <c r="NS56" s="43"/>
      <c r="NT56" s="43"/>
      <c r="NU56" s="43"/>
      <c r="NV56" s="43"/>
      <c r="NW56" s="43"/>
      <c r="NX56" s="43"/>
      <c r="NY56" s="43"/>
      <c r="NZ56" s="43"/>
      <c r="OA56" s="43"/>
      <c r="OB56" s="43"/>
      <c r="OC56" s="43"/>
      <c r="OD56" s="43"/>
      <c r="OE56" s="43"/>
      <c r="OF56" s="43"/>
      <c r="OG56" s="43"/>
      <c r="OH56" s="43"/>
      <c r="OI56" s="43"/>
      <c r="OJ56" s="43"/>
      <c r="OK56" s="43"/>
      <c r="OL56" s="43"/>
      <c r="OM56" s="43"/>
      <c r="ON56" s="43"/>
      <c r="OO56" s="43"/>
      <c r="OP56" s="43"/>
      <c r="OQ56" s="43"/>
      <c r="OR56" s="43"/>
      <c r="OS56" s="43"/>
      <c r="OT56" s="43"/>
      <c r="OU56" s="43"/>
      <c r="OV56" s="43"/>
      <c r="OW56" s="43"/>
      <c r="OX56" s="43"/>
      <c r="OY56" s="43"/>
      <c r="OZ56" s="43"/>
      <c r="PA56" s="43"/>
      <c r="PB56" s="43"/>
      <c r="PC56" s="43"/>
      <c r="PD56" s="43"/>
      <c r="PE56" s="43"/>
      <c r="PF56" s="43"/>
      <c r="PG56" s="43"/>
      <c r="PH56" s="43"/>
      <c r="PI56" s="43"/>
      <c r="PJ56" s="43"/>
      <c r="PK56" s="43"/>
      <c r="PL56" s="43"/>
      <c r="PM56" s="43"/>
      <c r="PN56" s="43"/>
      <c r="PO56" s="43"/>
      <c r="PP56" s="43"/>
      <c r="PQ56" s="43"/>
      <c r="PR56" s="43"/>
      <c r="PS56" s="43"/>
      <c r="PT56" s="43"/>
      <c r="PU56" s="43"/>
      <c r="PV56" s="43"/>
      <c r="PW56" s="43"/>
      <c r="PX56" s="43"/>
      <c r="PY56" s="43"/>
      <c r="PZ56" s="43"/>
      <c r="QA56" s="43"/>
      <c r="QB56" s="43"/>
      <c r="QC56" s="43"/>
      <c r="QD56" s="43"/>
      <c r="QE56" s="43"/>
      <c r="QF56" s="43"/>
      <c r="QG56" s="43"/>
      <c r="QH56" s="43"/>
      <c r="QI56" s="43"/>
      <c r="QJ56" s="43"/>
      <c r="QK56" s="43"/>
      <c r="QL56" s="43"/>
      <c r="QM56" s="43"/>
      <c r="QN56" s="43"/>
      <c r="QO56" s="43"/>
      <c r="QP56" s="43"/>
      <c r="QQ56" s="43"/>
      <c r="QR56" s="43"/>
      <c r="QS56" s="43"/>
      <c r="QT56" s="43"/>
      <c r="QU56" s="43"/>
      <c r="QV56" s="43"/>
      <c r="QW56" s="43"/>
      <c r="QX56" s="43"/>
      <c r="QY56" s="43"/>
      <c r="QZ56" s="43"/>
      <c r="RA56" s="43"/>
      <c r="RB56" s="43"/>
      <c r="RC56" s="43"/>
      <c r="RD56" s="43"/>
      <c r="RE56" s="43"/>
      <c r="RF56" s="43"/>
      <c r="RG56" s="43"/>
      <c r="RH56" s="43"/>
      <c r="RI56" s="43"/>
      <c r="RJ56" s="43"/>
      <c r="RK56" s="43"/>
      <c r="RL56" s="43"/>
      <c r="RM56" s="43"/>
      <c r="RN56" s="43"/>
      <c r="RO56" s="43"/>
      <c r="RP56" s="43"/>
      <c r="RQ56" s="43"/>
      <c r="RR56" s="43"/>
      <c r="RS56" s="43"/>
      <c r="RT56" s="43"/>
      <c r="RU56" s="43"/>
      <c r="RV56" s="43"/>
      <c r="RW56" s="43" t="s">
        <v>3389</v>
      </c>
      <c r="RX56" s="43" t="s">
        <v>3390</v>
      </c>
      <c r="RY56" s="43" t="s">
        <v>2842</v>
      </c>
      <c r="RZ56" s="43" t="s">
        <v>3321</v>
      </c>
      <c r="SA56" s="43" t="s">
        <v>3391</v>
      </c>
      <c r="SB56" s="43" t="s">
        <v>2637</v>
      </c>
      <c r="SC56" s="43" t="s">
        <v>2752</v>
      </c>
      <c r="SD56" s="43" t="s">
        <v>3120</v>
      </c>
      <c r="SE56" s="43"/>
      <c r="SF56" s="43"/>
      <c r="SG56" s="43"/>
      <c r="SH56" s="43"/>
      <c r="SI56" s="43"/>
      <c r="SJ56" s="43"/>
      <c r="SK56" s="43"/>
      <c r="SL56" s="43"/>
      <c r="SM56" s="43"/>
      <c r="SN56" s="43"/>
      <c r="SO56" s="43"/>
      <c r="SP56" s="43"/>
      <c r="SQ56" s="43"/>
      <c r="SR56" s="43"/>
      <c r="SS56" s="43"/>
      <c r="ST56" s="43"/>
      <c r="SU56" s="43"/>
      <c r="SV56" s="43"/>
      <c r="SW56" s="43"/>
      <c r="SX56" s="43"/>
      <c r="SY56" s="43"/>
      <c r="SZ56" s="43"/>
      <c r="TA56" s="43"/>
      <c r="TB56" s="43"/>
      <c r="TC56" s="43"/>
      <c r="TD56" s="43"/>
      <c r="TE56" s="43"/>
      <c r="TF56" s="43"/>
      <c r="TG56" s="43"/>
      <c r="TH56" s="43"/>
      <c r="TI56" s="43"/>
      <c r="TJ56" s="43"/>
      <c r="TK56" s="43" t="s">
        <v>3392</v>
      </c>
      <c r="TL56" s="43" t="s">
        <v>3393</v>
      </c>
      <c r="TM56" s="43" t="s">
        <v>3394</v>
      </c>
      <c r="TN56" s="43" t="s">
        <v>3395</v>
      </c>
      <c r="TO56" s="43" t="s">
        <v>3396</v>
      </c>
      <c r="TP56" s="43" t="s">
        <v>3397</v>
      </c>
      <c r="TQ56" s="43"/>
      <c r="TR56" s="43"/>
      <c r="TS56" s="43"/>
      <c r="TT56" s="43"/>
      <c r="TU56" s="43"/>
      <c r="TV56" s="43"/>
      <c r="TW56" s="43"/>
      <c r="TX56" s="43"/>
      <c r="TY56" s="43"/>
      <c r="TZ56" s="43"/>
      <c r="UA56" s="43"/>
      <c r="UB56" s="43"/>
      <c r="UC56" s="43"/>
      <c r="UD56" s="43"/>
    </row>
    <row r="57" spans="1:550" s="39" customFormat="1" ht="15" customHeight="1" x14ac:dyDescent="0.25">
      <c r="A57" s="43" t="s">
        <v>253</v>
      </c>
      <c r="B57" s="44" t="s">
        <v>1101</v>
      </c>
      <c r="C57" s="44" t="s">
        <v>2764</v>
      </c>
      <c r="D57" s="45" t="s">
        <v>497</v>
      </c>
      <c r="E57" s="44" t="s">
        <v>107</v>
      </c>
      <c r="F57" s="44">
        <v>14</v>
      </c>
      <c r="G57" s="44">
        <v>46</v>
      </c>
      <c r="H57" s="44">
        <v>60</v>
      </c>
      <c r="I57" s="44">
        <v>4</v>
      </c>
      <c r="J57" s="44" t="s">
        <v>1102</v>
      </c>
      <c r="K57" s="44" t="s">
        <v>10</v>
      </c>
      <c r="L57" s="44" t="s">
        <v>1103</v>
      </c>
      <c r="M57" s="44">
        <v>4</v>
      </c>
      <c r="N57" s="44">
        <v>6</v>
      </c>
      <c r="O57" s="44">
        <v>10</v>
      </c>
      <c r="P57" s="44" t="s">
        <v>1104</v>
      </c>
      <c r="Q57" s="44" t="s">
        <v>1105</v>
      </c>
      <c r="R57" s="44" t="s">
        <v>1106</v>
      </c>
      <c r="S57" s="44" t="s">
        <v>3519</v>
      </c>
      <c r="T57" s="44" t="s">
        <v>1107</v>
      </c>
      <c r="U57" s="44" t="s">
        <v>1108</v>
      </c>
      <c r="V57" s="44" t="s">
        <v>1109</v>
      </c>
      <c r="W57" s="44" t="s">
        <v>3520</v>
      </c>
      <c r="X57" s="44" t="s">
        <v>1110</v>
      </c>
      <c r="Y57" s="44" t="s">
        <v>1111</v>
      </c>
      <c r="Z57" s="44" t="s">
        <v>1112</v>
      </c>
      <c r="AA57" s="44" t="s">
        <v>1113</v>
      </c>
      <c r="AB57" s="44" t="s">
        <v>1114</v>
      </c>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t="s">
        <v>1115</v>
      </c>
      <c r="BB57" s="44" t="s">
        <v>1116</v>
      </c>
      <c r="BC57" s="44" t="s">
        <v>1117</v>
      </c>
      <c r="BD57" s="44" t="s">
        <v>1118</v>
      </c>
      <c r="BE57" s="44" t="s">
        <v>1119</v>
      </c>
      <c r="BF57" s="44" t="s">
        <v>101</v>
      </c>
      <c r="BG57" s="44" t="s">
        <v>31</v>
      </c>
      <c r="BH57" s="44" t="s">
        <v>1120</v>
      </c>
      <c r="BI57" s="44">
        <v>10</v>
      </c>
      <c r="BJ57" s="44">
        <v>40</v>
      </c>
      <c r="BK57" s="44">
        <v>50</v>
      </c>
      <c r="BL57" s="44" t="s">
        <v>1121</v>
      </c>
      <c r="BM57" s="44" t="s">
        <v>1122</v>
      </c>
      <c r="BN57" s="44" t="s">
        <v>1123</v>
      </c>
      <c r="BO57" s="44" t="s">
        <v>1124</v>
      </c>
      <c r="BP57" s="44" t="s">
        <v>1125</v>
      </c>
      <c r="BQ57" s="44" t="s">
        <v>1126</v>
      </c>
      <c r="BR57" s="44" t="s">
        <v>1127</v>
      </c>
      <c r="BS57" s="44" t="s">
        <v>1128</v>
      </c>
      <c r="BT57" s="44" t="s">
        <v>1129</v>
      </c>
      <c r="BU57" s="44" t="s">
        <v>1130</v>
      </c>
      <c r="BV57" s="44" t="s">
        <v>1131</v>
      </c>
      <c r="BW57" s="44" t="s">
        <v>1132</v>
      </c>
      <c r="BX57" s="44" t="s">
        <v>1129</v>
      </c>
      <c r="BY57" s="44" t="s">
        <v>1133</v>
      </c>
      <c r="BZ57" s="44" t="s">
        <v>1134</v>
      </c>
      <c r="CA57" s="44" t="s">
        <v>1135</v>
      </c>
      <c r="CB57" s="44" t="s">
        <v>1136</v>
      </c>
      <c r="CC57" s="44"/>
      <c r="CD57" s="44"/>
      <c r="CE57" s="44"/>
      <c r="CF57" s="44"/>
      <c r="CG57" s="44"/>
      <c r="CH57" s="44"/>
      <c r="CI57" s="44"/>
      <c r="CJ57" s="44"/>
      <c r="CK57" s="44"/>
      <c r="CL57" s="44"/>
      <c r="CM57" s="44"/>
      <c r="CN57" s="44"/>
      <c r="CO57" s="44"/>
      <c r="CP57" s="44"/>
      <c r="CQ57" s="44"/>
      <c r="CR57" s="44"/>
      <c r="CS57" s="44"/>
      <c r="CT57" s="44"/>
      <c r="CU57" s="44"/>
      <c r="CV57" s="44"/>
      <c r="CW57" s="44" t="s">
        <v>1137</v>
      </c>
      <c r="CX57" s="44" t="s">
        <v>1138</v>
      </c>
      <c r="CY57" s="44" t="s">
        <v>1087</v>
      </c>
      <c r="CZ57" s="44" t="s">
        <v>1139</v>
      </c>
      <c r="DA57" s="44" t="s">
        <v>1140</v>
      </c>
      <c r="DB57" s="44" t="s">
        <v>101</v>
      </c>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c r="IW57" s="44"/>
      <c r="IX57" s="44"/>
      <c r="IY57" s="44"/>
      <c r="IZ57" s="44"/>
      <c r="JA57" s="44"/>
      <c r="JB57" s="44"/>
      <c r="JC57" s="44"/>
      <c r="JD57" s="44"/>
      <c r="JE57" s="44"/>
      <c r="JF57" s="44"/>
      <c r="JG57" s="44"/>
      <c r="JH57" s="44"/>
      <c r="JI57" s="44"/>
      <c r="JJ57" s="44"/>
      <c r="JK57" s="44"/>
      <c r="JL57" s="44"/>
      <c r="JM57" s="44"/>
      <c r="JN57" s="44"/>
      <c r="JO57" s="44"/>
      <c r="JP57" s="44"/>
      <c r="JQ57" s="44"/>
      <c r="JR57" s="44"/>
      <c r="JS57" s="44"/>
      <c r="JT57" s="44"/>
      <c r="JU57" s="44"/>
      <c r="JV57" s="44"/>
      <c r="JW57" s="44"/>
      <c r="JX57" s="44"/>
      <c r="JY57" s="44"/>
      <c r="JZ57" s="44"/>
      <c r="KA57" s="44"/>
      <c r="KB57" s="44"/>
      <c r="KC57" s="44"/>
      <c r="KD57" s="44"/>
      <c r="KE57" s="44"/>
      <c r="KF57" s="44"/>
      <c r="KG57" s="44"/>
      <c r="KH57" s="44"/>
      <c r="KI57" s="44"/>
      <c r="KJ57" s="44"/>
      <c r="KK57" s="44"/>
      <c r="KL57" s="44"/>
      <c r="KM57" s="44"/>
      <c r="KN57" s="44"/>
      <c r="KO57" s="44"/>
      <c r="KP57" s="44"/>
      <c r="KQ57" s="44"/>
      <c r="KR57" s="44"/>
      <c r="KS57" s="44"/>
      <c r="KT57" s="44"/>
      <c r="KU57" s="44"/>
      <c r="KV57" s="44"/>
      <c r="KW57" s="44"/>
      <c r="KX57" s="44"/>
      <c r="KY57" s="44"/>
      <c r="KZ57" s="44"/>
      <c r="LA57" s="44"/>
      <c r="LB57" s="44"/>
      <c r="LC57" s="44"/>
      <c r="LD57" s="44"/>
      <c r="LE57" s="44"/>
      <c r="LF57" s="44"/>
      <c r="LG57" s="44"/>
      <c r="LH57" s="44"/>
      <c r="LI57" s="44"/>
      <c r="LJ57" s="44"/>
      <c r="LK57" s="44"/>
      <c r="LL57" s="44"/>
      <c r="LM57" s="44"/>
      <c r="LN57" s="44"/>
      <c r="LO57" s="44"/>
      <c r="LP57" s="44"/>
      <c r="LQ57" s="44"/>
      <c r="LR57" s="44"/>
      <c r="LS57" s="44"/>
      <c r="LT57" s="44"/>
      <c r="LU57" s="44"/>
      <c r="LV57" s="44"/>
      <c r="LW57" s="44"/>
      <c r="LX57" s="44"/>
      <c r="LY57" s="44"/>
      <c r="LZ57" s="44"/>
      <c r="MA57" s="44"/>
      <c r="MB57" s="44"/>
      <c r="MC57" s="44"/>
      <c r="MD57" s="44"/>
      <c r="ME57" s="44"/>
      <c r="MF57" s="44"/>
      <c r="MG57" s="44"/>
      <c r="MH57" s="44"/>
      <c r="MI57" s="44"/>
      <c r="MJ57" s="44"/>
      <c r="MK57" s="44"/>
      <c r="ML57" s="44"/>
      <c r="MM57" s="44"/>
      <c r="MN57" s="44"/>
      <c r="MO57" s="44"/>
      <c r="MP57" s="44"/>
      <c r="MQ57" s="44"/>
      <c r="MR57" s="44"/>
      <c r="MS57" s="44"/>
      <c r="MT57" s="44"/>
      <c r="MU57" s="44"/>
      <c r="MV57" s="44"/>
      <c r="MW57" s="44"/>
      <c r="MX57" s="44"/>
      <c r="MY57" s="44"/>
      <c r="MZ57" s="44"/>
      <c r="NA57" s="44"/>
      <c r="NB57" s="44"/>
      <c r="NC57" s="44"/>
      <c r="ND57" s="44"/>
      <c r="NE57" s="44"/>
      <c r="NF57" s="44"/>
      <c r="NG57" s="44"/>
      <c r="NH57" s="44"/>
      <c r="NI57" s="44"/>
      <c r="NJ57" s="44"/>
      <c r="NK57" s="44"/>
      <c r="NL57" s="44"/>
      <c r="NM57" s="44"/>
      <c r="NN57" s="44"/>
      <c r="NO57" s="44"/>
      <c r="NP57" s="44"/>
      <c r="NQ57" s="44"/>
      <c r="NR57" s="44"/>
      <c r="NS57" s="44"/>
      <c r="NT57" s="44"/>
      <c r="NU57" s="44"/>
      <c r="NV57" s="44"/>
      <c r="NW57" s="44"/>
      <c r="NX57" s="44"/>
      <c r="NY57" s="44"/>
      <c r="NZ57" s="44"/>
      <c r="OA57" s="44"/>
      <c r="OB57" s="44"/>
      <c r="OC57" s="44"/>
      <c r="OD57" s="44"/>
      <c r="OE57" s="44"/>
      <c r="OF57" s="44"/>
      <c r="OG57" s="44"/>
      <c r="OH57" s="44"/>
      <c r="OI57" s="44"/>
      <c r="OJ57" s="44"/>
      <c r="OK57" s="44"/>
      <c r="OL57" s="44"/>
      <c r="OM57" s="44"/>
      <c r="ON57" s="44"/>
      <c r="OO57" s="44"/>
      <c r="OP57" s="44"/>
      <c r="OQ57" s="44"/>
      <c r="OR57" s="44"/>
      <c r="OS57" s="44"/>
      <c r="OT57" s="44"/>
      <c r="OU57" s="44"/>
      <c r="OV57" s="44"/>
      <c r="OW57" s="44"/>
      <c r="OX57" s="44"/>
      <c r="OY57" s="44"/>
      <c r="OZ57" s="44"/>
      <c r="PA57" s="44"/>
      <c r="PB57" s="44"/>
      <c r="PC57" s="44"/>
      <c r="PD57" s="44"/>
      <c r="PE57" s="44"/>
      <c r="PF57" s="44"/>
      <c r="PG57" s="44"/>
      <c r="PH57" s="44"/>
      <c r="PI57" s="44"/>
      <c r="PJ57" s="44"/>
      <c r="PK57" s="44"/>
      <c r="PL57" s="44"/>
      <c r="PM57" s="44"/>
      <c r="PN57" s="44"/>
      <c r="PO57" s="44"/>
      <c r="PP57" s="44"/>
      <c r="PQ57" s="44"/>
      <c r="PR57" s="44"/>
      <c r="PS57" s="44"/>
      <c r="PT57" s="44"/>
      <c r="PU57" s="44"/>
      <c r="PV57" s="44"/>
      <c r="PW57" s="44"/>
      <c r="PX57" s="44"/>
      <c r="PY57" s="44"/>
      <c r="PZ57" s="44"/>
      <c r="QA57" s="44"/>
      <c r="QB57" s="44"/>
      <c r="QC57" s="44"/>
      <c r="QD57" s="44"/>
      <c r="QE57" s="44"/>
      <c r="QF57" s="44"/>
      <c r="QG57" s="44"/>
      <c r="QH57" s="44"/>
      <c r="QI57" s="44"/>
      <c r="QJ57" s="44"/>
      <c r="QK57" s="44"/>
      <c r="QL57" s="44"/>
      <c r="QM57" s="44"/>
      <c r="QN57" s="44"/>
      <c r="QO57" s="44"/>
      <c r="QP57" s="44"/>
      <c r="QQ57" s="44"/>
      <c r="QR57" s="44"/>
      <c r="QS57" s="44"/>
      <c r="QT57" s="44"/>
      <c r="QU57" s="44"/>
      <c r="QV57" s="44"/>
      <c r="QW57" s="44"/>
      <c r="QX57" s="44"/>
      <c r="QY57" s="44"/>
      <c r="QZ57" s="44"/>
      <c r="RA57" s="44"/>
      <c r="RB57" s="44"/>
      <c r="RC57" s="44"/>
      <c r="RD57" s="44"/>
      <c r="RE57" s="44"/>
      <c r="RF57" s="44"/>
      <c r="RG57" s="44"/>
      <c r="RH57" s="44"/>
      <c r="RI57" s="44"/>
      <c r="RJ57" s="44"/>
      <c r="RK57" s="44"/>
      <c r="RL57" s="44"/>
      <c r="RM57" s="44"/>
      <c r="RN57" s="44"/>
      <c r="RO57" s="44"/>
      <c r="RP57" s="44"/>
      <c r="RQ57" s="44"/>
      <c r="RR57" s="44"/>
      <c r="RS57" s="44"/>
      <c r="RT57" s="44"/>
      <c r="RU57" s="44"/>
      <c r="RV57" s="44"/>
      <c r="RW57" s="44" t="s">
        <v>620</v>
      </c>
      <c r="RX57" s="44" t="s">
        <v>1141</v>
      </c>
      <c r="RY57" s="44" t="s">
        <v>561</v>
      </c>
      <c r="RZ57" s="44" t="s">
        <v>1142</v>
      </c>
      <c r="SA57" s="44" t="s">
        <v>1143</v>
      </c>
      <c r="SB57" s="44" t="s">
        <v>1144</v>
      </c>
      <c r="SC57" s="44" t="s">
        <v>629</v>
      </c>
      <c r="SD57" s="44" t="s">
        <v>1094</v>
      </c>
      <c r="SE57" s="44"/>
      <c r="SF57" s="44"/>
      <c r="SG57" s="44"/>
      <c r="SH57" s="44"/>
      <c r="SI57" s="44"/>
      <c r="SJ57" s="44"/>
      <c r="SK57" s="44"/>
      <c r="SL57" s="44"/>
      <c r="SM57" s="44"/>
      <c r="SN57" s="44"/>
      <c r="SO57" s="44"/>
      <c r="SP57" s="44"/>
      <c r="SQ57" s="44"/>
      <c r="SR57" s="44"/>
      <c r="SS57" s="44"/>
      <c r="ST57" s="44"/>
      <c r="SU57" s="44"/>
      <c r="SV57" s="44"/>
      <c r="SW57" s="44"/>
      <c r="SX57" s="44"/>
      <c r="SY57" s="44"/>
      <c r="SZ57" s="44"/>
      <c r="TA57" s="44"/>
      <c r="TB57" s="44"/>
      <c r="TC57" s="44"/>
      <c r="TD57" s="44"/>
      <c r="TE57" s="44"/>
      <c r="TF57" s="44"/>
      <c r="TG57" s="44"/>
      <c r="TH57" s="44"/>
      <c r="TI57" s="44"/>
      <c r="TJ57" s="44"/>
      <c r="TK57" s="44" t="s">
        <v>631</v>
      </c>
      <c r="TL57" s="44" t="s">
        <v>632</v>
      </c>
      <c r="TM57" s="44" t="s">
        <v>633</v>
      </c>
      <c r="TN57" s="44" t="s">
        <v>634</v>
      </c>
      <c r="TO57" s="44" t="s">
        <v>1145</v>
      </c>
      <c r="TP57" s="44"/>
      <c r="TQ57" s="44"/>
      <c r="TR57" s="44"/>
      <c r="TS57" s="44"/>
      <c r="TT57" s="44"/>
      <c r="TU57" s="44"/>
      <c r="TV57" s="44"/>
      <c r="TW57" s="44"/>
      <c r="TX57" s="44"/>
      <c r="TY57" s="44"/>
      <c r="TZ57" s="44"/>
      <c r="UA57" s="44"/>
      <c r="UB57" s="44"/>
      <c r="UC57" s="44"/>
      <c r="UD57" s="44"/>
    </row>
    <row r="58" spans="1:550" s="39" customFormat="1" ht="15" customHeight="1" x14ac:dyDescent="0.25">
      <c r="A58" s="43" t="s">
        <v>254</v>
      </c>
      <c r="B58" s="43" t="s">
        <v>163</v>
      </c>
      <c r="C58" s="43" t="s">
        <v>2764</v>
      </c>
      <c r="D58" s="43" t="s">
        <v>142</v>
      </c>
      <c r="E58" s="43" t="s">
        <v>138</v>
      </c>
      <c r="F58" s="43">
        <v>18</v>
      </c>
      <c r="G58" s="43">
        <v>27</v>
      </c>
      <c r="H58" s="43">
        <v>45</v>
      </c>
      <c r="I58" s="43">
        <v>3</v>
      </c>
      <c r="J58" s="43" t="s">
        <v>294</v>
      </c>
      <c r="K58" s="43" t="s">
        <v>10</v>
      </c>
      <c r="L58" s="43" t="s">
        <v>295</v>
      </c>
      <c r="M58" s="43">
        <v>8</v>
      </c>
      <c r="N58" s="43">
        <v>12</v>
      </c>
      <c r="O58" s="43">
        <v>20</v>
      </c>
      <c r="P58" s="43" t="s">
        <v>257</v>
      </c>
      <c r="Q58" s="43" t="s">
        <v>296</v>
      </c>
      <c r="R58" s="43" t="s">
        <v>2980</v>
      </c>
      <c r="S58" s="43" t="s">
        <v>297</v>
      </c>
      <c r="T58" s="43" t="s">
        <v>476</v>
      </c>
      <c r="U58" s="43" t="s">
        <v>298</v>
      </c>
      <c r="V58" s="43" t="s">
        <v>2981</v>
      </c>
      <c r="W58" s="43" t="s">
        <v>299</v>
      </c>
      <c r="X58" s="43" t="s">
        <v>476</v>
      </c>
      <c r="Y58" s="43" t="s">
        <v>300</v>
      </c>
      <c r="Z58" s="43" t="s">
        <v>2982</v>
      </c>
      <c r="AA58" s="43" t="s">
        <v>301</v>
      </c>
      <c r="AB58" s="43" t="s">
        <v>476</v>
      </c>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t="s">
        <v>2983</v>
      </c>
      <c r="BB58" s="43" t="s">
        <v>302</v>
      </c>
      <c r="BC58" s="43" t="s">
        <v>108</v>
      </c>
      <c r="BD58" s="43" t="s">
        <v>303</v>
      </c>
      <c r="BE58" s="43" t="s">
        <v>304</v>
      </c>
      <c r="BF58" s="43" t="s">
        <v>101</v>
      </c>
      <c r="BG58" s="43" t="s">
        <v>31</v>
      </c>
      <c r="BH58" s="43" t="s">
        <v>305</v>
      </c>
      <c r="BI58" s="43">
        <v>4</v>
      </c>
      <c r="BJ58" s="43">
        <v>6</v>
      </c>
      <c r="BK58" s="43">
        <v>10</v>
      </c>
      <c r="BL58" s="43" t="s">
        <v>306</v>
      </c>
      <c r="BM58" s="43" t="s">
        <v>305</v>
      </c>
      <c r="BN58" s="43" t="s">
        <v>2984</v>
      </c>
      <c r="BO58" s="43" t="s">
        <v>307</v>
      </c>
      <c r="BP58" s="43" t="s">
        <v>476</v>
      </c>
      <c r="BQ58" s="43" t="s">
        <v>308</v>
      </c>
      <c r="BR58" s="43" t="s">
        <v>2985</v>
      </c>
      <c r="BS58" s="43" t="s">
        <v>2986</v>
      </c>
      <c r="BT58" s="43" t="s">
        <v>2987</v>
      </c>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t="s">
        <v>2988</v>
      </c>
      <c r="CX58" s="43" t="s">
        <v>309</v>
      </c>
      <c r="CY58" s="43" t="s">
        <v>108</v>
      </c>
      <c r="CZ58" s="43" t="s">
        <v>310</v>
      </c>
      <c r="DA58" s="43" t="s">
        <v>311</v>
      </c>
      <c r="DB58" s="43" t="s">
        <v>101</v>
      </c>
      <c r="DC58" s="43" t="s">
        <v>32</v>
      </c>
      <c r="DD58" s="43" t="s">
        <v>312</v>
      </c>
      <c r="DE58" s="43">
        <v>6</v>
      </c>
      <c r="DF58" s="43">
        <v>9</v>
      </c>
      <c r="DG58" s="43">
        <v>15</v>
      </c>
      <c r="DH58" s="43" t="s">
        <v>313</v>
      </c>
      <c r="DI58" s="43" t="s">
        <v>314</v>
      </c>
      <c r="DJ58" s="43" t="s">
        <v>2989</v>
      </c>
      <c r="DK58" s="43" t="s">
        <v>315</v>
      </c>
      <c r="DL58" s="43" t="s">
        <v>476</v>
      </c>
      <c r="DM58" s="43" t="s">
        <v>316</v>
      </c>
      <c r="DN58" s="43" t="s">
        <v>2990</v>
      </c>
      <c r="DO58" s="43" t="s">
        <v>317</v>
      </c>
      <c r="DP58" s="43" t="s">
        <v>476</v>
      </c>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t="s">
        <v>2991</v>
      </c>
      <c r="ET58" s="43" t="s">
        <v>2992</v>
      </c>
      <c r="EU58" s="43" t="s">
        <v>318</v>
      </c>
      <c r="EV58" s="43" t="s">
        <v>319</v>
      </c>
      <c r="EW58" s="43" t="s">
        <v>320</v>
      </c>
      <c r="EX58" s="43" t="s">
        <v>101</v>
      </c>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c r="IY58" s="43"/>
      <c r="IZ58" s="43"/>
      <c r="JA58" s="43"/>
      <c r="JB58" s="43"/>
      <c r="JC58" s="43"/>
      <c r="JD58" s="43"/>
      <c r="JE58" s="43"/>
      <c r="JF58" s="43"/>
      <c r="JG58" s="43"/>
      <c r="JH58" s="43"/>
      <c r="JI58" s="43"/>
      <c r="JJ58" s="43"/>
      <c r="JK58" s="43"/>
      <c r="JL58" s="43"/>
      <c r="JM58" s="43"/>
      <c r="JN58" s="43"/>
      <c r="JO58" s="43"/>
      <c r="JP58" s="43"/>
      <c r="JQ58" s="43"/>
      <c r="JR58" s="43"/>
      <c r="JS58" s="43"/>
      <c r="JT58" s="43"/>
      <c r="JU58" s="43"/>
      <c r="JV58" s="43"/>
      <c r="JW58" s="43"/>
      <c r="JX58" s="43"/>
      <c r="JY58" s="43"/>
      <c r="JZ58" s="43"/>
      <c r="KA58" s="43"/>
      <c r="KB58" s="43"/>
      <c r="KC58" s="43"/>
      <c r="KD58" s="43"/>
      <c r="KE58" s="43"/>
      <c r="KF58" s="43"/>
      <c r="KG58" s="43"/>
      <c r="KH58" s="43"/>
      <c r="KI58" s="43"/>
      <c r="KJ58" s="43"/>
      <c r="KK58" s="43"/>
      <c r="KL58" s="43"/>
      <c r="KM58" s="43"/>
      <c r="KN58" s="43"/>
      <c r="KO58" s="43"/>
      <c r="KP58" s="43"/>
      <c r="KQ58" s="43"/>
      <c r="KR58" s="43"/>
      <c r="KS58" s="43"/>
      <c r="KT58" s="43"/>
      <c r="KU58" s="43"/>
      <c r="KV58" s="43"/>
      <c r="KW58" s="43"/>
      <c r="KX58" s="43"/>
      <c r="KY58" s="43"/>
      <c r="KZ58" s="43"/>
      <c r="LA58" s="43"/>
      <c r="LB58" s="43"/>
      <c r="LC58" s="43"/>
      <c r="LD58" s="43"/>
      <c r="LE58" s="43"/>
      <c r="LF58" s="43"/>
      <c r="LG58" s="43"/>
      <c r="LH58" s="43"/>
      <c r="LI58" s="43"/>
      <c r="LJ58" s="43"/>
      <c r="LK58" s="43"/>
      <c r="LL58" s="43"/>
      <c r="LM58" s="43"/>
      <c r="LN58" s="43"/>
      <c r="LO58" s="43"/>
      <c r="LP58" s="43"/>
      <c r="LQ58" s="43"/>
      <c r="LR58" s="43"/>
      <c r="LS58" s="43"/>
      <c r="LT58" s="43"/>
      <c r="LU58" s="43"/>
      <c r="LV58" s="43"/>
      <c r="LW58" s="43"/>
      <c r="LX58" s="43"/>
      <c r="LY58" s="43"/>
      <c r="LZ58" s="43"/>
      <c r="MA58" s="43"/>
      <c r="MB58" s="43"/>
      <c r="MC58" s="43"/>
      <c r="MD58" s="43"/>
      <c r="ME58" s="43"/>
      <c r="MF58" s="43"/>
      <c r="MG58" s="43"/>
      <c r="MH58" s="43"/>
      <c r="MI58" s="43"/>
      <c r="MJ58" s="43"/>
      <c r="MK58" s="43"/>
      <c r="ML58" s="43"/>
      <c r="MM58" s="43"/>
      <c r="MN58" s="43"/>
      <c r="MO58" s="43"/>
      <c r="MP58" s="43"/>
      <c r="MQ58" s="43"/>
      <c r="MR58" s="43"/>
      <c r="MS58" s="43"/>
      <c r="MT58" s="43"/>
      <c r="MU58" s="43"/>
      <c r="MV58" s="43"/>
      <c r="MW58" s="43"/>
      <c r="MX58" s="43"/>
      <c r="MY58" s="43"/>
      <c r="MZ58" s="43"/>
      <c r="NA58" s="43"/>
      <c r="NB58" s="43"/>
      <c r="NC58" s="43"/>
      <c r="ND58" s="43"/>
      <c r="NE58" s="43"/>
      <c r="NF58" s="43"/>
      <c r="NG58" s="43"/>
      <c r="NH58" s="43"/>
      <c r="NI58" s="43"/>
      <c r="NJ58" s="43"/>
      <c r="NK58" s="43"/>
      <c r="NL58" s="43"/>
      <c r="NM58" s="43"/>
      <c r="NN58" s="43"/>
      <c r="NO58" s="43"/>
      <c r="NP58" s="43"/>
      <c r="NQ58" s="43"/>
      <c r="NR58" s="43"/>
      <c r="NS58" s="43"/>
      <c r="NT58" s="43"/>
      <c r="NU58" s="43"/>
      <c r="NV58" s="43"/>
      <c r="NW58" s="43"/>
      <c r="NX58" s="43"/>
      <c r="NY58" s="43"/>
      <c r="NZ58" s="43"/>
      <c r="OA58" s="43"/>
      <c r="OB58" s="43"/>
      <c r="OC58" s="43"/>
      <c r="OD58" s="43"/>
      <c r="OE58" s="43"/>
      <c r="OF58" s="43"/>
      <c r="OG58" s="43"/>
      <c r="OH58" s="43"/>
      <c r="OI58" s="43"/>
      <c r="OJ58" s="43"/>
      <c r="OK58" s="43"/>
      <c r="OL58" s="43"/>
      <c r="OM58" s="43"/>
      <c r="ON58" s="43"/>
      <c r="OO58" s="43"/>
      <c r="OP58" s="43"/>
      <c r="OQ58" s="43"/>
      <c r="OR58" s="43"/>
      <c r="OS58" s="43"/>
      <c r="OT58" s="43"/>
      <c r="OU58" s="43"/>
      <c r="OV58" s="43"/>
      <c r="OW58" s="43"/>
      <c r="OX58" s="43"/>
      <c r="OY58" s="43"/>
      <c r="OZ58" s="43"/>
      <c r="PA58" s="43"/>
      <c r="PB58" s="43"/>
      <c r="PC58" s="43"/>
      <c r="PD58" s="43"/>
      <c r="PE58" s="43"/>
      <c r="PF58" s="43"/>
      <c r="PG58" s="43"/>
      <c r="PH58" s="43"/>
      <c r="PI58" s="43"/>
      <c r="PJ58" s="43"/>
      <c r="PK58" s="43"/>
      <c r="PL58" s="43"/>
      <c r="PM58" s="43"/>
      <c r="PN58" s="43"/>
      <c r="PO58" s="43"/>
      <c r="PP58" s="43"/>
      <c r="PQ58" s="43"/>
      <c r="PR58" s="43"/>
      <c r="PS58" s="43"/>
      <c r="PT58" s="43"/>
      <c r="PU58" s="43"/>
      <c r="PV58" s="43"/>
      <c r="PW58" s="43"/>
      <c r="PX58" s="43"/>
      <c r="PY58" s="43"/>
      <c r="PZ58" s="43"/>
      <c r="QA58" s="43"/>
      <c r="QB58" s="43"/>
      <c r="QC58" s="43"/>
      <c r="QD58" s="43"/>
      <c r="QE58" s="43"/>
      <c r="QF58" s="43"/>
      <c r="QG58" s="43"/>
      <c r="QH58" s="43"/>
      <c r="QI58" s="43"/>
      <c r="QJ58" s="43"/>
      <c r="QK58" s="43"/>
      <c r="QL58" s="43"/>
      <c r="QM58" s="43"/>
      <c r="QN58" s="43"/>
      <c r="QO58" s="43"/>
      <c r="QP58" s="43"/>
      <c r="QQ58" s="43"/>
      <c r="QR58" s="43"/>
      <c r="QS58" s="43"/>
      <c r="QT58" s="43"/>
      <c r="QU58" s="43"/>
      <c r="QV58" s="43"/>
      <c r="QW58" s="43"/>
      <c r="QX58" s="43"/>
      <c r="QY58" s="43"/>
      <c r="QZ58" s="43"/>
      <c r="RA58" s="43"/>
      <c r="RB58" s="43"/>
      <c r="RC58" s="43"/>
      <c r="RD58" s="43"/>
      <c r="RE58" s="43"/>
      <c r="RF58" s="43"/>
      <c r="RG58" s="43"/>
      <c r="RH58" s="43"/>
      <c r="RI58" s="43"/>
      <c r="RJ58" s="43"/>
      <c r="RK58" s="43"/>
      <c r="RL58" s="43"/>
      <c r="RM58" s="43"/>
      <c r="RN58" s="43"/>
      <c r="RO58" s="43"/>
      <c r="RP58" s="43"/>
      <c r="RQ58" s="43"/>
      <c r="RR58" s="43"/>
      <c r="RS58" s="43"/>
      <c r="RT58" s="43"/>
      <c r="RU58" s="43"/>
      <c r="RV58" s="43"/>
      <c r="RW58" s="43" t="s">
        <v>321</v>
      </c>
      <c r="RX58" s="43" t="s">
        <v>2993</v>
      </c>
      <c r="RY58" s="43" t="s">
        <v>2994</v>
      </c>
      <c r="RZ58" s="43" t="s">
        <v>2995</v>
      </c>
      <c r="SA58" s="43"/>
      <c r="SB58" s="43"/>
      <c r="SC58" s="43"/>
      <c r="SD58" s="43"/>
      <c r="SE58" s="43"/>
      <c r="SF58" s="43"/>
      <c r="SG58" s="43"/>
      <c r="SH58" s="43"/>
      <c r="SI58" s="43"/>
      <c r="SJ58" s="43"/>
      <c r="SK58" s="43"/>
      <c r="SL58" s="43"/>
      <c r="SM58" s="43"/>
      <c r="SN58" s="43"/>
      <c r="SO58" s="43"/>
      <c r="SP58" s="43"/>
      <c r="SQ58" s="43"/>
      <c r="SR58" s="43"/>
      <c r="SS58" s="43"/>
      <c r="ST58" s="43"/>
      <c r="SU58" s="43"/>
      <c r="SV58" s="43"/>
      <c r="SW58" s="43"/>
      <c r="SX58" s="43"/>
      <c r="SY58" s="43"/>
      <c r="SZ58" s="43"/>
      <c r="TA58" s="43"/>
      <c r="TB58" s="43"/>
      <c r="TC58" s="43"/>
      <c r="TD58" s="43"/>
      <c r="TE58" s="43"/>
      <c r="TF58" s="43"/>
      <c r="TG58" s="43"/>
      <c r="TH58" s="43"/>
      <c r="TI58" s="43"/>
      <c r="TJ58" s="43"/>
      <c r="TK58" s="43" t="s">
        <v>2996</v>
      </c>
      <c r="TL58" s="43" t="s">
        <v>2997</v>
      </c>
      <c r="TM58" s="43" t="s">
        <v>2998</v>
      </c>
      <c r="TN58" s="43" t="s">
        <v>2999</v>
      </c>
      <c r="TO58" s="43" t="s">
        <v>3000</v>
      </c>
      <c r="TP58" s="43" t="s">
        <v>3001</v>
      </c>
      <c r="TQ58" s="43"/>
      <c r="TR58" s="43"/>
      <c r="TS58" s="43"/>
      <c r="TT58" s="43"/>
      <c r="TU58" s="43"/>
      <c r="TV58" s="43"/>
      <c r="TW58" s="43"/>
      <c r="TX58" s="43"/>
      <c r="TY58" s="43"/>
      <c r="TZ58" s="43"/>
      <c r="UA58" s="43"/>
      <c r="UB58" s="43"/>
      <c r="UC58" s="43"/>
      <c r="UD58" s="43"/>
    </row>
    <row r="59" spans="1:550" s="39" customFormat="1" ht="15" customHeight="1" x14ac:dyDescent="0.25">
      <c r="A59" s="43" t="s">
        <v>3494</v>
      </c>
      <c r="B59" s="43" t="s">
        <v>3189</v>
      </c>
      <c r="C59" s="43" t="s">
        <v>2764</v>
      </c>
      <c r="D59" s="43" t="s">
        <v>3190</v>
      </c>
      <c r="E59" s="43" t="s">
        <v>147</v>
      </c>
      <c r="F59" s="43">
        <v>40</v>
      </c>
      <c r="G59" s="43">
        <v>40</v>
      </c>
      <c r="H59" s="43">
        <v>60</v>
      </c>
      <c r="I59" s="43">
        <v>4</v>
      </c>
      <c r="J59" s="43" t="s">
        <v>3191</v>
      </c>
      <c r="K59" s="43" t="s">
        <v>10</v>
      </c>
      <c r="L59" s="43" t="s">
        <v>3236</v>
      </c>
      <c r="M59" s="43">
        <v>10</v>
      </c>
      <c r="N59" s="43">
        <v>25</v>
      </c>
      <c r="O59" s="43">
        <v>35</v>
      </c>
      <c r="P59" s="43" t="s">
        <v>3192</v>
      </c>
      <c r="Q59" s="43" t="s">
        <v>3193</v>
      </c>
      <c r="R59" s="43" t="s">
        <v>3194</v>
      </c>
      <c r="S59" s="43" t="s">
        <v>3611</v>
      </c>
      <c r="T59" s="43" t="s">
        <v>3195</v>
      </c>
      <c r="U59" s="43" t="s">
        <v>3196</v>
      </c>
      <c r="V59" s="43" t="s">
        <v>3197</v>
      </c>
      <c r="W59" s="43" t="s">
        <v>3198</v>
      </c>
      <c r="X59" s="43" t="s">
        <v>3199</v>
      </c>
      <c r="Y59" s="43" t="s">
        <v>3200</v>
      </c>
      <c r="Z59" s="43" t="s">
        <v>3201</v>
      </c>
      <c r="AA59" s="43" t="s">
        <v>3202</v>
      </c>
      <c r="AB59" s="43" t="s">
        <v>3199</v>
      </c>
      <c r="AC59" s="43" t="s">
        <v>3203</v>
      </c>
      <c r="AD59" s="43" t="s">
        <v>3204</v>
      </c>
      <c r="AE59" s="43" t="s">
        <v>3205</v>
      </c>
      <c r="AF59" s="43" t="s">
        <v>3199</v>
      </c>
      <c r="AG59" s="43"/>
      <c r="AH59" s="43"/>
      <c r="AI59" s="43"/>
      <c r="AJ59" s="43"/>
      <c r="AK59" s="43"/>
      <c r="AL59" s="43"/>
      <c r="AM59" s="43"/>
      <c r="AN59" s="43"/>
      <c r="AO59" s="43"/>
      <c r="AP59" s="43"/>
      <c r="AQ59" s="43"/>
      <c r="AR59" s="43"/>
      <c r="AS59" s="43"/>
      <c r="AT59" s="43"/>
      <c r="AU59" s="43"/>
      <c r="AV59" s="43"/>
      <c r="AW59" s="43"/>
      <c r="AX59" s="43"/>
      <c r="AY59" s="43"/>
      <c r="AZ59" s="43"/>
      <c r="BA59" s="43" t="s">
        <v>3206</v>
      </c>
      <c r="BB59" s="43" t="s">
        <v>3207</v>
      </c>
      <c r="BC59" s="43" t="s">
        <v>605</v>
      </c>
      <c r="BD59" s="43" t="s">
        <v>3208</v>
      </c>
      <c r="BE59" s="43" t="s">
        <v>3209</v>
      </c>
      <c r="BF59" s="43" t="s">
        <v>99</v>
      </c>
      <c r="BG59" s="43" t="s">
        <v>31</v>
      </c>
      <c r="BH59" s="43" t="s">
        <v>3210</v>
      </c>
      <c r="BI59" s="43">
        <v>10</v>
      </c>
      <c r="BJ59" s="43">
        <v>15</v>
      </c>
      <c r="BK59" s="43">
        <v>25</v>
      </c>
      <c r="BL59" s="43" t="s">
        <v>3211</v>
      </c>
      <c r="BM59" s="43" t="s">
        <v>3212</v>
      </c>
      <c r="BN59" s="43" t="s">
        <v>3213</v>
      </c>
      <c r="BO59" s="43" t="s">
        <v>3611</v>
      </c>
      <c r="BP59" s="43" t="s">
        <v>3214</v>
      </c>
      <c r="BQ59" s="43" t="s">
        <v>3215</v>
      </c>
      <c r="BR59" s="43" t="s">
        <v>3216</v>
      </c>
      <c r="BS59" s="43" t="s">
        <v>3611</v>
      </c>
      <c r="BT59" s="43" t="s">
        <v>3199</v>
      </c>
      <c r="BU59" s="43" t="s">
        <v>3217</v>
      </c>
      <c r="BV59" s="43" t="s">
        <v>3218</v>
      </c>
      <c r="BW59" s="43" t="s">
        <v>3219</v>
      </c>
      <c r="BX59" s="43" t="s">
        <v>3199</v>
      </c>
      <c r="BY59" s="43" t="s">
        <v>3220</v>
      </c>
      <c r="BZ59" s="43" t="s">
        <v>3221</v>
      </c>
      <c r="CA59" s="43" t="s">
        <v>3222</v>
      </c>
      <c r="CB59" s="43" t="s">
        <v>3199</v>
      </c>
      <c r="CC59" s="43"/>
      <c r="CD59" s="43"/>
      <c r="CE59" s="43"/>
      <c r="CF59" s="43"/>
      <c r="CG59" s="43"/>
      <c r="CH59" s="43"/>
      <c r="CI59" s="43"/>
      <c r="CJ59" s="43"/>
      <c r="CK59" s="43"/>
      <c r="CL59" s="43"/>
      <c r="CM59" s="43"/>
      <c r="CN59" s="43"/>
      <c r="CO59" s="43"/>
      <c r="CP59" s="43"/>
      <c r="CQ59" s="43"/>
      <c r="CR59" s="43"/>
      <c r="CS59" s="43"/>
      <c r="CT59" s="43"/>
      <c r="CU59" s="43"/>
      <c r="CV59" s="43"/>
      <c r="CW59" s="43" t="s">
        <v>3223</v>
      </c>
      <c r="CX59" s="43" t="s">
        <v>3224</v>
      </c>
      <c r="CY59" s="43" t="s">
        <v>605</v>
      </c>
      <c r="CZ59" s="43" t="s">
        <v>2212</v>
      </c>
      <c r="DA59" s="43" t="s">
        <v>3225</v>
      </c>
      <c r="DB59" s="43" t="s">
        <v>101</v>
      </c>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c r="IW59" s="43"/>
      <c r="IX59" s="43"/>
      <c r="IY59" s="43"/>
      <c r="IZ59" s="43"/>
      <c r="JA59" s="43"/>
      <c r="JB59" s="43"/>
      <c r="JC59" s="43"/>
      <c r="JD59" s="43"/>
      <c r="JE59" s="43"/>
      <c r="JF59" s="43"/>
      <c r="JG59" s="43"/>
      <c r="JH59" s="43"/>
      <c r="JI59" s="43"/>
      <c r="JJ59" s="43"/>
      <c r="JK59" s="43"/>
      <c r="JL59" s="43"/>
      <c r="JM59" s="43"/>
      <c r="JN59" s="43"/>
      <c r="JO59" s="43"/>
      <c r="JP59" s="43"/>
      <c r="JQ59" s="43"/>
      <c r="JR59" s="43"/>
      <c r="JS59" s="43"/>
      <c r="JT59" s="43"/>
      <c r="JU59" s="43"/>
      <c r="JV59" s="43"/>
      <c r="JW59" s="43"/>
      <c r="JX59" s="43"/>
      <c r="JY59" s="43"/>
      <c r="JZ59" s="43"/>
      <c r="KA59" s="43"/>
      <c r="KB59" s="43"/>
      <c r="KC59" s="43"/>
      <c r="KD59" s="43"/>
      <c r="KE59" s="43"/>
      <c r="KF59" s="43"/>
      <c r="KG59" s="43"/>
      <c r="KH59" s="43"/>
      <c r="KI59" s="43"/>
      <c r="KJ59" s="43"/>
      <c r="KK59" s="43"/>
      <c r="KL59" s="43"/>
      <c r="KM59" s="43"/>
      <c r="KN59" s="43"/>
      <c r="KO59" s="43"/>
      <c r="KP59" s="43"/>
      <c r="KQ59" s="43"/>
      <c r="KR59" s="43"/>
      <c r="KS59" s="43"/>
      <c r="KT59" s="43"/>
      <c r="KU59" s="43"/>
      <c r="KV59" s="43"/>
      <c r="KW59" s="43"/>
      <c r="KX59" s="43"/>
      <c r="KY59" s="43"/>
      <c r="KZ59" s="43"/>
      <c r="LA59" s="43"/>
      <c r="LB59" s="43"/>
      <c r="LC59" s="43"/>
      <c r="LD59" s="43"/>
      <c r="LE59" s="43"/>
      <c r="LF59" s="43"/>
      <c r="LG59" s="43"/>
      <c r="LH59" s="43"/>
      <c r="LI59" s="43"/>
      <c r="LJ59" s="43"/>
      <c r="LK59" s="43"/>
      <c r="LL59" s="43"/>
      <c r="LM59" s="43"/>
      <c r="LN59" s="43"/>
      <c r="LO59" s="43"/>
      <c r="LP59" s="43"/>
      <c r="LQ59" s="43"/>
      <c r="LR59" s="43"/>
      <c r="LS59" s="43"/>
      <c r="LT59" s="43"/>
      <c r="LU59" s="43"/>
      <c r="LV59" s="43"/>
      <c r="LW59" s="43"/>
      <c r="LX59" s="43"/>
      <c r="LY59" s="43"/>
      <c r="LZ59" s="43"/>
      <c r="MA59" s="43"/>
      <c r="MB59" s="43"/>
      <c r="MC59" s="43"/>
      <c r="MD59" s="43"/>
      <c r="ME59" s="43"/>
      <c r="MF59" s="43"/>
      <c r="MG59" s="43"/>
      <c r="MH59" s="43"/>
      <c r="MI59" s="43"/>
      <c r="MJ59" s="43"/>
      <c r="MK59" s="43"/>
      <c r="ML59" s="43"/>
      <c r="MM59" s="43"/>
      <c r="MN59" s="43"/>
      <c r="MO59" s="43"/>
      <c r="MP59" s="43"/>
      <c r="MQ59" s="43"/>
      <c r="MR59" s="43"/>
      <c r="MS59" s="43"/>
      <c r="MT59" s="43"/>
      <c r="MU59" s="43"/>
      <c r="MV59" s="43"/>
      <c r="MW59" s="43"/>
      <c r="MX59" s="43"/>
      <c r="MY59" s="43"/>
      <c r="MZ59" s="43"/>
      <c r="NA59" s="43"/>
      <c r="NB59" s="43"/>
      <c r="NC59" s="43"/>
      <c r="ND59" s="43"/>
      <c r="NE59" s="43"/>
      <c r="NF59" s="43"/>
      <c r="NG59" s="43"/>
      <c r="NH59" s="43"/>
      <c r="NI59" s="43"/>
      <c r="NJ59" s="43"/>
      <c r="NK59" s="43"/>
      <c r="NL59" s="43"/>
      <c r="NM59" s="43"/>
      <c r="NN59" s="43"/>
      <c r="NO59" s="43"/>
      <c r="NP59" s="43"/>
      <c r="NQ59" s="43"/>
      <c r="NR59" s="43"/>
      <c r="NS59" s="43"/>
      <c r="NT59" s="43"/>
      <c r="NU59" s="43"/>
      <c r="NV59" s="43"/>
      <c r="NW59" s="43"/>
      <c r="NX59" s="43"/>
      <c r="NY59" s="43"/>
      <c r="NZ59" s="43"/>
      <c r="OA59" s="43"/>
      <c r="OB59" s="43"/>
      <c r="OC59" s="43"/>
      <c r="OD59" s="43"/>
      <c r="OE59" s="43"/>
      <c r="OF59" s="43"/>
      <c r="OG59" s="43"/>
      <c r="OH59" s="43"/>
      <c r="OI59" s="43"/>
      <c r="OJ59" s="43"/>
      <c r="OK59" s="43"/>
      <c r="OL59" s="43"/>
      <c r="OM59" s="43"/>
      <c r="ON59" s="43"/>
      <c r="OO59" s="43"/>
      <c r="OP59" s="43"/>
      <c r="OQ59" s="43"/>
      <c r="OR59" s="43"/>
      <c r="OS59" s="43"/>
      <c r="OT59" s="43"/>
      <c r="OU59" s="43"/>
      <c r="OV59" s="43"/>
      <c r="OW59" s="43"/>
      <c r="OX59" s="43"/>
      <c r="OY59" s="43"/>
      <c r="OZ59" s="43"/>
      <c r="PA59" s="43"/>
      <c r="PB59" s="43"/>
      <c r="PC59" s="43"/>
      <c r="PD59" s="43"/>
      <c r="PE59" s="43"/>
      <c r="PF59" s="43"/>
      <c r="PG59" s="43"/>
      <c r="PH59" s="43"/>
      <c r="PI59" s="43"/>
      <c r="PJ59" s="43"/>
      <c r="PK59" s="43"/>
      <c r="PL59" s="43"/>
      <c r="PM59" s="43"/>
      <c r="PN59" s="43"/>
      <c r="PO59" s="43"/>
      <c r="PP59" s="43"/>
      <c r="PQ59" s="43"/>
      <c r="PR59" s="43"/>
      <c r="PS59" s="43"/>
      <c r="PT59" s="43"/>
      <c r="PU59" s="43"/>
      <c r="PV59" s="43"/>
      <c r="PW59" s="43"/>
      <c r="PX59" s="43"/>
      <c r="PY59" s="43"/>
      <c r="PZ59" s="43"/>
      <c r="QA59" s="43"/>
      <c r="QB59" s="43"/>
      <c r="QC59" s="43"/>
      <c r="QD59" s="43"/>
      <c r="QE59" s="43"/>
      <c r="QF59" s="43"/>
      <c r="QG59" s="43"/>
      <c r="QH59" s="43"/>
      <c r="QI59" s="43"/>
      <c r="QJ59" s="43"/>
      <c r="QK59" s="43"/>
      <c r="QL59" s="43"/>
      <c r="QM59" s="43"/>
      <c r="QN59" s="43"/>
      <c r="QO59" s="43"/>
      <c r="QP59" s="43"/>
      <c r="QQ59" s="43"/>
      <c r="QR59" s="43"/>
      <c r="QS59" s="43"/>
      <c r="QT59" s="43"/>
      <c r="QU59" s="43"/>
      <c r="QV59" s="43"/>
      <c r="QW59" s="43"/>
      <c r="QX59" s="43"/>
      <c r="QY59" s="43"/>
      <c r="QZ59" s="43"/>
      <c r="RA59" s="43"/>
      <c r="RB59" s="43"/>
      <c r="RC59" s="43"/>
      <c r="RD59" s="43"/>
      <c r="RE59" s="43"/>
      <c r="RF59" s="43"/>
      <c r="RG59" s="43"/>
      <c r="RH59" s="43"/>
      <c r="RI59" s="43"/>
      <c r="RJ59" s="43"/>
      <c r="RK59" s="43"/>
      <c r="RL59" s="43"/>
      <c r="RM59" s="43"/>
      <c r="RN59" s="43"/>
      <c r="RO59" s="43"/>
      <c r="RP59" s="43"/>
      <c r="RQ59" s="43"/>
      <c r="RR59" s="43"/>
      <c r="RS59" s="43"/>
      <c r="RT59" s="43"/>
      <c r="RU59" s="43"/>
      <c r="RV59" s="43"/>
      <c r="RW59" s="43" t="s">
        <v>2679</v>
      </c>
      <c r="RX59" s="43" t="s">
        <v>2635</v>
      </c>
      <c r="RY59" s="43" t="s">
        <v>2638</v>
      </c>
      <c r="RZ59" s="43" t="s">
        <v>3226</v>
      </c>
      <c r="SA59" s="43" t="s">
        <v>2757</v>
      </c>
      <c r="SB59" s="43" t="s">
        <v>2641</v>
      </c>
      <c r="SC59" s="43"/>
      <c r="SD59" s="43"/>
      <c r="SE59" s="43"/>
      <c r="SF59" s="43"/>
      <c r="SG59" s="43"/>
      <c r="SH59" s="43"/>
      <c r="SI59" s="43"/>
      <c r="SJ59" s="43"/>
      <c r="SK59" s="43"/>
      <c r="SL59" s="43"/>
      <c r="SM59" s="43"/>
      <c r="SN59" s="43"/>
      <c r="SO59" s="43"/>
      <c r="SP59" s="43"/>
      <c r="SQ59" s="43"/>
      <c r="SR59" s="43"/>
      <c r="SS59" s="43"/>
      <c r="ST59" s="43"/>
      <c r="SU59" s="43"/>
      <c r="SV59" s="43"/>
      <c r="SW59" s="43"/>
      <c r="SX59" s="43"/>
      <c r="SY59" s="43"/>
      <c r="SZ59" s="43"/>
      <c r="TA59" s="43"/>
      <c r="TB59" s="43"/>
      <c r="TC59" s="43"/>
      <c r="TD59" s="43"/>
      <c r="TE59" s="43"/>
      <c r="TF59" s="43"/>
      <c r="TG59" s="43"/>
      <c r="TH59" s="43"/>
      <c r="TI59" s="43"/>
      <c r="TJ59" s="43"/>
      <c r="TK59" s="43" t="s">
        <v>3227</v>
      </c>
      <c r="TL59" s="43" t="s">
        <v>3228</v>
      </c>
      <c r="TM59" s="43" t="s">
        <v>3229</v>
      </c>
      <c r="TN59" s="43" t="s">
        <v>3230</v>
      </c>
      <c r="TO59" s="43" t="s">
        <v>3231</v>
      </c>
      <c r="TP59" s="43"/>
      <c r="TQ59" s="43"/>
      <c r="TR59" s="43"/>
      <c r="TS59" s="43"/>
      <c r="TT59" s="43"/>
      <c r="TU59" s="43"/>
      <c r="TV59" s="43"/>
      <c r="TW59" s="43"/>
      <c r="TX59" s="43"/>
      <c r="TY59" s="43"/>
      <c r="TZ59" s="43"/>
      <c r="UA59" s="43"/>
      <c r="UB59" s="43"/>
      <c r="UC59" s="43"/>
      <c r="UD59" s="43"/>
    </row>
    <row r="60" spans="1:550" s="39" customFormat="1" ht="15" customHeight="1" x14ac:dyDescent="0.25">
      <c r="A60" s="43" t="s">
        <v>933</v>
      </c>
      <c r="B60" s="44" t="s">
        <v>1146</v>
      </c>
      <c r="C60" s="44" t="s">
        <v>2764</v>
      </c>
      <c r="D60" s="45" t="s">
        <v>497</v>
      </c>
      <c r="E60" s="44" t="s">
        <v>107</v>
      </c>
      <c r="F60" s="44">
        <v>25</v>
      </c>
      <c r="G60" s="44">
        <v>50</v>
      </c>
      <c r="H60" s="44">
        <v>75</v>
      </c>
      <c r="I60" s="44">
        <v>5</v>
      </c>
      <c r="J60" s="44" t="s">
        <v>1147</v>
      </c>
      <c r="K60" s="44" t="s">
        <v>10</v>
      </c>
      <c r="L60" s="44" t="s">
        <v>1148</v>
      </c>
      <c r="M60" s="44">
        <v>10</v>
      </c>
      <c r="N60" s="44">
        <v>15</v>
      </c>
      <c r="O60" s="44">
        <v>25</v>
      </c>
      <c r="P60" s="44" t="s">
        <v>1149</v>
      </c>
      <c r="Q60" s="44" t="s">
        <v>1150</v>
      </c>
      <c r="R60" s="44" t="s">
        <v>1151</v>
      </c>
      <c r="S60" s="44" t="s">
        <v>3519</v>
      </c>
      <c r="T60" s="44" t="s">
        <v>1152</v>
      </c>
      <c r="U60" s="44" t="s">
        <v>1153</v>
      </c>
      <c r="V60" s="44" t="s">
        <v>1154</v>
      </c>
      <c r="W60" s="44" t="s">
        <v>3520</v>
      </c>
      <c r="X60" s="44" t="s">
        <v>1155</v>
      </c>
      <c r="Y60" s="44" t="s">
        <v>1156</v>
      </c>
      <c r="Z60" s="44" t="s">
        <v>1157</v>
      </c>
      <c r="AA60" s="44" t="s">
        <v>1158</v>
      </c>
      <c r="AB60" s="44" t="s">
        <v>1159</v>
      </c>
      <c r="AC60" s="44" t="s">
        <v>470</v>
      </c>
      <c r="AD60" s="44" t="s">
        <v>1160</v>
      </c>
      <c r="AE60" s="44" t="s">
        <v>1161</v>
      </c>
      <c r="AF60" s="44" t="s">
        <v>1159</v>
      </c>
      <c r="AG60" s="44" t="s">
        <v>1162</v>
      </c>
      <c r="AH60" s="44" t="s">
        <v>1163</v>
      </c>
      <c r="AI60" s="44" t="s">
        <v>1164</v>
      </c>
      <c r="AJ60" s="44" t="s">
        <v>1159</v>
      </c>
      <c r="AK60" s="44"/>
      <c r="AL60" s="44"/>
      <c r="AM60" s="44"/>
      <c r="AN60" s="44"/>
      <c r="AO60" s="44"/>
      <c r="AP60" s="44"/>
      <c r="AQ60" s="44"/>
      <c r="AR60" s="44"/>
      <c r="AS60" s="44"/>
      <c r="AT60" s="44"/>
      <c r="AU60" s="44"/>
      <c r="AV60" s="44"/>
      <c r="AW60" s="44"/>
      <c r="AX60" s="44"/>
      <c r="AY60" s="44"/>
      <c r="AZ60" s="44"/>
      <c r="BA60" s="44" t="s">
        <v>1165</v>
      </c>
      <c r="BB60" s="44" t="s">
        <v>1166</v>
      </c>
      <c r="BC60" s="44" t="s">
        <v>1167</v>
      </c>
      <c r="BD60" s="44" t="s">
        <v>1168</v>
      </c>
      <c r="BE60" s="44" t="s">
        <v>463</v>
      </c>
      <c r="BF60" s="44" t="s">
        <v>101</v>
      </c>
      <c r="BG60" s="44" t="s">
        <v>31</v>
      </c>
      <c r="BH60" s="44" t="s">
        <v>1169</v>
      </c>
      <c r="BI60" s="44">
        <v>15</v>
      </c>
      <c r="BJ60" s="44">
        <v>35</v>
      </c>
      <c r="BK60" s="44">
        <v>50</v>
      </c>
      <c r="BL60" s="44" t="s">
        <v>1170</v>
      </c>
      <c r="BM60" s="44" t="s">
        <v>1171</v>
      </c>
      <c r="BN60" s="44" t="s">
        <v>1172</v>
      </c>
      <c r="BO60" s="44" t="s">
        <v>3520</v>
      </c>
      <c r="BP60" s="44" t="s">
        <v>1173</v>
      </c>
      <c r="BQ60" s="44" t="s">
        <v>427</v>
      </c>
      <c r="BR60" s="44" t="s">
        <v>1174</v>
      </c>
      <c r="BS60" s="44" t="s">
        <v>1175</v>
      </c>
      <c r="BT60" s="44" t="s">
        <v>1176</v>
      </c>
      <c r="BU60" s="44" t="s">
        <v>1177</v>
      </c>
      <c r="BV60" s="44" t="s">
        <v>1178</v>
      </c>
      <c r="BW60" s="44" t="s">
        <v>1179</v>
      </c>
      <c r="BX60" s="44" t="s">
        <v>1176</v>
      </c>
      <c r="BY60" s="44" t="s">
        <v>1180</v>
      </c>
      <c r="BZ60" s="44" t="s">
        <v>1181</v>
      </c>
      <c r="CA60" s="44" t="s">
        <v>1182</v>
      </c>
      <c r="CB60" s="44" t="s">
        <v>1183</v>
      </c>
      <c r="CC60" s="44" t="s">
        <v>1184</v>
      </c>
      <c r="CD60" s="44" t="s">
        <v>1185</v>
      </c>
      <c r="CE60" s="44" t="s">
        <v>1186</v>
      </c>
      <c r="CF60" s="44" t="s">
        <v>1176</v>
      </c>
      <c r="CG60" s="44" t="s">
        <v>1187</v>
      </c>
      <c r="CH60" s="44" t="s">
        <v>1188</v>
      </c>
      <c r="CI60" s="44" t="s">
        <v>1189</v>
      </c>
      <c r="CJ60" s="44" t="s">
        <v>1190</v>
      </c>
      <c r="CK60" s="44"/>
      <c r="CL60" s="44"/>
      <c r="CM60" s="44"/>
      <c r="CN60" s="44"/>
      <c r="CO60" s="44"/>
      <c r="CP60" s="44"/>
      <c r="CQ60" s="44"/>
      <c r="CR60" s="44"/>
      <c r="CS60" s="44"/>
      <c r="CT60" s="44"/>
      <c r="CU60" s="44"/>
      <c r="CV60" s="44"/>
      <c r="CW60" s="44" t="s">
        <v>1191</v>
      </c>
      <c r="CX60" s="44" t="s">
        <v>1192</v>
      </c>
      <c r="CY60" s="44" t="s">
        <v>1087</v>
      </c>
      <c r="CZ60" s="44" t="s">
        <v>1193</v>
      </c>
      <c r="DA60" s="44" t="s">
        <v>1194</v>
      </c>
      <c r="DB60" s="44" t="s">
        <v>101</v>
      </c>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c r="IW60" s="44"/>
      <c r="IX60" s="44"/>
      <c r="IY60" s="44"/>
      <c r="IZ60" s="44"/>
      <c r="JA60" s="44"/>
      <c r="JB60" s="44"/>
      <c r="JC60" s="44"/>
      <c r="JD60" s="44"/>
      <c r="JE60" s="44"/>
      <c r="JF60" s="44"/>
      <c r="JG60" s="44"/>
      <c r="JH60" s="44"/>
      <c r="JI60" s="44"/>
      <c r="JJ60" s="44"/>
      <c r="JK60" s="44"/>
      <c r="JL60" s="44"/>
      <c r="JM60" s="44"/>
      <c r="JN60" s="44"/>
      <c r="JO60" s="44"/>
      <c r="JP60" s="44"/>
      <c r="JQ60" s="44"/>
      <c r="JR60" s="44"/>
      <c r="JS60" s="44"/>
      <c r="JT60" s="44"/>
      <c r="JU60" s="44"/>
      <c r="JV60" s="44"/>
      <c r="JW60" s="44"/>
      <c r="JX60" s="44"/>
      <c r="JY60" s="44"/>
      <c r="JZ60" s="44"/>
      <c r="KA60" s="44"/>
      <c r="KB60" s="44"/>
      <c r="KC60" s="44"/>
      <c r="KD60" s="44"/>
      <c r="KE60" s="44"/>
      <c r="KF60" s="44"/>
      <c r="KG60" s="44"/>
      <c r="KH60" s="44"/>
      <c r="KI60" s="44"/>
      <c r="KJ60" s="44"/>
      <c r="KK60" s="44"/>
      <c r="KL60" s="44"/>
      <c r="KM60" s="44"/>
      <c r="KN60" s="44"/>
      <c r="KO60" s="44"/>
      <c r="KP60" s="44"/>
      <c r="KQ60" s="44"/>
      <c r="KR60" s="44"/>
      <c r="KS60" s="44"/>
      <c r="KT60" s="44"/>
      <c r="KU60" s="44"/>
      <c r="KV60" s="44"/>
      <c r="KW60" s="44"/>
      <c r="KX60" s="44"/>
      <c r="KY60" s="44"/>
      <c r="KZ60" s="44"/>
      <c r="LA60" s="44"/>
      <c r="LB60" s="44"/>
      <c r="LC60" s="44"/>
      <c r="LD60" s="44"/>
      <c r="LE60" s="44"/>
      <c r="LF60" s="44"/>
      <c r="LG60" s="44"/>
      <c r="LH60" s="44"/>
      <c r="LI60" s="44"/>
      <c r="LJ60" s="44"/>
      <c r="LK60" s="44"/>
      <c r="LL60" s="44"/>
      <c r="LM60" s="44"/>
      <c r="LN60" s="44"/>
      <c r="LO60" s="44"/>
      <c r="LP60" s="44"/>
      <c r="LQ60" s="44"/>
      <c r="LR60" s="44"/>
      <c r="LS60" s="44"/>
      <c r="LT60" s="44"/>
      <c r="LU60" s="44"/>
      <c r="LV60" s="44"/>
      <c r="LW60" s="44"/>
      <c r="LX60" s="44"/>
      <c r="LY60" s="44"/>
      <c r="LZ60" s="44"/>
      <c r="MA60" s="44"/>
      <c r="MB60" s="44"/>
      <c r="MC60" s="44"/>
      <c r="MD60" s="44"/>
      <c r="ME60" s="44"/>
      <c r="MF60" s="44"/>
      <c r="MG60" s="44"/>
      <c r="MH60" s="44"/>
      <c r="MI60" s="44"/>
      <c r="MJ60" s="44"/>
      <c r="MK60" s="44"/>
      <c r="ML60" s="44"/>
      <c r="MM60" s="44"/>
      <c r="MN60" s="44"/>
      <c r="MO60" s="44"/>
      <c r="MP60" s="44"/>
      <c r="MQ60" s="44"/>
      <c r="MR60" s="44"/>
      <c r="MS60" s="44"/>
      <c r="MT60" s="44"/>
      <c r="MU60" s="44"/>
      <c r="MV60" s="44"/>
      <c r="MW60" s="44"/>
      <c r="MX60" s="44"/>
      <c r="MY60" s="44"/>
      <c r="MZ60" s="44"/>
      <c r="NA60" s="44"/>
      <c r="NB60" s="44"/>
      <c r="NC60" s="44"/>
      <c r="ND60" s="44"/>
      <c r="NE60" s="44"/>
      <c r="NF60" s="44"/>
      <c r="NG60" s="44"/>
      <c r="NH60" s="44"/>
      <c r="NI60" s="44"/>
      <c r="NJ60" s="44"/>
      <c r="NK60" s="44"/>
      <c r="NL60" s="44"/>
      <c r="NM60" s="44"/>
      <c r="NN60" s="44"/>
      <c r="NO60" s="44"/>
      <c r="NP60" s="44"/>
      <c r="NQ60" s="44"/>
      <c r="NR60" s="44"/>
      <c r="NS60" s="44"/>
      <c r="NT60" s="44"/>
      <c r="NU60" s="44"/>
      <c r="NV60" s="44"/>
      <c r="NW60" s="44"/>
      <c r="NX60" s="44"/>
      <c r="NY60" s="44"/>
      <c r="NZ60" s="44"/>
      <c r="OA60" s="44"/>
      <c r="OB60" s="44"/>
      <c r="OC60" s="44"/>
      <c r="OD60" s="44"/>
      <c r="OE60" s="44"/>
      <c r="OF60" s="44"/>
      <c r="OG60" s="44"/>
      <c r="OH60" s="44"/>
      <c r="OI60" s="44"/>
      <c r="OJ60" s="44"/>
      <c r="OK60" s="44"/>
      <c r="OL60" s="44"/>
      <c r="OM60" s="44"/>
      <c r="ON60" s="44"/>
      <c r="OO60" s="44"/>
      <c r="OP60" s="44"/>
      <c r="OQ60" s="44"/>
      <c r="OR60" s="44"/>
      <c r="OS60" s="44"/>
      <c r="OT60" s="44"/>
      <c r="OU60" s="44"/>
      <c r="OV60" s="44"/>
      <c r="OW60" s="44"/>
      <c r="OX60" s="44"/>
      <c r="OY60" s="44"/>
      <c r="OZ60" s="44"/>
      <c r="PA60" s="44"/>
      <c r="PB60" s="44"/>
      <c r="PC60" s="44"/>
      <c r="PD60" s="44"/>
      <c r="PE60" s="44"/>
      <c r="PF60" s="44"/>
      <c r="PG60" s="44"/>
      <c r="PH60" s="44"/>
      <c r="PI60" s="44"/>
      <c r="PJ60" s="44"/>
      <c r="PK60" s="44"/>
      <c r="PL60" s="44"/>
      <c r="PM60" s="44"/>
      <c r="PN60" s="44"/>
      <c r="PO60" s="44"/>
      <c r="PP60" s="44"/>
      <c r="PQ60" s="44"/>
      <c r="PR60" s="44"/>
      <c r="PS60" s="44"/>
      <c r="PT60" s="44"/>
      <c r="PU60" s="44"/>
      <c r="PV60" s="44"/>
      <c r="PW60" s="44"/>
      <c r="PX60" s="44"/>
      <c r="PY60" s="44"/>
      <c r="PZ60" s="44"/>
      <c r="QA60" s="44"/>
      <c r="QB60" s="44"/>
      <c r="QC60" s="44"/>
      <c r="QD60" s="44"/>
      <c r="QE60" s="44"/>
      <c r="QF60" s="44"/>
      <c r="QG60" s="44"/>
      <c r="QH60" s="44"/>
      <c r="QI60" s="44"/>
      <c r="QJ60" s="44"/>
      <c r="QK60" s="44"/>
      <c r="QL60" s="44"/>
      <c r="QM60" s="44"/>
      <c r="QN60" s="44"/>
      <c r="QO60" s="44"/>
      <c r="QP60" s="44"/>
      <c r="QQ60" s="44"/>
      <c r="QR60" s="44"/>
      <c r="QS60" s="44"/>
      <c r="QT60" s="44"/>
      <c r="QU60" s="44"/>
      <c r="QV60" s="44"/>
      <c r="QW60" s="44"/>
      <c r="QX60" s="44"/>
      <c r="QY60" s="44"/>
      <c r="QZ60" s="44"/>
      <c r="RA60" s="44"/>
      <c r="RB60" s="44"/>
      <c r="RC60" s="44"/>
      <c r="RD60" s="44"/>
      <c r="RE60" s="44"/>
      <c r="RF60" s="44"/>
      <c r="RG60" s="44"/>
      <c r="RH60" s="44"/>
      <c r="RI60" s="44"/>
      <c r="RJ60" s="44"/>
      <c r="RK60" s="44"/>
      <c r="RL60" s="44"/>
      <c r="RM60" s="44"/>
      <c r="RN60" s="44"/>
      <c r="RO60" s="44"/>
      <c r="RP60" s="44"/>
      <c r="RQ60" s="44"/>
      <c r="RR60" s="44"/>
      <c r="RS60" s="44"/>
      <c r="RT60" s="44"/>
      <c r="RU60" s="44"/>
      <c r="RV60" s="44"/>
      <c r="RW60" s="44" t="s">
        <v>559</v>
      </c>
      <c r="RX60" s="44" t="s">
        <v>1195</v>
      </c>
      <c r="RY60" s="44" t="s">
        <v>561</v>
      </c>
      <c r="RZ60" s="44" t="s">
        <v>1091</v>
      </c>
      <c r="SA60" s="44" t="s">
        <v>563</v>
      </c>
      <c r="SB60" s="44" t="s">
        <v>764</v>
      </c>
      <c r="SC60" s="44" t="s">
        <v>765</v>
      </c>
      <c r="SD60" s="44" t="s">
        <v>978</v>
      </c>
      <c r="SE60" s="44" t="s">
        <v>567</v>
      </c>
      <c r="SF60" s="44" t="s">
        <v>568</v>
      </c>
      <c r="SG60" s="44" t="s">
        <v>1092</v>
      </c>
      <c r="SH60" s="44" t="s">
        <v>1093</v>
      </c>
      <c r="SI60" s="44"/>
      <c r="SJ60" s="44"/>
      <c r="SK60" s="44"/>
      <c r="SL60" s="44"/>
      <c r="SM60" s="44"/>
      <c r="SN60" s="44"/>
      <c r="SO60" s="44"/>
      <c r="SP60" s="44"/>
      <c r="SQ60" s="44"/>
      <c r="SR60" s="44"/>
      <c r="SS60" s="44"/>
      <c r="ST60" s="44"/>
      <c r="SU60" s="44"/>
      <c r="SV60" s="44"/>
      <c r="SW60" s="44"/>
      <c r="SX60" s="44"/>
      <c r="SY60" s="44"/>
      <c r="SZ60" s="44"/>
      <c r="TA60" s="44"/>
      <c r="TB60" s="44"/>
      <c r="TC60" s="44"/>
      <c r="TD60" s="44"/>
      <c r="TE60" s="44"/>
      <c r="TF60" s="44"/>
      <c r="TG60" s="44"/>
      <c r="TH60" s="44"/>
      <c r="TI60" s="44"/>
      <c r="TJ60" s="44"/>
      <c r="TK60" s="44" t="s">
        <v>1196</v>
      </c>
      <c r="TL60" s="44" t="s">
        <v>1197</v>
      </c>
      <c r="TM60" s="44" t="s">
        <v>1198</v>
      </c>
      <c r="TN60" s="44" t="s">
        <v>1199</v>
      </c>
      <c r="TO60" s="44" t="s">
        <v>1200</v>
      </c>
      <c r="TP60" s="44"/>
      <c r="TQ60" s="44"/>
      <c r="TR60" s="44"/>
      <c r="TS60" s="44"/>
      <c r="TT60" s="44"/>
      <c r="TU60" s="44"/>
      <c r="TV60" s="44"/>
      <c r="TW60" s="44"/>
      <c r="TX60" s="44"/>
      <c r="TY60" s="44"/>
      <c r="TZ60" s="44"/>
      <c r="UA60" s="44"/>
      <c r="UB60" s="44"/>
      <c r="UC60" s="44"/>
      <c r="UD60" s="44"/>
    </row>
    <row r="61" spans="1:550" s="39" customFormat="1" ht="15" customHeight="1" x14ac:dyDescent="0.25">
      <c r="A61" s="43" t="s">
        <v>1317</v>
      </c>
      <c r="B61" s="44" t="s">
        <v>1548</v>
      </c>
      <c r="C61" s="44" t="s">
        <v>2764</v>
      </c>
      <c r="D61" s="45" t="s">
        <v>497</v>
      </c>
      <c r="E61" s="44" t="s">
        <v>114</v>
      </c>
      <c r="F61" s="44">
        <v>25</v>
      </c>
      <c r="G61" s="44">
        <v>50</v>
      </c>
      <c r="H61" s="44">
        <v>75</v>
      </c>
      <c r="I61" s="44">
        <v>5</v>
      </c>
      <c r="J61" s="44" t="s">
        <v>1549</v>
      </c>
      <c r="K61" s="44" t="s">
        <v>10</v>
      </c>
      <c r="L61" s="44" t="s">
        <v>1550</v>
      </c>
      <c r="M61" s="44">
        <v>15</v>
      </c>
      <c r="N61" s="44">
        <v>35</v>
      </c>
      <c r="O61" s="44">
        <v>50</v>
      </c>
      <c r="P61" s="44" t="s">
        <v>1551</v>
      </c>
      <c r="Q61" s="44" t="s">
        <v>1552</v>
      </c>
      <c r="R61" s="44" t="s">
        <v>1553</v>
      </c>
      <c r="S61" s="44" t="s">
        <v>3519</v>
      </c>
      <c r="T61" s="44" t="s">
        <v>1554</v>
      </c>
      <c r="U61" s="44" t="s">
        <v>1555</v>
      </c>
      <c r="V61" s="44" t="s">
        <v>1556</v>
      </c>
      <c r="W61" s="44" t="s">
        <v>1557</v>
      </c>
      <c r="X61" s="44" t="s">
        <v>1558</v>
      </c>
      <c r="Y61" s="44" t="s">
        <v>1559</v>
      </c>
      <c r="Z61" s="44" t="s">
        <v>1560</v>
      </c>
      <c r="AA61" s="44" t="s">
        <v>1561</v>
      </c>
      <c r="AB61" s="44" t="s">
        <v>1562</v>
      </c>
      <c r="AC61" s="44" t="s">
        <v>1563</v>
      </c>
      <c r="AD61" s="44" t="s">
        <v>1564</v>
      </c>
      <c r="AE61" s="44" t="s">
        <v>1565</v>
      </c>
      <c r="AF61" s="44" t="s">
        <v>1566</v>
      </c>
      <c r="AG61" s="44" t="s">
        <v>1567</v>
      </c>
      <c r="AH61" s="44" t="s">
        <v>1568</v>
      </c>
      <c r="AI61" s="44" t="s">
        <v>1569</v>
      </c>
      <c r="AJ61" s="44" t="s">
        <v>1570</v>
      </c>
      <c r="AK61" s="44" t="s">
        <v>1571</v>
      </c>
      <c r="AL61" s="44" t="s">
        <v>1572</v>
      </c>
      <c r="AM61" s="44" t="s">
        <v>1573</v>
      </c>
      <c r="AN61" s="44" t="s">
        <v>1574</v>
      </c>
      <c r="AO61" s="44"/>
      <c r="AP61" s="44"/>
      <c r="AQ61" s="44"/>
      <c r="AR61" s="44"/>
      <c r="AS61" s="44"/>
      <c r="AT61" s="44"/>
      <c r="AU61" s="44"/>
      <c r="AV61" s="44"/>
      <c r="AW61" s="44"/>
      <c r="AX61" s="44"/>
      <c r="AY61" s="44"/>
      <c r="AZ61" s="44"/>
      <c r="BA61" s="44" t="s">
        <v>1575</v>
      </c>
      <c r="BB61" s="44" t="s">
        <v>1576</v>
      </c>
      <c r="BC61" s="44" t="s">
        <v>1577</v>
      </c>
      <c r="BD61" s="44" t="s">
        <v>475</v>
      </c>
      <c r="BE61" s="44" t="s">
        <v>1578</v>
      </c>
      <c r="BF61" s="44" t="s">
        <v>101</v>
      </c>
      <c r="BG61" s="44" t="s">
        <v>31</v>
      </c>
      <c r="BH61" s="44" t="s">
        <v>1579</v>
      </c>
      <c r="BI61" s="44">
        <v>10</v>
      </c>
      <c r="BJ61" s="44">
        <v>15</v>
      </c>
      <c r="BK61" s="44">
        <v>25</v>
      </c>
      <c r="BL61" s="44" t="s">
        <v>1580</v>
      </c>
      <c r="BM61" s="44" t="s">
        <v>1581</v>
      </c>
      <c r="BN61" s="44" t="s">
        <v>1582</v>
      </c>
      <c r="BO61" s="44" t="s">
        <v>3520</v>
      </c>
      <c r="BP61" s="44" t="s">
        <v>1583</v>
      </c>
      <c r="BQ61" s="44" t="s">
        <v>1584</v>
      </c>
      <c r="BR61" s="44" t="s">
        <v>1585</v>
      </c>
      <c r="BS61" s="44" t="s">
        <v>1586</v>
      </c>
      <c r="BT61" s="44" t="s">
        <v>1587</v>
      </c>
      <c r="BU61" s="44" t="s">
        <v>1588</v>
      </c>
      <c r="BV61" s="44" t="s">
        <v>1589</v>
      </c>
      <c r="BW61" s="44" t="s">
        <v>1590</v>
      </c>
      <c r="BX61" s="44" t="s">
        <v>1591</v>
      </c>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t="s">
        <v>1592</v>
      </c>
      <c r="CX61" s="44" t="s">
        <v>1593</v>
      </c>
      <c r="CY61" s="44" t="s">
        <v>1594</v>
      </c>
      <c r="CZ61" s="44" t="s">
        <v>1595</v>
      </c>
      <c r="DA61" s="44" t="s">
        <v>1596</v>
      </c>
      <c r="DB61" s="44" t="s">
        <v>101</v>
      </c>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c r="IW61" s="44"/>
      <c r="IX61" s="44"/>
      <c r="IY61" s="44"/>
      <c r="IZ61" s="44"/>
      <c r="JA61" s="44"/>
      <c r="JB61" s="44"/>
      <c r="JC61" s="44"/>
      <c r="JD61" s="44"/>
      <c r="JE61" s="44"/>
      <c r="JF61" s="44"/>
      <c r="JG61" s="44"/>
      <c r="JH61" s="44"/>
      <c r="JI61" s="44"/>
      <c r="JJ61" s="44"/>
      <c r="JK61" s="44"/>
      <c r="JL61" s="44"/>
      <c r="JM61" s="44"/>
      <c r="JN61" s="44"/>
      <c r="JO61" s="44"/>
      <c r="JP61" s="44"/>
      <c r="JQ61" s="44"/>
      <c r="JR61" s="44"/>
      <c r="JS61" s="44"/>
      <c r="JT61" s="44"/>
      <c r="JU61" s="44"/>
      <c r="JV61" s="44"/>
      <c r="JW61" s="44"/>
      <c r="JX61" s="44"/>
      <c r="JY61" s="44"/>
      <c r="JZ61" s="44"/>
      <c r="KA61" s="44"/>
      <c r="KB61" s="44"/>
      <c r="KC61" s="44"/>
      <c r="KD61" s="44"/>
      <c r="KE61" s="44"/>
      <c r="KF61" s="44"/>
      <c r="KG61" s="44"/>
      <c r="KH61" s="44"/>
      <c r="KI61" s="44"/>
      <c r="KJ61" s="44"/>
      <c r="KK61" s="44"/>
      <c r="KL61" s="44"/>
      <c r="KM61" s="44"/>
      <c r="KN61" s="44"/>
      <c r="KO61" s="44"/>
      <c r="KP61" s="44"/>
      <c r="KQ61" s="44"/>
      <c r="KR61" s="44"/>
      <c r="KS61" s="44"/>
      <c r="KT61" s="44"/>
      <c r="KU61" s="44"/>
      <c r="KV61" s="44"/>
      <c r="KW61" s="44"/>
      <c r="KX61" s="44"/>
      <c r="KY61" s="44"/>
      <c r="KZ61" s="44"/>
      <c r="LA61" s="44"/>
      <c r="LB61" s="44"/>
      <c r="LC61" s="44"/>
      <c r="LD61" s="44"/>
      <c r="LE61" s="44"/>
      <c r="LF61" s="44"/>
      <c r="LG61" s="44"/>
      <c r="LH61" s="44"/>
      <c r="LI61" s="44"/>
      <c r="LJ61" s="44"/>
      <c r="LK61" s="44"/>
      <c r="LL61" s="44"/>
      <c r="LM61" s="44"/>
      <c r="LN61" s="44"/>
      <c r="LO61" s="44"/>
      <c r="LP61" s="44"/>
      <c r="LQ61" s="44"/>
      <c r="LR61" s="44"/>
      <c r="LS61" s="44"/>
      <c r="LT61" s="44"/>
      <c r="LU61" s="44"/>
      <c r="LV61" s="44"/>
      <c r="LW61" s="44"/>
      <c r="LX61" s="44"/>
      <c r="LY61" s="44"/>
      <c r="LZ61" s="44"/>
      <c r="MA61" s="44"/>
      <c r="MB61" s="44"/>
      <c r="MC61" s="44"/>
      <c r="MD61" s="44"/>
      <c r="ME61" s="44"/>
      <c r="MF61" s="44"/>
      <c r="MG61" s="44"/>
      <c r="MH61" s="44"/>
      <c r="MI61" s="44"/>
      <c r="MJ61" s="44"/>
      <c r="MK61" s="44"/>
      <c r="ML61" s="44"/>
      <c r="MM61" s="44"/>
      <c r="MN61" s="44"/>
      <c r="MO61" s="44"/>
      <c r="MP61" s="44"/>
      <c r="MQ61" s="44"/>
      <c r="MR61" s="44"/>
      <c r="MS61" s="44"/>
      <c r="MT61" s="44"/>
      <c r="MU61" s="44"/>
      <c r="MV61" s="44"/>
      <c r="MW61" s="44"/>
      <c r="MX61" s="44"/>
      <c r="MY61" s="44"/>
      <c r="MZ61" s="44"/>
      <c r="NA61" s="44"/>
      <c r="NB61" s="44"/>
      <c r="NC61" s="44"/>
      <c r="ND61" s="44"/>
      <c r="NE61" s="44"/>
      <c r="NF61" s="44"/>
      <c r="NG61" s="44"/>
      <c r="NH61" s="44"/>
      <c r="NI61" s="44"/>
      <c r="NJ61" s="44"/>
      <c r="NK61" s="44"/>
      <c r="NL61" s="44"/>
      <c r="NM61" s="44"/>
      <c r="NN61" s="44"/>
      <c r="NO61" s="44"/>
      <c r="NP61" s="44"/>
      <c r="NQ61" s="44"/>
      <c r="NR61" s="44"/>
      <c r="NS61" s="44"/>
      <c r="NT61" s="44"/>
      <c r="NU61" s="44"/>
      <c r="NV61" s="44"/>
      <c r="NW61" s="44"/>
      <c r="NX61" s="44"/>
      <c r="NY61" s="44"/>
      <c r="NZ61" s="44"/>
      <c r="OA61" s="44"/>
      <c r="OB61" s="44"/>
      <c r="OC61" s="44"/>
      <c r="OD61" s="44"/>
      <c r="OE61" s="44"/>
      <c r="OF61" s="44"/>
      <c r="OG61" s="44"/>
      <c r="OH61" s="44"/>
      <c r="OI61" s="44"/>
      <c r="OJ61" s="44"/>
      <c r="OK61" s="44"/>
      <c r="OL61" s="44"/>
      <c r="OM61" s="44"/>
      <c r="ON61" s="44"/>
      <c r="OO61" s="44"/>
      <c r="OP61" s="44"/>
      <c r="OQ61" s="44"/>
      <c r="OR61" s="44"/>
      <c r="OS61" s="44"/>
      <c r="OT61" s="44"/>
      <c r="OU61" s="44"/>
      <c r="OV61" s="44"/>
      <c r="OW61" s="44"/>
      <c r="OX61" s="44"/>
      <c r="OY61" s="44"/>
      <c r="OZ61" s="44"/>
      <c r="PA61" s="44"/>
      <c r="PB61" s="44"/>
      <c r="PC61" s="44"/>
      <c r="PD61" s="44"/>
      <c r="PE61" s="44"/>
      <c r="PF61" s="44"/>
      <c r="PG61" s="44"/>
      <c r="PH61" s="44"/>
      <c r="PI61" s="44"/>
      <c r="PJ61" s="44"/>
      <c r="PK61" s="44"/>
      <c r="PL61" s="44"/>
      <c r="PM61" s="44"/>
      <c r="PN61" s="44"/>
      <c r="PO61" s="44"/>
      <c r="PP61" s="44"/>
      <c r="PQ61" s="44"/>
      <c r="PR61" s="44"/>
      <c r="PS61" s="44"/>
      <c r="PT61" s="44"/>
      <c r="PU61" s="44"/>
      <c r="PV61" s="44"/>
      <c r="PW61" s="44"/>
      <c r="PX61" s="44"/>
      <c r="PY61" s="44"/>
      <c r="PZ61" s="44"/>
      <c r="QA61" s="44"/>
      <c r="QB61" s="44"/>
      <c r="QC61" s="44"/>
      <c r="QD61" s="44"/>
      <c r="QE61" s="44"/>
      <c r="QF61" s="44"/>
      <c r="QG61" s="44"/>
      <c r="QH61" s="44"/>
      <c r="QI61" s="44"/>
      <c r="QJ61" s="44"/>
      <c r="QK61" s="44"/>
      <c r="QL61" s="44"/>
      <c r="QM61" s="44"/>
      <c r="QN61" s="44"/>
      <c r="QO61" s="44"/>
      <c r="QP61" s="44"/>
      <c r="QQ61" s="44"/>
      <c r="QR61" s="44"/>
      <c r="QS61" s="44"/>
      <c r="QT61" s="44"/>
      <c r="QU61" s="44"/>
      <c r="QV61" s="44"/>
      <c r="QW61" s="44"/>
      <c r="QX61" s="44"/>
      <c r="QY61" s="44"/>
      <c r="QZ61" s="44"/>
      <c r="RA61" s="44"/>
      <c r="RB61" s="44"/>
      <c r="RC61" s="44"/>
      <c r="RD61" s="44"/>
      <c r="RE61" s="44"/>
      <c r="RF61" s="44"/>
      <c r="RG61" s="44"/>
      <c r="RH61" s="44"/>
      <c r="RI61" s="44"/>
      <c r="RJ61" s="44"/>
      <c r="RK61" s="44"/>
      <c r="RL61" s="44"/>
      <c r="RM61" s="44"/>
      <c r="RN61" s="44"/>
      <c r="RO61" s="44"/>
      <c r="RP61" s="44"/>
      <c r="RQ61" s="44"/>
      <c r="RR61" s="44"/>
      <c r="RS61" s="44"/>
      <c r="RT61" s="44"/>
      <c r="RU61" s="44"/>
      <c r="RV61" s="44"/>
      <c r="RW61" s="44" t="s">
        <v>559</v>
      </c>
      <c r="RX61" s="44" t="s">
        <v>1597</v>
      </c>
      <c r="RY61" s="44" t="s">
        <v>561</v>
      </c>
      <c r="RZ61" s="44" t="s">
        <v>1091</v>
      </c>
      <c r="SA61" s="44" t="s">
        <v>563</v>
      </c>
      <c r="SB61" s="44" t="s">
        <v>764</v>
      </c>
      <c r="SC61" s="44" t="s">
        <v>765</v>
      </c>
      <c r="SD61" s="44" t="s">
        <v>1598</v>
      </c>
      <c r="SE61" s="44" t="s">
        <v>567</v>
      </c>
      <c r="SF61" s="44" t="s">
        <v>568</v>
      </c>
      <c r="SG61" s="44" t="s">
        <v>1599</v>
      </c>
      <c r="SH61" s="44" t="s">
        <v>1093</v>
      </c>
      <c r="SI61" s="44"/>
      <c r="SJ61" s="44"/>
      <c r="SK61" s="44"/>
      <c r="SL61" s="44"/>
      <c r="SM61" s="44"/>
      <c r="SN61" s="44"/>
      <c r="SO61" s="44"/>
      <c r="SP61" s="44"/>
      <c r="SQ61" s="44"/>
      <c r="SR61" s="44"/>
      <c r="SS61" s="44"/>
      <c r="ST61" s="44"/>
      <c r="SU61" s="44"/>
      <c r="SV61" s="44"/>
      <c r="SW61" s="44"/>
      <c r="SX61" s="44"/>
      <c r="SY61" s="44"/>
      <c r="SZ61" s="44"/>
      <c r="TA61" s="44"/>
      <c r="TB61" s="44"/>
      <c r="TC61" s="44"/>
      <c r="TD61" s="44"/>
      <c r="TE61" s="44"/>
      <c r="TF61" s="44"/>
      <c r="TG61" s="44"/>
      <c r="TH61" s="44"/>
      <c r="TI61" s="44"/>
      <c r="TJ61" s="44"/>
      <c r="TK61" s="44" t="s">
        <v>1600</v>
      </c>
      <c r="TL61" s="44" t="s">
        <v>1601</v>
      </c>
      <c r="TM61" s="44" t="s">
        <v>1602</v>
      </c>
      <c r="TN61" s="44" t="s">
        <v>1603</v>
      </c>
      <c r="TO61" s="44" t="s">
        <v>1604</v>
      </c>
      <c r="TP61" s="44" t="s">
        <v>1605</v>
      </c>
      <c r="TQ61" s="44"/>
      <c r="TR61" s="44"/>
      <c r="TS61" s="44"/>
      <c r="TT61" s="44"/>
      <c r="TU61" s="44"/>
      <c r="TV61" s="44"/>
      <c r="TW61" s="44"/>
      <c r="TX61" s="44"/>
      <c r="TY61" s="44"/>
      <c r="TZ61" s="44"/>
      <c r="UA61" s="44"/>
      <c r="UB61" s="44"/>
      <c r="UC61" s="44"/>
      <c r="UD61" s="44"/>
    </row>
    <row r="62" spans="1:550" s="39" customFormat="1" ht="15" customHeight="1" x14ac:dyDescent="0.25">
      <c r="A62" s="43" t="s">
        <v>1318</v>
      </c>
      <c r="B62" s="43" t="s">
        <v>2765</v>
      </c>
      <c r="C62" s="43" t="s">
        <v>2764</v>
      </c>
      <c r="D62" s="43" t="s">
        <v>2766</v>
      </c>
      <c r="E62" s="43" t="s">
        <v>138</v>
      </c>
      <c r="F62" s="43">
        <v>20</v>
      </c>
      <c r="G62" s="43">
        <v>40</v>
      </c>
      <c r="H62" s="43">
        <v>60</v>
      </c>
      <c r="I62" s="43">
        <v>4</v>
      </c>
      <c r="J62" s="43" t="s">
        <v>2767</v>
      </c>
      <c r="K62" s="43" t="s">
        <v>10</v>
      </c>
      <c r="L62" s="43" t="s">
        <v>2768</v>
      </c>
      <c r="M62" s="43">
        <v>10</v>
      </c>
      <c r="N62" s="43">
        <v>15</v>
      </c>
      <c r="O62" s="43">
        <v>25</v>
      </c>
      <c r="P62" s="43" t="s">
        <v>2769</v>
      </c>
      <c r="Q62" s="43" t="s">
        <v>2770</v>
      </c>
      <c r="R62" s="43" t="s">
        <v>2771</v>
      </c>
      <c r="S62" s="43" t="s">
        <v>2772</v>
      </c>
      <c r="T62" s="43" t="s">
        <v>2773</v>
      </c>
      <c r="U62" s="43" t="s">
        <v>2774</v>
      </c>
      <c r="V62" s="43" t="s">
        <v>2775</v>
      </c>
      <c r="W62" s="43" t="s">
        <v>2776</v>
      </c>
      <c r="X62" s="43" t="s">
        <v>2773</v>
      </c>
      <c r="Y62" s="43" t="s">
        <v>2777</v>
      </c>
      <c r="Z62" s="43" t="s">
        <v>2778</v>
      </c>
      <c r="AA62" s="43" t="s">
        <v>2779</v>
      </c>
      <c r="AB62" s="43" t="s">
        <v>2773</v>
      </c>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t="s">
        <v>2780</v>
      </c>
      <c r="BB62" s="43" t="s">
        <v>2781</v>
      </c>
      <c r="BC62" s="43" t="s">
        <v>2363</v>
      </c>
      <c r="BD62" s="43" t="s">
        <v>2782</v>
      </c>
      <c r="BE62" s="43" t="s">
        <v>2783</v>
      </c>
      <c r="BF62" s="43" t="s">
        <v>101</v>
      </c>
      <c r="BG62" s="43" t="s">
        <v>31</v>
      </c>
      <c r="BH62" s="43" t="s">
        <v>2784</v>
      </c>
      <c r="BI62" s="43">
        <v>10</v>
      </c>
      <c r="BJ62" s="43">
        <v>25</v>
      </c>
      <c r="BK62" s="43">
        <v>35</v>
      </c>
      <c r="BL62" s="43" t="s">
        <v>2785</v>
      </c>
      <c r="BM62" s="43" t="s">
        <v>2786</v>
      </c>
      <c r="BN62" s="43" t="s">
        <v>2787</v>
      </c>
      <c r="BO62" s="43" t="s">
        <v>3611</v>
      </c>
      <c r="BP62" s="43" t="s">
        <v>2773</v>
      </c>
      <c r="BQ62" s="43" t="s">
        <v>2788</v>
      </c>
      <c r="BR62" s="43" t="s">
        <v>2789</v>
      </c>
      <c r="BS62" s="43" t="s">
        <v>2790</v>
      </c>
      <c r="BT62" s="43" t="s">
        <v>2773</v>
      </c>
      <c r="BU62" s="43" t="s">
        <v>2791</v>
      </c>
      <c r="BV62" s="43" t="s">
        <v>2792</v>
      </c>
      <c r="BW62" s="43" t="s">
        <v>2793</v>
      </c>
      <c r="BX62" s="43" t="s">
        <v>2794</v>
      </c>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t="s">
        <v>2795</v>
      </c>
      <c r="CX62" s="43" t="s">
        <v>2796</v>
      </c>
      <c r="CY62" s="43" t="s">
        <v>2797</v>
      </c>
      <c r="CZ62" s="43" t="s">
        <v>2798</v>
      </c>
      <c r="DA62" s="43" t="s">
        <v>2799</v>
      </c>
      <c r="DB62" s="43" t="s">
        <v>101</v>
      </c>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c r="IW62" s="43"/>
      <c r="IX62" s="43"/>
      <c r="IY62" s="43"/>
      <c r="IZ62" s="43"/>
      <c r="JA62" s="43"/>
      <c r="JB62" s="43"/>
      <c r="JC62" s="43"/>
      <c r="JD62" s="43"/>
      <c r="JE62" s="43"/>
      <c r="JF62" s="43"/>
      <c r="JG62" s="43"/>
      <c r="JH62" s="43"/>
      <c r="JI62" s="43"/>
      <c r="JJ62" s="43"/>
      <c r="JK62" s="43"/>
      <c r="JL62" s="43"/>
      <c r="JM62" s="43"/>
      <c r="JN62" s="43"/>
      <c r="JO62" s="43"/>
      <c r="JP62" s="43"/>
      <c r="JQ62" s="43"/>
      <c r="JR62" s="43"/>
      <c r="JS62" s="43"/>
      <c r="JT62" s="43"/>
      <c r="JU62" s="43"/>
      <c r="JV62" s="43"/>
      <c r="JW62" s="43"/>
      <c r="JX62" s="43"/>
      <c r="JY62" s="43"/>
      <c r="JZ62" s="43"/>
      <c r="KA62" s="43"/>
      <c r="KB62" s="43"/>
      <c r="KC62" s="43"/>
      <c r="KD62" s="43"/>
      <c r="KE62" s="43"/>
      <c r="KF62" s="43"/>
      <c r="KG62" s="43"/>
      <c r="KH62" s="43"/>
      <c r="KI62" s="43"/>
      <c r="KJ62" s="43"/>
      <c r="KK62" s="43"/>
      <c r="KL62" s="43"/>
      <c r="KM62" s="43"/>
      <c r="KN62" s="43"/>
      <c r="KO62" s="43"/>
      <c r="KP62" s="43"/>
      <c r="KQ62" s="43"/>
      <c r="KR62" s="43"/>
      <c r="KS62" s="43"/>
      <c r="KT62" s="43"/>
      <c r="KU62" s="43"/>
      <c r="KV62" s="43"/>
      <c r="KW62" s="43"/>
      <c r="KX62" s="43"/>
      <c r="KY62" s="43"/>
      <c r="KZ62" s="43"/>
      <c r="LA62" s="43"/>
      <c r="LB62" s="43"/>
      <c r="LC62" s="43"/>
      <c r="LD62" s="43"/>
      <c r="LE62" s="43"/>
      <c r="LF62" s="43"/>
      <c r="LG62" s="43"/>
      <c r="LH62" s="43"/>
      <c r="LI62" s="43"/>
      <c r="LJ62" s="43"/>
      <c r="LK62" s="43"/>
      <c r="LL62" s="43"/>
      <c r="LM62" s="43"/>
      <c r="LN62" s="43"/>
      <c r="LO62" s="43"/>
      <c r="LP62" s="43"/>
      <c r="LQ62" s="43"/>
      <c r="LR62" s="43"/>
      <c r="LS62" s="43"/>
      <c r="LT62" s="43"/>
      <c r="LU62" s="43"/>
      <c r="LV62" s="43"/>
      <c r="LW62" s="43"/>
      <c r="LX62" s="43"/>
      <c r="LY62" s="43"/>
      <c r="LZ62" s="43"/>
      <c r="MA62" s="43"/>
      <c r="MB62" s="43"/>
      <c r="MC62" s="43"/>
      <c r="MD62" s="43"/>
      <c r="ME62" s="43"/>
      <c r="MF62" s="43"/>
      <c r="MG62" s="43"/>
      <c r="MH62" s="43"/>
      <c r="MI62" s="43"/>
      <c r="MJ62" s="43"/>
      <c r="MK62" s="43"/>
      <c r="ML62" s="43"/>
      <c r="MM62" s="43"/>
      <c r="MN62" s="43"/>
      <c r="MO62" s="43"/>
      <c r="MP62" s="43"/>
      <c r="MQ62" s="43"/>
      <c r="MR62" s="43"/>
      <c r="MS62" s="43"/>
      <c r="MT62" s="43"/>
      <c r="MU62" s="43"/>
      <c r="MV62" s="43"/>
      <c r="MW62" s="43"/>
      <c r="MX62" s="43"/>
      <c r="MY62" s="43"/>
      <c r="MZ62" s="43"/>
      <c r="NA62" s="43"/>
      <c r="NB62" s="43"/>
      <c r="NC62" s="43"/>
      <c r="ND62" s="43"/>
      <c r="NE62" s="43"/>
      <c r="NF62" s="43"/>
      <c r="NG62" s="43"/>
      <c r="NH62" s="43"/>
      <c r="NI62" s="43"/>
      <c r="NJ62" s="43"/>
      <c r="NK62" s="43"/>
      <c r="NL62" s="43"/>
      <c r="NM62" s="43"/>
      <c r="NN62" s="43"/>
      <c r="NO62" s="43"/>
      <c r="NP62" s="43"/>
      <c r="NQ62" s="43"/>
      <c r="NR62" s="43"/>
      <c r="NS62" s="43"/>
      <c r="NT62" s="43"/>
      <c r="NU62" s="43"/>
      <c r="NV62" s="43"/>
      <c r="NW62" s="43"/>
      <c r="NX62" s="43"/>
      <c r="NY62" s="43"/>
      <c r="NZ62" s="43"/>
      <c r="OA62" s="43"/>
      <c r="OB62" s="43"/>
      <c r="OC62" s="43"/>
      <c r="OD62" s="43"/>
      <c r="OE62" s="43"/>
      <c r="OF62" s="43"/>
      <c r="OG62" s="43"/>
      <c r="OH62" s="43"/>
      <c r="OI62" s="43"/>
      <c r="OJ62" s="43"/>
      <c r="OK62" s="43"/>
      <c r="OL62" s="43"/>
      <c r="OM62" s="43"/>
      <c r="ON62" s="43"/>
      <c r="OO62" s="43"/>
      <c r="OP62" s="43"/>
      <c r="OQ62" s="43"/>
      <c r="OR62" s="43"/>
      <c r="OS62" s="43"/>
      <c r="OT62" s="43"/>
      <c r="OU62" s="43"/>
      <c r="OV62" s="43"/>
      <c r="OW62" s="43"/>
      <c r="OX62" s="43"/>
      <c r="OY62" s="43"/>
      <c r="OZ62" s="43"/>
      <c r="PA62" s="43"/>
      <c r="PB62" s="43"/>
      <c r="PC62" s="43"/>
      <c r="PD62" s="43"/>
      <c r="PE62" s="43"/>
      <c r="PF62" s="43"/>
      <c r="PG62" s="43"/>
      <c r="PH62" s="43"/>
      <c r="PI62" s="43"/>
      <c r="PJ62" s="43"/>
      <c r="PK62" s="43"/>
      <c r="PL62" s="43"/>
      <c r="PM62" s="43"/>
      <c r="PN62" s="43"/>
      <c r="PO62" s="43"/>
      <c r="PP62" s="43"/>
      <c r="PQ62" s="43"/>
      <c r="PR62" s="43"/>
      <c r="PS62" s="43"/>
      <c r="PT62" s="43"/>
      <c r="PU62" s="43"/>
      <c r="PV62" s="43"/>
      <c r="PW62" s="43"/>
      <c r="PX62" s="43"/>
      <c r="PY62" s="43"/>
      <c r="PZ62" s="43"/>
      <c r="QA62" s="43"/>
      <c r="QB62" s="43"/>
      <c r="QC62" s="43"/>
      <c r="QD62" s="43"/>
      <c r="QE62" s="43"/>
      <c r="QF62" s="43"/>
      <c r="QG62" s="43"/>
      <c r="QH62" s="43"/>
      <c r="QI62" s="43"/>
      <c r="QJ62" s="43"/>
      <c r="QK62" s="43"/>
      <c r="QL62" s="43"/>
      <c r="QM62" s="43"/>
      <c r="QN62" s="43"/>
      <c r="QO62" s="43"/>
      <c r="QP62" s="43"/>
      <c r="QQ62" s="43"/>
      <c r="QR62" s="43"/>
      <c r="QS62" s="43"/>
      <c r="QT62" s="43"/>
      <c r="QU62" s="43"/>
      <c r="QV62" s="43"/>
      <c r="QW62" s="43"/>
      <c r="QX62" s="43"/>
      <c r="QY62" s="43"/>
      <c r="QZ62" s="43"/>
      <c r="RA62" s="43"/>
      <c r="RB62" s="43"/>
      <c r="RC62" s="43"/>
      <c r="RD62" s="43"/>
      <c r="RE62" s="43"/>
      <c r="RF62" s="43"/>
      <c r="RG62" s="43"/>
      <c r="RH62" s="43"/>
      <c r="RI62" s="43"/>
      <c r="RJ62" s="43"/>
      <c r="RK62" s="43"/>
      <c r="RL62" s="43"/>
      <c r="RM62" s="43"/>
      <c r="RN62" s="43"/>
      <c r="RO62" s="43"/>
      <c r="RP62" s="43"/>
      <c r="RQ62" s="43"/>
      <c r="RR62" s="43"/>
      <c r="RS62" s="43"/>
      <c r="RT62" s="43"/>
      <c r="RU62" s="43"/>
      <c r="RV62" s="43"/>
      <c r="RW62" s="43" t="s">
        <v>2679</v>
      </c>
      <c r="RX62" s="43" t="s">
        <v>2680</v>
      </c>
      <c r="RY62" s="43"/>
      <c r="RZ62" s="43"/>
      <c r="SA62" s="43"/>
      <c r="SB62" s="43"/>
      <c r="SC62" s="43"/>
      <c r="SD62" s="43"/>
      <c r="SE62" s="43"/>
      <c r="SF62" s="43"/>
      <c r="SG62" s="43"/>
      <c r="SH62" s="43"/>
      <c r="SI62" s="43"/>
      <c r="SJ62" s="43"/>
      <c r="SK62" s="43"/>
      <c r="SL62" s="43"/>
      <c r="SM62" s="43"/>
      <c r="SN62" s="43"/>
      <c r="SO62" s="43"/>
      <c r="SP62" s="43"/>
      <c r="SQ62" s="43"/>
      <c r="SR62" s="43"/>
      <c r="SS62" s="43"/>
      <c r="ST62" s="43"/>
      <c r="SU62" s="43"/>
      <c r="SV62" s="43"/>
      <c r="SW62" s="43"/>
      <c r="SX62" s="43"/>
      <c r="SY62" s="43"/>
      <c r="SZ62" s="43"/>
      <c r="TA62" s="43"/>
      <c r="TB62" s="43"/>
      <c r="TC62" s="43"/>
      <c r="TD62" s="43"/>
      <c r="TE62" s="43"/>
      <c r="TF62" s="43"/>
      <c r="TG62" s="43"/>
      <c r="TH62" s="43"/>
      <c r="TI62" s="43"/>
      <c r="TJ62" s="43"/>
      <c r="TK62" s="43" t="s">
        <v>2800</v>
      </c>
      <c r="TL62" s="43" t="s">
        <v>2801</v>
      </c>
      <c r="TM62" s="43" t="s">
        <v>2802</v>
      </c>
      <c r="TN62" s="43" t="s">
        <v>2803</v>
      </c>
      <c r="TO62" s="43" t="s">
        <v>2804</v>
      </c>
      <c r="TP62" s="43" t="s">
        <v>2805</v>
      </c>
      <c r="TQ62" s="43" t="s">
        <v>2806</v>
      </c>
      <c r="TR62" s="43" t="s">
        <v>2807</v>
      </c>
      <c r="TS62" s="43"/>
      <c r="TT62" s="43"/>
      <c r="TU62" s="43"/>
      <c r="TV62" s="43"/>
      <c r="TW62" s="43"/>
      <c r="TX62" s="43"/>
      <c r="TY62" s="43"/>
      <c r="TZ62" s="43"/>
      <c r="UA62" s="43"/>
      <c r="UB62" s="43"/>
      <c r="UC62" s="43"/>
      <c r="UD62" s="43"/>
    </row>
    <row r="63" spans="1:550" s="39" customFormat="1" ht="15" customHeight="1" x14ac:dyDescent="0.25">
      <c r="A63" s="43" t="s">
        <v>1319</v>
      </c>
      <c r="B63" s="44" t="s">
        <v>1201</v>
      </c>
      <c r="C63" s="44" t="s">
        <v>2764</v>
      </c>
      <c r="D63" s="45" t="s">
        <v>497</v>
      </c>
      <c r="E63" s="44" t="s">
        <v>107</v>
      </c>
      <c r="F63" s="44">
        <v>25</v>
      </c>
      <c r="G63" s="44">
        <v>50</v>
      </c>
      <c r="H63" s="44">
        <v>75</v>
      </c>
      <c r="I63" s="44">
        <v>5</v>
      </c>
      <c r="J63" s="44" t="s">
        <v>1202</v>
      </c>
      <c r="K63" s="44" t="s">
        <v>10</v>
      </c>
      <c r="L63" s="44" t="s">
        <v>1203</v>
      </c>
      <c r="M63" s="44">
        <v>5</v>
      </c>
      <c r="N63" s="44">
        <v>10</v>
      </c>
      <c r="O63" s="44">
        <v>15</v>
      </c>
      <c r="P63" s="44" t="s">
        <v>1204</v>
      </c>
      <c r="Q63" s="44" t="s">
        <v>1205</v>
      </c>
      <c r="R63" s="44" t="s">
        <v>1206</v>
      </c>
      <c r="S63" s="44" t="s">
        <v>3519</v>
      </c>
      <c r="T63" s="44" t="s">
        <v>1207</v>
      </c>
      <c r="U63" s="44" t="s">
        <v>1208</v>
      </c>
      <c r="V63" s="44" t="s">
        <v>1209</v>
      </c>
      <c r="W63" s="44" t="s">
        <v>1210</v>
      </c>
      <c r="X63" s="44" t="s">
        <v>1211</v>
      </c>
      <c r="Y63" s="44" t="s">
        <v>1212</v>
      </c>
      <c r="Z63" s="44" t="s">
        <v>1213</v>
      </c>
      <c r="AA63" s="44" t="s">
        <v>1214</v>
      </c>
      <c r="AB63" s="44" t="s">
        <v>1215</v>
      </c>
      <c r="AC63" s="44" t="s">
        <v>1216</v>
      </c>
      <c r="AD63" s="44" t="s">
        <v>1217</v>
      </c>
      <c r="AE63" s="44" t="s">
        <v>1218</v>
      </c>
      <c r="AF63" s="44" t="s">
        <v>1219</v>
      </c>
      <c r="AG63" s="44" t="s">
        <v>1220</v>
      </c>
      <c r="AH63" s="44" t="s">
        <v>1221</v>
      </c>
      <c r="AI63" s="44" t="s">
        <v>1222</v>
      </c>
      <c r="AJ63" s="44" t="s">
        <v>1223</v>
      </c>
      <c r="AK63" s="44"/>
      <c r="AL63" s="44"/>
      <c r="AM63" s="44"/>
      <c r="AN63" s="44"/>
      <c r="AO63" s="44"/>
      <c r="AP63" s="44"/>
      <c r="AQ63" s="44"/>
      <c r="AR63" s="44"/>
      <c r="AS63" s="44"/>
      <c r="AT63" s="44"/>
      <c r="AU63" s="44"/>
      <c r="AV63" s="44"/>
      <c r="AW63" s="44"/>
      <c r="AX63" s="44"/>
      <c r="AY63" s="44"/>
      <c r="AZ63" s="44"/>
      <c r="BA63" s="44" t="s">
        <v>1224</v>
      </c>
      <c r="BB63" s="44" t="s">
        <v>1225</v>
      </c>
      <c r="BC63" s="44" t="s">
        <v>1226</v>
      </c>
      <c r="BD63" s="44" t="s">
        <v>1227</v>
      </c>
      <c r="BE63" s="44" t="s">
        <v>1228</v>
      </c>
      <c r="BF63" s="44" t="s">
        <v>101</v>
      </c>
      <c r="BG63" s="44" t="s">
        <v>31</v>
      </c>
      <c r="BH63" s="44" t="s">
        <v>1229</v>
      </c>
      <c r="BI63" s="44">
        <v>10</v>
      </c>
      <c r="BJ63" s="44">
        <v>20</v>
      </c>
      <c r="BK63" s="44">
        <v>30</v>
      </c>
      <c r="BL63" s="44" t="s">
        <v>1230</v>
      </c>
      <c r="BM63" s="44" t="s">
        <v>1231</v>
      </c>
      <c r="BN63" s="44" t="s">
        <v>1232</v>
      </c>
      <c r="BO63" s="44" t="s">
        <v>3520</v>
      </c>
      <c r="BP63" s="44" t="s">
        <v>1207</v>
      </c>
      <c r="BQ63" s="44" t="s">
        <v>1233</v>
      </c>
      <c r="BR63" s="44" t="s">
        <v>1234</v>
      </c>
      <c r="BS63" s="44" t="s">
        <v>1235</v>
      </c>
      <c r="BT63" s="44" t="s">
        <v>1236</v>
      </c>
      <c r="BU63" s="44" t="s">
        <v>1237</v>
      </c>
      <c r="BV63" s="44" t="s">
        <v>1238</v>
      </c>
      <c r="BW63" s="44" t="s">
        <v>1239</v>
      </c>
      <c r="BX63" s="44" t="s">
        <v>1236</v>
      </c>
      <c r="BY63" s="44" t="s">
        <v>1240</v>
      </c>
      <c r="BZ63" s="44" t="s">
        <v>1241</v>
      </c>
      <c r="CA63" s="44" t="s">
        <v>1242</v>
      </c>
      <c r="CB63" s="44" t="s">
        <v>1236</v>
      </c>
      <c r="CC63" s="44"/>
      <c r="CD63" s="44"/>
      <c r="CE63" s="44"/>
      <c r="CF63" s="44"/>
      <c r="CG63" s="44"/>
      <c r="CH63" s="44"/>
      <c r="CI63" s="44"/>
      <c r="CJ63" s="44"/>
      <c r="CK63" s="44"/>
      <c r="CL63" s="44"/>
      <c r="CM63" s="44"/>
      <c r="CN63" s="44"/>
      <c r="CO63" s="44"/>
      <c r="CP63" s="44"/>
      <c r="CQ63" s="44"/>
      <c r="CR63" s="44"/>
      <c r="CS63" s="44"/>
      <c r="CT63" s="44"/>
      <c r="CU63" s="44"/>
      <c r="CV63" s="44"/>
      <c r="CW63" s="44" t="s">
        <v>1243</v>
      </c>
      <c r="CX63" s="44" t="s">
        <v>1244</v>
      </c>
      <c r="CY63" s="44" t="s">
        <v>1245</v>
      </c>
      <c r="CZ63" s="44" t="s">
        <v>1246</v>
      </c>
      <c r="DA63" s="44" t="s">
        <v>1247</v>
      </c>
      <c r="DB63" s="44" t="s">
        <v>101</v>
      </c>
      <c r="DC63" s="44" t="s">
        <v>32</v>
      </c>
      <c r="DD63" s="44" t="s">
        <v>1248</v>
      </c>
      <c r="DE63" s="44">
        <v>10</v>
      </c>
      <c r="DF63" s="44">
        <v>20</v>
      </c>
      <c r="DG63" s="44">
        <v>30</v>
      </c>
      <c r="DH63" s="44" t="s">
        <v>1249</v>
      </c>
      <c r="DI63" s="44" t="s">
        <v>1250</v>
      </c>
      <c r="DJ63" s="44" t="s">
        <v>1251</v>
      </c>
      <c r="DK63" s="44" t="s">
        <v>1252</v>
      </c>
      <c r="DL63" s="44" t="s">
        <v>1253</v>
      </c>
      <c r="DM63" s="44" t="s">
        <v>1254</v>
      </c>
      <c r="DN63" s="44" t="s">
        <v>1255</v>
      </c>
      <c r="DO63" s="44" t="s">
        <v>1256</v>
      </c>
      <c r="DP63" s="44" t="s">
        <v>1223</v>
      </c>
      <c r="DQ63" s="44" t="s">
        <v>1257</v>
      </c>
      <c r="DR63" s="44" t="s">
        <v>1258</v>
      </c>
      <c r="DS63" s="44" t="s">
        <v>1259</v>
      </c>
      <c r="DT63" s="44" t="s">
        <v>1260</v>
      </c>
      <c r="DU63" s="44" t="s">
        <v>1261</v>
      </c>
      <c r="DV63" s="44" t="s">
        <v>1262</v>
      </c>
      <c r="DW63" s="44" t="s">
        <v>1263</v>
      </c>
      <c r="DX63" s="44" t="s">
        <v>1264</v>
      </c>
      <c r="DY63" s="44" t="s">
        <v>1265</v>
      </c>
      <c r="DZ63" s="44" t="s">
        <v>1266</v>
      </c>
      <c r="EA63" s="44" t="s">
        <v>1267</v>
      </c>
      <c r="EB63" s="44" t="s">
        <v>1268</v>
      </c>
      <c r="EC63" s="44" t="s">
        <v>1269</v>
      </c>
      <c r="ED63" s="44" t="s">
        <v>1270</v>
      </c>
      <c r="EE63" s="44" t="s">
        <v>1271</v>
      </c>
      <c r="EF63" s="44" t="s">
        <v>1272</v>
      </c>
      <c r="EG63" s="44"/>
      <c r="EH63" s="44"/>
      <c r="EI63" s="44"/>
      <c r="EJ63" s="44"/>
      <c r="EK63" s="44"/>
      <c r="EL63" s="44"/>
      <c r="EM63" s="44"/>
      <c r="EN63" s="44"/>
      <c r="EO63" s="44"/>
      <c r="EP63" s="44"/>
      <c r="EQ63" s="44"/>
      <c r="ER63" s="44"/>
      <c r="ES63" s="44" t="s">
        <v>1273</v>
      </c>
      <c r="ET63" s="44" t="s">
        <v>1274</v>
      </c>
      <c r="EU63" s="44" t="s">
        <v>1275</v>
      </c>
      <c r="EV63" s="44" t="s">
        <v>1276</v>
      </c>
      <c r="EW63" s="44" t="s">
        <v>606</v>
      </c>
      <c r="EX63" s="44" t="s">
        <v>101</v>
      </c>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c r="IW63" s="44"/>
      <c r="IX63" s="44"/>
      <c r="IY63" s="44"/>
      <c r="IZ63" s="44"/>
      <c r="JA63" s="44"/>
      <c r="JB63" s="44"/>
      <c r="JC63" s="44"/>
      <c r="JD63" s="44"/>
      <c r="JE63" s="44"/>
      <c r="JF63" s="44"/>
      <c r="JG63" s="44"/>
      <c r="JH63" s="44"/>
      <c r="JI63" s="44"/>
      <c r="JJ63" s="44"/>
      <c r="JK63" s="44"/>
      <c r="JL63" s="44"/>
      <c r="JM63" s="44"/>
      <c r="JN63" s="44"/>
      <c r="JO63" s="44"/>
      <c r="JP63" s="44"/>
      <c r="JQ63" s="44"/>
      <c r="JR63" s="44"/>
      <c r="JS63" s="44"/>
      <c r="JT63" s="44"/>
      <c r="JU63" s="44"/>
      <c r="JV63" s="44"/>
      <c r="JW63" s="44"/>
      <c r="JX63" s="44"/>
      <c r="JY63" s="44"/>
      <c r="JZ63" s="44"/>
      <c r="KA63" s="44"/>
      <c r="KB63" s="44"/>
      <c r="KC63" s="44"/>
      <c r="KD63" s="44"/>
      <c r="KE63" s="44"/>
      <c r="KF63" s="44"/>
      <c r="KG63" s="44"/>
      <c r="KH63" s="44"/>
      <c r="KI63" s="44"/>
      <c r="KJ63" s="44"/>
      <c r="KK63" s="44"/>
      <c r="KL63" s="44"/>
      <c r="KM63" s="44"/>
      <c r="KN63" s="44"/>
      <c r="KO63" s="44"/>
      <c r="KP63" s="44"/>
      <c r="KQ63" s="44"/>
      <c r="KR63" s="44"/>
      <c r="KS63" s="44"/>
      <c r="KT63" s="44"/>
      <c r="KU63" s="44"/>
      <c r="KV63" s="44"/>
      <c r="KW63" s="44"/>
      <c r="KX63" s="44"/>
      <c r="KY63" s="44"/>
      <c r="KZ63" s="44"/>
      <c r="LA63" s="44"/>
      <c r="LB63" s="44"/>
      <c r="LC63" s="44"/>
      <c r="LD63" s="44"/>
      <c r="LE63" s="44"/>
      <c r="LF63" s="44"/>
      <c r="LG63" s="44"/>
      <c r="LH63" s="44"/>
      <c r="LI63" s="44"/>
      <c r="LJ63" s="44"/>
      <c r="LK63" s="44"/>
      <c r="LL63" s="44"/>
      <c r="LM63" s="44"/>
      <c r="LN63" s="44"/>
      <c r="LO63" s="44"/>
      <c r="LP63" s="44"/>
      <c r="LQ63" s="44"/>
      <c r="LR63" s="44"/>
      <c r="LS63" s="44"/>
      <c r="LT63" s="44"/>
      <c r="LU63" s="44"/>
      <c r="LV63" s="44"/>
      <c r="LW63" s="44"/>
      <c r="LX63" s="44"/>
      <c r="LY63" s="44"/>
      <c r="LZ63" s="44"/>
      <c r="MA63" s="44"/>
      <c r="MB63" s="44"/>
      <c r="MC63" s="44"/>
      <c r="MD63" s="44"/>
      <c r="ME63" s="44"/>
      <c r="MF63" s="44"/>
      <c r="MG63" s="44"/>
      <c r="MH63" s="44"/>
      <c r="MI63" s="44"/>
      <c r="MJ63" s="44"/>
      <c r="MK63" s="44"/>
      <c r="ML63" s="44"/>
      <c r="MM63" s="44"/>
      <c r="MN63" s="44"/>
      <c r="MO63" s="44"/>
      <c r="MP63" s="44"/>
      <c r="MQ63" s="44"/>
      <c r="MR63" s="44"/>
      <c r="MS63" s="44"/>
      <c r="MT63" s="44"/>
      <c r="MU63" s="44"/>
      <c r="MV63" s="44"/>
      <c r="MW63" s="44"/>
      <c r="MX63" s="44"/>
      <c r="MY63" s="44"/>
      <c r="MZ63" s="44"/>
      <c r="NA63" s="44"/>
      <c r="NB63" s="44"/>
      <c r="NC63" s="44"/>
      <c r="ND63" s="44"/>
      <c r="NE63" s="44"/>
      <c r="NF63" s="44"/>
      <c r="NG63" s="44"/>
      <c r="NH63" s="44"/>
      <c r="NI63" s="44"/>
      <c r="NJ63" s="44"/>
      <c r="NK63" s="44"/>
      <c r="NL63" s="44"/>
      <c r="NM63" s="44"/>
      <c r="NN63" s="44"/>
      <c r="NO63" s="44"/>
      <c r="NP63" s="44"/>
      <c r="NQ63" s="44"/>
      <c r="NR63" s="44"/>
      <c r="NS63" s="44"/>
      <c r="NT63" s="44"/>
      <c r="NU63" s="44"/>
      <c r="NV63" s="44"/>
      <c r="NW63" s="44"/>
      <c r="NX63" s="44"/>
      <c r="NY63" s="44"/>
      <c r="NZ63" s="44"/>
      <c r="OA63" s="44"/>
      <c r="OB63" s="44"/>
      <c r="OC63" s="44"/>
      <c r="OD63" s="44"/>
      <c r="OE63" s="44"/>
      <c r="OF63" s="44"/>
      <c r="OG63" s="44"/>
      <c r="OH63" s="44"/>
      <c r="OI63" s="44"/>
      <c r="OJ63" s="44"/>
      <c r="OK63" s="44"/>
      <c r="OL63" s="44"/>
      <c r="OM63" s="44"/>
      <c r="ON63" s="44"/>
      <c r="OO63" s="44"/>
      <c r="OP63" s="44"/>
      <c r="OQ63" s="44"/>
      <c r="OR63" s="44"/>
      <c r="OS63" s="44"/>
      <c r="OT63" s="44"/>
      <c r="OU63" s="44"/>
      <c r="OV63" s="44"/>
      <c r="OW63" s="44"/>
      <c r="OX63" s="44"/>
      <c r="OY63" s="44"/>
      <c r="OZ63" s="44"/>
      <c r="PA63" s="44"/>
      <c r="PB63" s="44"/>
      <c r="PC63" s="44"/>
      <c r="PD63" s="44"/>
      <c r="PE63" s="44"/>
      <c r="PF63" s="44"/>
      <c r="PG63" s="44"/>
      <c r="PH63" s="44"/>
      <c r="PI63" s="44"/>
      <c r="PJ63" s="44"/>
      <c r="PK63" s="44"/>
      <c r="PL63" s="44"/>
      <c r="PM63" s="44"/>
      <c r="PN63" s="44"/>
      <c r="PO63" s="44"/>
      <c r="PP63" s="44"/>
      <c r="PQ63" s="44"/>
      <c r="PR63" s="44"/>
      <c r="PS63" s="44"/>
      <c r="PT63" s="44"/>
      <c r="PU63" s="44"/>
      <c r="PV63" s="44"/>
      <c r="PW63" s="44"/>
      <c r="PX63" s="44"/>
      <c r="PY63" s="44"/>
      <c r="PZ63" s="44"/>
      <c r="QA63" s="44"/>
      <c r="QB63" s="44"/>
      <c r="QC63" s="44"/>
      <c r="QD63" s="44"/>
      <c r="QE63" s="44"/>
      <c r="QF63" s="44"/>
      <c r="QG63" s="44"/>
      <c r="QH63" s="44"/>
      <c r="QI63" s="44"/>
      <c r="QJ63" s="44"/>
      <c r="QK63" s="44"/>
      <c r="QL63" s="44"/>
      <c r="QM63" s="44"/>
      <c r="QN63" s="44"/>
      <c r="QO63" s="44"/>
      <c r="QP63" s="44"/>
      <c r="QQ63" s="44"/>
      <c r="QR63" s="44"/>
      <c r="QS63" s="44"/>
      <c r="QT63" s="44"/>
      <c r="QU63" s="44"/>
      <c r="QV63" s="44"/>
      <c r="QW63" s="44"/>
      <c r="QX63" s="44"/>
      <c r="QY63" s="44"/>
      <c r="QZ63" s="44"/>
      <c r="RA63" s="44"/>
      <c r="RB63" s="44"/>
      <c r="RC63" s="44"/>
      <c r="RD63" s="44"/>
      <c r="RE63" s="44"/>
      <c r="RF63" s="44"/>
      <c r="RG63" s="44"/>
      <c r="RH63" s="44"/>
      <c r="RI63" s="44"/>
      <c r="RJ63" s="44"/>
      <c r="RK63" s="44"/>
      <c r="RL63" s="44"/>
      <c r="RM63" s="44"/>
      <c r="RN63" s="44"/>
      <c r="RO63" s="44"/>
      <c r="RP63" s="44"/>
      <c r="RQ63" s="44"/>
      <c r="RR63" s="44"/>
      <c r="RS63" s="44"/>
      <c r="RT63" s="44"/>
      <c r="RU63" s="44"/>
      <c r="RV63" s="44"/>
      <c r="RW63" s="44" t="s">
        <v>620</v>
      </c>
      <c r="RX63" s="44" t="s">
        <v>1277</v>
      </c>
      <c r="RY63" s="44" t="s">
        <v>561</v>
      </c>
      <c r="RZ63" s="44" t="s">
        <v>1278</v>
      </c>
      <c r="SA63" s="44" t="s">
        <v>1279</v>
      </c>
      <c r="SB63" s="44" t="s">
        <v>1280</v>
      </c>
      <c r="SC63" s="44" t="s">
        <v>1281</v>
      </c>
      <c r="SD63" s="44" t="s">
        <v>1093</v>
      </c>
      <c r="SE63" s="44" t="s">
        <v>1282</v>
      </c>
      <c r="SF63" s="44" t="s">
        <v>1283</v>
      </c>
      <c r="SG63" s="44"/>
      <c r="SH63" s="44"/>
      <c r="SI63" s="44"/>
      <c r="SJ63" s="44"/>
      <c r="SK63" s="44"/>
      <c r="SL63" s="44"/>
      <c r="SM63" s="44"/>
      <c r="SN63" s="44"/>
      <c r="SO63" s="44"/>
      <c r="SP63" s="44"/>
      <c r="SQ63" s="44"/>
      <c r="SR63" s="44"/>
      <c r="SS63" s="44"/>
      <c r="ST63" s="44"/>
      <c r="SU63" s="44"/>
      <c r="SV63" s="44"/>
      <c r="SW63" s="44"/>
      <c r="SX63" s="44"/>
      <c r="SY63" s="44"/>
      <c r="SZ63" s="44"/>
      <c r="TA63" s="44"/>
      <c r="TB63" s="44"/>
      <c r="TC63" s="44"/>
      <c r="TD63" s="44"/>
      <c r="TE63" s="44"/>
      <c r="TF63" s="44"/>
      <c r="TG63" s="44"/>
      <c r="TH63" s="44"/>
      <c r="TI63" s="44"/>
      <c r="TJ63" s="44"/>
      <c r="TK63" s="44" t="s">
        <v>1284</v>
      </c>
      <c r="TL63" s="44" t="s">
        <v>1285</v>
      </c>
      <c r="TM63" s="44" t="s">
        <v>1286</v>
      </c>
      <c r="TN63" s="44" t="s">
        <v>1287</v>
      </c>
      <c r="TO63" s="44" t="s">
        <v>1288</v>
      </c>
      <c r="TP63" s="44"/>
      <c r="TQ63" s="44"/>
      <c r="TR63" s="44"/>
      <c r="TS63" s="44"/>
      <c r="TT63" s="44"/>
      <c r="TU63" s="44"/>
      <c r="TV63" s="44"/>
      <c r="TW63" s="44"/>
      <c r="TX63" s="44"/>
      <c r="TY63" s="44"/>
      <c r="TZ63" s="44"/>
      <c r="UA63" s="44"/>
      <c r="UB63" s="44"/>
      <c r="UC63" s="44"/>
      <c r="UD63" s="44"/>
    </row>
    <row r="64" spans="1:550" s="39" customFormat="1" ht="15" customHeight="1" x14ac:dyDescent="0.25"/>
    <row r="65" s="39" customFormat="1" ht="15" customHeight="1" x14ac:dyDescent="0.25"/>
    <row r="66" s="39" customFormat="1" ht="15" customHeight="1" x14ac:dyDescent="0.25"/>
    <row r="67" s="39" customFormat="1" ht="15" customHeight="1" x14ac:dyDescent="0.25"/>
    <row r="68" s="39" customFormat="1" ht="15" customHeight="1" x14ac:dyDescent="0.25"/>
    <row r="69" s="39" customFormat="1" ht="15" customHeight="1" x14ac:dyDescent="0.25"/>
    <row r="70" s="39" customFormat="1" ht="15" customHeight="1" x14ac:dyDescent="0.25"/>
    <row r="71" s="39" customFormat="1" ht="15" customHeight="1" x14ac:dyDescent="0.25"/>
    <row r="72" s="39" customFormat="1" ht="12" x14ac:dyDescent="0.25"/>
    <row r="73" s="39" customFormat="1" ht="12" x14ac:dyDescent="0.25"/>
    <row r="74" s="39" customFormat="1" ht="15" customHeight="1" x14ac:dyDescent="0.25"/>
    <row r="75" s="39" customFormat="1" ht="15" customHeight="1" x14ac:dyDescent="0.25"/>
    <row r="76" s="39" customFormat="1" ht="15" customHeight="1" x14ac:dyDescent="0.25"/>
    <row r="77" s="39" customFormat="1" ht="15" customHeight="1" x14ac:dyDescent="0.25"/>
    <row r="78" s="39" customFormat="1" ht="15" customHeight="1" x14ac:dyDescent="0.25"/>
    <row r="79" s="39" customFormat="1" ht="15" customHeight="1" x14ac:dyDescent="0.25"/>
    <row r="80" s="39" customFormat="1" ht="15" customHeight="1" x14ac:dyDescent="0.25"/>
    <row r="81" s="39" customFormat="1" ht="15" customHeight="1" x14ac:dyDescent="0.25"/>
    <row r="82" s="39" customFormat="1" ht="15" customHeight="1" x14ac:dyDescent="0.25"/>
    <row r="83" s="39" customFormat="1" ht="15" customHeight="1" x14ac:dyDescent="0.25"/>
    <row r="84" s="39" customFormat="1" ht="15" customHeight="1" x14ac:dyDescent="0.25"/>
    <row r="85" s="39" customFormat="1" ht="15" customHeight="1" x14ac:dyDescent="0.25"/>
    <row r="86" s="39" customFormat="1" ht="15" customHeight="1" x14ac:dyDescent="0.25"/>
    <row r="87" s="39" customFormat="1" ht="15" customHeight="1" x14ac:dyDescent="0.25"/>
    <row r="88" s="39" customFormat="1" ht="15" customHeight="1" x14ac:dyDescent="0.25"/>
    <row r="89" s="39" customFormat="1" ht="15" customHeight="1" x14ac:dyDescent="0.25"/>
    <row r="90" s="39" customFormat="1" ht="15" customHeight="1" x14ac:dyDescent="0.25"/>
    <row r="91" s="39" customFormat="1" ht="15" customHeight="1" x14ac:dyDescent="0.25"/>
    <row r="92" s="39" customFormat="1" ht="15" customHeight="1" x14ac:dyDescent="0.25"/>
    <row r="93" s="39" customFormat="1" ht="15" customHeight="1" x14ac:dyDescent="0.25"/>
    <row r="94" s="39" customFormat="1" ht="15" customHeight="1" x14ac:dyDescent="0.25"/>
    <row r="95" s="39" customFormat="1" ht="15" customHeight="1" x14ac:dyDescent="0.25"/>
    <row r="96" s="39" customFormat="1" ht="15" customHeight="1" x14ac:dyDescent="0.25"/>
    <row r="97" s="39" customFormat="1" ht="15" customHeight="1" x14ac:dyDescent="0.25"/>
    <row r="98" s="39" customFormat="1" ht="15" customHeight="1" x14ac:dyDescent="0.25"/>
    <row r="99" s="39" customFormat="1" ht="15" customHeight="1" x14ac:dyDescent="0.25"/>
    <row r="100" s="39" customFormat="1" ht="15" customHeight="1" x14ac:dyDescent="0.25"/>
    <row r="101" s="39" customFormat="1" ht="15" customHeight="1" x14ac:dyDescent="0.25"/>
    <row r="102" s="39" customFormat="1" ht="15" customHeight="1" x14ac:dyDescent="0.25"/>
    <row r="103" s="39" customFormat="1" ht="15" customHeight="1" x14ac:dyDescent="0.25"/>
    <row r="104" s="39" customFormat="1" ht="15" customHeight="1" x14ac:dyDescent="0.25"/>
    <row r="105" s="39" customFormat="1" ht="15" customHeight="1" x14ac:dyDescent="0.25"/>
    <row r="106" s="39" customFormat="1" ht="15" customHeight="1" x14ac:dyDescent="0.25"/>
    <row r="107" s="39" customFormat="1" ht="15" customHeight="1" x14ac:dyDescent="0.25"/>
    <row r="108" s="39" customFormat="1" ht="15" customHeight="1" x14ac:dyDescent="0.25"/>
    <row r="109" s="39" customFormat="1" ht="15" customHeight="1" x14ac:dyDescent="0.25"/>
    <row r="110" s="39" customFormat="1" ht="15" customHeight="1" x14ac:dyDescent="0.25"/>
    <row r="111" s="39" customFormat="1" ht="15" customHeight="1" x14ac:dyDescent="0.25"/>
    <row r="112" s="39" customFormat="1" ht="15" customHeight="1" x14ac:dyDescent="0.25"/>
    <row r="113" s="39" customFormat="1" ht="15" customHeight="1" x14ac:dyDescent="0.25"/>
    <row r="114" s="39" customFormat="1" ht="15" customHeight="1" x14ac:dyDescent="0.25"/>
    <row r="115" s="39" customFormat="1" ht="15" customHeight="1" x14ac:dyDescent="0.25"/>
    <row r="116" s="39" customFormat="1" ht="15" customHeight="1" x14ac:dyDescent="0.25"/>
    <row r="117" s="39" customFormat="1" ht="15" customHeight="1" x14ac:dyDescent="0.25"/>
    <row r="118" s="39" customFormat="1" ht="15" customHeight="1" x14ac:dyDescent="0.25"/>
    <row r="119" s="39" customFormat="1" ht="15" customHeight="1" x14ac:dyDescent="0.25"/>
    <row r="120" s="39" customFormat="1" ht="15" customHeight="1" x14ac:dyDescent="0.25"/>
    <row r="121" s="39" customFormat="1" ht="15" customHeight="1" x14ac:dyDescent="0.25"/>
    <row r="122" s="39" customFormat="1" ht="15" customHeight="1" x14ac:dyDescent="0.25"/>
    <row r="123" s="39" customFormat="1" ht="15" customHeight="1" x14ac:dyDescent="0.25"/>
    <row r="124" s="39" customFormat="1" ht="15" customHeight="1" x14ac:dyDescent="0.25"/>
    <row r="125" s="39" customFormat="1" ht="15" customHeight="1" x14ac:dyDescent="0.25"/>
    <row r="126" s="39" customFormat="1" ht="15" customHeight="1" x14ac:dyDescent="0.25"/>
    <row r="127" s="39" customFormat="1" ht="15" customHeight="1" x14ac:dyDescent="0.25"/>
    <row r="128" s="39" customFormat="1" ht="15" customHeight="1" x14ac:dyDescent="0.25"/>
    <row r="129" s="39" customFormat="1" ht="15" customHeight="1" x14ac:dyDescent="0.25"/>
    <row r="130" s="39" customFormat="1" ht="15" customHeight="1" x14ac:dyDescent="0.25"/>
    <row r="131" s="39" customFormat="1" ht="15" customHeight="1" x14ac:dyDescent="0.25"/>
    <row r="132" s="39" customFormat="1" ht="15" customHeight="1" x14ac:dyDescent="0.25"/>
    <row r="133" s="39" customFormat="1" ht="15" customHeight="1" x14ac:dyDescent="0.25"/>
    <row r="134" s="39" customFormat="1" ht="15" customHeight="1" x14ac:dyDescent="0.25"/>
    <row r="135" s="39" customFormat="1" ht="15" customHeight="1" x14ac:dyDescent="0.25"/>
    <row r="136" s="39" customFormat="1" ht="15" customHeight="1" x14ac:dyDescent="0.25"/>
    <row r="137" s="39" customFormat="1" ht="15" customHeight="1" x14ac:dyDescent="0.25"/>
    <row r="138" s="39" customFormat="1" ht="15" customHeight="1" x14ac:dyDescent="0.25"/>
    <row r="139" s="39" customFormat="1" ht="15" customHeight="1" x14ac:dyDescent="0.25"/>
    <row r="140" s="39" customFormat="1" ht="15" customHeight="1" x14ac:dyDescent="0.25"/>
    <row r="141" s="39" customFormat="1" ht="15" customHeight="1" x14ac:dyDescent="0.25"/>
    <row r="142" s="39" customFormat="1" ht="15" customHeight="1" x14ac:dyDescent="0.25"/>
    <row r="143" s="39" customFormat="1" ht="15" customHeight="1" x14ac:dyDescent="0.25"/>
    <row r="144" s="39" customFormat="1" ht="15" customHeight="1" x14ac:dyDescent="0.25"/>
    <row r="145" s="39" customFormat="1" ht="15" customHeight="1" x14ac:dyDescent="0.25"/>
    <row r="146" s="39" customFormat="1" ht="15" customHeight="1" x14ac:dyDescent="0.25"/>
    <row r="147" s="39" customFormat="1" ht="15" customHeight="1" x14ac:dyDescent="0.25"/>
    <row r="148" s="39" customFormat="1" ht="15" customHeight="1" x14ac:dyDescent="0.25"/>
    <row r="149" s="39" customFormat="1" ht="15" customHeight="1" x14ac:dyDescent="0.25"/>
    <row r="150" s="39" customFormat="1" ht="15" customHeight="1" x14ac:dyDescent="0.25"/>
    <row r="151" s="39" customFormat="1" ht="15" customHeight="1" x14ac:dyDescent="0.25"/>
    <row r="152" s="39" customFormat="1" ht="15" customHeight="1" x14ac:dyDescent="0.25"/>
    <row r="153" s="39" customFormat="1" ht="15" customHeight="1" x14ac:dyDescent="0.25"/>
    <row r="154" s="39" customFormat="1" ht="15" customHeight="1" x14ac:dyDescent="0.25"/>
    <row r="155" s="39" customFormat="1" ht="15" customHeight="1" x14ac:dyDescent="0.25"/>
    <row r="156" s="39" customFormat="1" ht="15" customHeight="1" x14ac:dyDescent="0.25"/>
    <row r="157" s="39" customFormat="1" ht="15" customHeight="1" x14ac:dyDescent="0.25"/>
    <row r="158" s="39" customFormat="1" ht="15" customHeight="1" x14ac:dyDescent="0.25"/>
    <row r="159" s="39" customFormat="1" ht="15" customHeight="1" x14ac:dyDescent="0.25"/>
    <row r="160" s="39" customFormat="1" ht="15" customHeight="1" x14ac:dyDescent="0.25"/>
    <row r="161" s="39" customFormat="1" ht="15" customHeight="1" x14ac:dyDescent="0.25"/>
    <row r="162" s="39" customFormat="1" ht="15" customHeight="1" x14ac:dyDescent="0.25"/>
    <row r="163" s="39" customFormat="1" ht="15" customHeight="1" x14ac:dyDescent="0.25"/>
    <row r="164" s="39" customFormat="1" ht="15" customHeight="1" x14ac:dyDescent="0.25"/>
    <row r="165" s="39" customFormat="1" ht="15" customHeight="1" x14ac:dyDescent="0.25"/>
    <row r="166" s="39" customFormat="1" ht="15" customHeight="1" x14ac:dyDescent="0.25"/>
    <row r="167" s="39" customFormat="1" ht="15" customHeight="1" x14ac:dyDescent="0.25"/>
    <row r="168" s="39" customFormat="1" ht="15" customHeight="1" x14ac:dyDescent="0.25"/>
    <row r="169" s="39" customFormat="1" ht="15" customHeight="1" x14ac:dyDescent="0.25"/>
    <row r="170" s="39" customFormat="1" ht="15" customHeight="1" x14ac:dyDescent="0.25"/>
    <row r="171" s="39" customFormat="1" ht="15" customHeight="1" x14ac:dyDescent="0.25"/>
    <row r="172" s="39" customFormat="1" ht="15" customHeight="1" x14ac:dyDescent="0.25"/>
    <row r="173" s="39" customFormat="1" ht="15" customHeight="1" x14ac:dyDescent="0.25"/>
    <row r="174" s="39" customFormat="1" ht="15" customHeight="1" x14ac:dyDescent="0.25"/>
    <row r="175" s="39" customFormat="1" ht="15" customHeight="1" x14ac:dyDescent="0.25"/>
    <row r="176" s="39" customFormat="1" ht="15" customHeight="1" x14ac:dyDescent="0.25"/>
    <row r="177" s="39" customFormat="1" ht="15" customHeight="1" x14ac:dyDescent="0.25"/>
    <row r="178" s="39" customFormat="1" ht="15" customHeight="1" x14ac:dyDescent="0.25"/>
    <row r="179" s="39" customFormat="1" ht="15" customHeight="1" x14ac:dyDescent="0.25"/>
    <row r="180" s="39" customFormat="1" ht="15" customHeight="1" x14ac:dyDescent="0.25"/>
    <row r="181" s="39" customFormat="1" ht="15" customHeight="1" x14ac:dyDescent="0.25"/>
    <row r="182" s="39" customFormat="1" ht="15" customHeight="1" x14ac:dyDescent="0.25"/>
    <row r="183" s="39" customFormat="1" ht="15" customHeight="1" x14ac:dyDescent="0.25"/>
    <row r="184" s="39" customFormat="1" ht="15" customHeight="1" x14ac:dyDescent="0.25"/>
    <row r="185" s="39" customFormat="1" ht="15" customHeight="1" x14ac:dyDescent="0.25"/>
    <row r="186" s="39" customFormat="1" ht="15" customHeight="1" x14ac:dyDescent="0.25"/>
    <row r="187" s="39" customFormat="1" ht="15" customHeight="1" x14ac:dyDescent="0.25"/>
    <row r="188" s="39" customFormat="1" ht="15" customHeight="1" x14ac:dyDescent="0.25"/>
    <row r="189" s="39" customFormat="1" ht="15" customHeight="1" x14ac:dyDescent="0.25"/>
    <row r="190" s="39" customFormat="1" ht="15" customHeight="1" x14ac:dyDescent="0.25"/>
    <row r="191" s="39" customFormat="1" ht="15" customHeight="1" x14ac:dyDescent="0.25"/>
    <row r="192" s="39" customFormat="1" ht="15" customHeight="1" x14ac:dyDescent="0.25"/>
    <row r="193" s="39" customFormat="1" ht="15" customHeight="1" x14ac:dyDescent="0.25"/>
    <row r="194" s="39" customFormat="1" ht="15" customHeight="1" x14ac:dyDescent="0.25"/>
    <row r="195" s="39" customFormat="1" ht="15" customHeight="1" x14ac:dyDescent="0.25"/>
    <row r="196" s="39" customFormat="1" ht="15" customHeight="1" x14ac:dyDescent="0.25"/>
    <row r="197" s="39" customFormat="1" ht="15" customHeight="1" x14ac:dyDescent="0.25"/>
    <row r="198" s="39" customFormat="1" ht="15" customHeight="1" x14ac:dyDescent="0.25"/>
    <row r="199" s="39" customFormat="1" ht="15" customHeight="1" x14ac:dyDescent="0.25"/>
    <row r="200" s="39" customFormat="1" ht="15" customHeight="1" x14ac:dyDescent="0.25"/>
    <row r="201" s="39" customFormat="1" ht="15" customHeight="1" x14ac:dyDescent="0.25"/>
    <row r="202" s="39" customFormat="1" ht="15" customHeight="1" x14ac:dyDescent="0.25"/>
    <row r="203" s="39" customFormat="1" ht="15" customHeight="1" x14ac:dyDescent="0.25"/>
    <row r="204" s="39" customFormat="1" ht="15" customHeight="1" x14ac:dyDescent="0.25"/>
    <row r="205" s="39" customFormat="1" ht="15" customHeight="1" x14ac:dyDescent="0.25"/>
    <row r="206" s="39" customFormat="1" ht="15" customHeight="1" x14ac:dyDescent="0.25"/>
    <row r="207" s="39" customFormat="1" ht="15" customHeight="1" x14ac:dyDescent="0.25"/>
    <row r="208" s="39" customFormat="1" ht="15" customHeight="1" x14ac:dyDescent="0.25"/>
    <row r="209" s="39" customFormat="1" ht="15" customHeight="1" x14ac:dyDescent="0.25"/>
    <row r="210" s="39" customFormat="1" ht="15" customHeight="1" x14ac:dyDescent="0.25"/>
    <row r="211" s="39" customFormat="1" ht="15" customHeight="1" x14ac:dyDescent="0.25"/>
    <row r="212" s="39" customFormat="1" ht="15" customHeight="1" x14ac:dyDescent="0.25"/>
    <row r="213" s="39" customFormat="1" ht="15" customHeight="1" x14ac:dyDescent="0.25"/>
    <row r="214" s="39" customFormat="1" ht="15" customHeight="1" x14ac:dyDescent="0.25"/>
    <row r="215" s="39" customFormat="1" ht="15" customHeight="1" x14ac:dyDescent="0.25"/>
    <row r="216" s="39" customFormat="1" ht="15" customHeight="1" x14ac:dyDescent="0.25"/>
    <row r="217" s="39" customFormat="1" ht="15" customHeight="1" x14ac:dyDescent="0.25"/>
    <row r="218" s="39" customFormat="1" ht="15" customHeight="1" x14ac:dyDescent="0.25"/>
    <row r="219" s="39" customFormat="1" ht="15" customHeight="1" x14ac:dyDescent="0.25"/>
    <row r="220" s="39" customFormat="1" ht="15" customHeight="1" x14ac:dyDescent="0.25"/>
    <row r="221" s="39" customFormat="1" ht="15" customHeight="1" x14ac:dyDescent="0.25"/>
    <row r="222" s="39" customFormat="1" ht="15" customHeight="1" x14ac:dyDescent="0.25"/>
    <row r="223" s="39" customFormat="1" ht="15" customHeight="1" x14ac:dyDescent="0.25"/>
    <row r="224" s="39" customFormat="1" ht="15" customHeight="1" x14ac:dyDescent="0.25"/>
    <row r="225" s="39" customFormat="1" ht="15" customHeight="1" x14ac:dyDescent="0.25"/>
    <row r="226" s="39" customFormat="1" ht="15" customHeight="1" x14ac:dyDescent="0.25"/>
    <row r="227" s="39" customFormat="1" ht="15" customHeight="1" x14ac:dyDescent="0.25"/>
    <row r="228" s="39" customFormat="1" ht="15" customHeight="1" x14ac:dyDescent="0.25"/>
    <row r="229" s="39" customFormat="1" ht="15" customHeight="1" x14ac:dyDescent="0.25"/>
    <row r="230" s="39" customFormat="1" ht="15" customHeight="1" x14ac:dyDescent="0.25"/>
    <row r="231" s="39" customFormat="1" ht="15" customHeight="1" x14ac:dyDescent="0.25"/>
    <row r="232" s="39" customFormat="1" ht="15" customHeight="1" x14ac:dyDescent="0.25"/>
    <row r="233" s="39" customFormat="1" ht="15" customHeight="1" x14ac:dyDescent="0.25"/>
    <row r="234" s="39" customFormat="1" ht="15" customHeight="1" x14ac:dyDescent="0.25"/>
    <row r="235" s="39" customFormat="1" ht="15" customHeight="1" x14ac:dyDescent="0.25"/>
    <row r="236" s="39" customFormat="1" ht="15" customHeight="1" x14ac:dyDescent="0.25"/>
    <row r="237" s="39" customFormat="1" ht="15" customHeight="1" x14ac:dyDescent="0.25"/>
    <row r="238" s="39" customFormat="1" ht="15" customHeight="1" x14ac:dyDescent="0.25"/>
    <row r="239" s="39" customFormat="1" ht="15" customHeight="1" x14ac:dyDescent="0.25"/>
    <row r="240" s="39" customFormat="1" ht="15" customHeight="1" x14ac:dyDescent="0.25"/>
    <row r="241" s="39" customFormat="1" ht="15" customHeight="1" x14ac:dyDescent="0.25"/>
    <row r="242" s="39" customFormat="1" ht="15" customHeight="1" x14ac:dyDescent="0.25"/>
    <row r="243" s="39" customFormat="1" ht="15" customHeight="1" x14ac:dyDescent="0.25"/>
    <row r="244" s="39" customFormat="1" ht="15" customHeight="1" x14ac:dyDescent="0.25"/>
    <row r="245" s="39" customFormat="1" ht="15" customHeight="1" x14ac:dyDescent="0.25"/>
    <row r="246" s="39" customFormat="1" ht="15" customHeight="1" x14ac:dyDescent="0.25"/>
    <row r="247" s="39" customFormat="1" ht="15" customHeight="1" x14ac:dyDescent="0.25"/>
    <row r="248" s="39" customFormat="1" ht="15" customHeight="1" x14ac:dyDescent="0.25"/>
    <row r="249" s="39" customFormat="1" ht="15" customHeight="1" x14ac:dyDescent="0.25"/>
    <row r="250" s="39" customFormat="1" ht="15" customHeight="1" x14ac:dyDescent="0.25"/>
    <row r="251" s="39" customFormat="1" ht="15" customHeight="1" x14ac:dyDescent="0.25"/>
    <row r="252" s="39" customFormat="1" ht="15" customHeight="1" x14ac:dyDescent="0.25"/>
    <row r="253" s="39" customFormat="1" ht="15" customHeight="1" x14ac:dyDescent="0.25"/>
    <row r="254" s="39" customFormat="1" ht="15" customHeight="1" x14ac:dyDescent="0.25"/>
    <row r="255" s="39" customFormat="1" ht="15" customHeight="1" x14ac:dyDescent="0.25"/>
    <row r="256" s="39" customFormat="1" ht="15" customHeight="1" x14ac:dyDescent="0.25"/>
    <row r="257" s="39" customFormat="1" ht="15" customHeight="1" x14ac:dyDescent="0.25"/>
    <row r="258" s="39" customFormat="1" ht="15" customHeight="1" x14ac:dyDescent="0.25"/>
    <row r="259" s="39" customFormat="1" ht="15" customHeight="1" x14ac:dyDescent="0.25"/>
    <row r="260" s="39" customFormat="1" ht="15" customHeight="1" x14ac:dyDescent="0.25"/>
    <row r="261" s="39" customFormat="1" ht="15" customHeight="1" x14ac:dyDescent="0.25"/>
    <row r="262" s="39" customFormat="1" ht="15" customHeight="1" x14ac:dyDescent="0.25"/>
    <row r="263" s="39" customFormat="1" ht="15" customHeight="1" x14ac:dyDescent="0.25"/>
    <row r="264" s="39" customFormat="1" ht="15" customHeight="1" x14ac:dyDescent="0.25"/>
    <row r="265" s="39" customFormat="1" ht="15" customHeight="1" x14ac:dyDescent="0.25"/>
    <row r="266" s="39" customFormat="1" ht="15" customHeight="1" x14ac:dyDescent="0.25"/>
    <row r="267" s="39" customFormat="1" ht="15" customHeight="1" x14ac:dyDescent="0.25"/>
    <row r="268" s="39" customFormat="1" ht="15" customHeight="1" x14ac:dyDescent="0.25"/>
    <row r="269" s="39" customFormat="1" ht="15" customHeight="1" x14ac:dyDescent="0.25"/>
    <row r="270" s="39" customFormat="1" ht="15" customHeight="1" x14ac:dyDescent="0.25"/>
    <row r="271" s="39" customFormat="1" ht="15" customHeight="1" x14ac:dyDescent="0.25"/>
    <row r="272" s="39" customFormat="1" ht="15" customHeight="1" x14ac:dyDescent="0.25"/>
    <row r="273" s="39" customFormat="1" ht="15" customHeight="1" x14ac:dyDescent="0.25"/>
    <row r="274" s="39" customFormat="1" ht="15" customHeight="1" x14ac:dyDescent="0.25"/>
    <row r="275" s="39" customFormat="1" ht="15" customHeight="1" x14ac:dyDescent="0.25"/>
    <row r="276" s="39" customFormat="1" ht="15" customHeight="1" x14ac:dyDescent="0.25"/>
    <row r="277" s="39" customFormat="1" ht="15" customHeight="1" x14ac:dyDescent="0.25"/>
    <row r="278" s="39" customFormat="1" ht="15" customHeight="1" x14ac:dyDescent="0.25"/>
    <row r="279" s="39" customFormat="1" ht="15" customHeight="1" x14ac:dyDescent="0.25"/>
    <row r="280" s="39" customFormat="1" ht="15" customHeight="1" x14ac:dyDescent="0.25"/>
    <row r="281" s="39" customFormat="1" ht="15" customHeight="1" x14ac:dyDescent="0.25"/>
    <row r="282" s="39" customFormat="1" ht="15" customHeight="1" x14ac:dyDescent="0.25"/>
    <row r="283" s="39" customFormat="1" ht="15" customHeight="1" x14ac:dyDescent="0.25"/>
    <row r="284" s="39" customFormat="1" ht="15" customHeight="1" x14ac:dyDescent="0.25"/>
    <row r="285" s="39" customFormat="1" ht="15" customHeight="1" x14ac:dyDescent="0.25"/>
    <row r="286" s="39" customFormat="1" ht="15" customHeight="1" x14ac:dyDescent="0.25"/>
    <row r="287" s="39" customFormat="1" ht="15" customHeight="1" x14ac:dyDescent="0.25"/>
    <row r="288" s="39" customFormat="1" ht="15" customHeight="1" x14ac:dyDescent="0.25"/>
    <row r="289" s="39" customFormat="1" ht="15" customHeight="1" x14ac:dyDescent="0.25"/>
    <row r="290" s="39" customFormat="1" ht="15" customHeight="1" x14ac:dyDescent="0.25"/>
    <row r="291" s="39" customFormat="1" ht="15" customHeight="1" x14ac:dyDescent="0.25"/>
    <row r="292" s="39" customFormat="1" ht="15" customHeight="1" x14ac:dyDescent="0.25"/>
    <row r="293" s="39" customFormat="1" ht="15" customHeight="1" x14ac:dyDescent="0.25"/>
    <row r="294" s="39" customFormat="1" ht="15" customHeight="1" x14ac:dyDescent="0.25"/>
    <row r="295" s="39" customFormat="1" ht="15" customHeight="1" x14ac:dyDescent="0.25"/>
    <row r="296" s="39" customFormat="1" ht="15" customHeight="1" x14ac:dyDescent="0.25"/>
    <row r="297" s="39" customFormat="1" ht="15" customHeight="1" x14ac:dyDescent="0.25"/>
    <row r="298" s="39" customFormat="1" ht="15" customHeight="1" x14ac:dyDescent="0.25"/>
    <row r="299" s="39" customFormat="1" ht="15" customHeight="1" x14ac:dyDescent="0.25"/>
    <row r="300" s="39" customFormat="1" ht="15" customHeight="1" x14ac:dyDescent="0.25"/>
    <row r="301" s="39" customFormat="1" ht="15" customHeight="1" x14ac:dyDescent="0.25"/>
    <row r="302" s="39" customFormat="1" ht="15" customHeight="1" x14ac:dyDescent="0.25"/>
    <row r="303" s="39" customFormat="1" ht="15" customHeight="1" x14ac:dyDescent="0.25"/>
    <row r="304" s="39" customFormat="1" ht="15" customHeight="1" x14ac:dyDescent="0.25"/>
    <row r="305" s="39" customFormat="1" ht="15" customHeight="1" x14ac:dyDescent="0.25"/>
    <row r="306" s="39" customFormat="1" ht="15" customHeight="1" x14ac:dyDescent="0.25"/>
    <row r="307" s="39" customFormat="1" ht="15" customHeight="1" x14ac:dyDescent="0.25"/>
    <row r="308" s="39" customFormat="1" ht="15" customHeight="1" x14ac:dyDescent="0.25"/>
    <row r="309" s="39" customFormat="1" ht="15" customHeight="1" x14ac:dyDescent="0.25"/>
    <row r="310" s="39" customFormat="1" ht="15" customHeight="1" x14ac:dyDescent="0.25"/>
    <row r="311" s="39" customFormat="1" ht="15" customHeight="1" x14ac:dyDescent="0.25"/>
    <row r="312" s="39" customFormat="1" ht="15" customHeight="1" x14ac:dyDescent="0.25"/>
    <row r="313" s="39" customFormat="1" ht="15" customHeight="1" x14ac:dyDescent="0.25"/>
    <row r="314" s="39" customFormat="1" ht="15" customHeight="1" x14ac:dyDescent="0.25"/>
    <row r="315" s="39" customFormat="1" ht="15" customHeight="1" x14ac:dyDescent="0.25"/>
    <row r="316" s="39" customFormat="1" ht="15" customHeight="1" x14ac:dyDescent="0.25"/>
    <row r="317" s="39" customFormat="1" ht="15" customHeight="1" x14ac:dyDescent="0.25"/>
    <row r="318" s="39" customFormat="1" ht="15" customHeight="1" x14ac:dyDescent="0.25"/>
    <row r="319" s="39" customFormat="1" ht="15" customHeight="1" x14ac:dyDescent="0.25"/>
    <row r="320" s="39" customFormat="1" ht="15" customHeight="1" x14ac:dyDescent="0.25"/>
    <row r="321" s="39" customFormat="1" ht="15" customHeight="1" x14ac:dyDescent="0.25"/>
    <row r="322" s="39" customFormat="1" ht="15" customHeight="1" x14ac:dyDescent="0.25"/>
    <row r="323" s="39" customFormat="1" ht="15" customHeight="1" x14ac:dyDescent="0.25"/>
    <row r="324" s="39" customFormat="1" ht="15" customHeight="1" x14ac:dyDescent="0.25"/>
    <row r="325" s="39" customFormat="1" ht="15" customHeight="1" x14ac:dyDescent="0.25"/>
    <row r="326" s="39" customFormat="1" ht="15" customHeight="1" x14ac:dyDescent="0.25"/>
    <row r="327" s="39" customFormat="1" ht="15" customHeight="1" x14ac:dyDescent="0.25"/>
    <row r="328" s="39" customFormat="1" ht="15" customHeight="1" x14ac:dyDescent="0.25"/>
    <row r="329" s="39" customFormat="1" ht="15" customHeight="1" x14ac:dyDescent="0.25"/>
    <row r="330" s="39" customFormat="1" ht="15" customHeight="1" x14ac:dyDescent="0.25"/>
    <row r="331" s="39" customFormat="1" ht="15" customHeight="1" x14ac:dyDescent="0.25"/>
    <row r="332" s="39" customFormat="1" ht="15" customHeight="1" x14ac:dyDescent="0.25"/>
    <row r="333" s="39" customFormat="1" ht="15" customHeight="1" x14ac:dyDescent="0.25"/>
    <row r="334" s="39" customFormat="1" ht="15" customHeight="1" x14ac:dyDescent="0.25"/>
    <row r="335" s="39" customFormat="1" ht="15" customHeight="1" x14ac:dyDescent="0.25"/>
    <row r="336" s="39" customFormat="1" ht="15" customHeight="1" x14ac:dyDescent="0.25"/>
    <row r="337" s="39" customFormat="1" ht="15" customHeight="1" x14ac:dyDescent="0.25"/>
    <row r="338" s="39" customFormat="1" ht="15" customHeight="1" x14ac:dyDescent="0.25"/>
    <row r="339" s="39" customFormat="1" ht="15" customHeight="1" x14ac:dyDescent="0.25"/>
    <row r="340" s="39" customFormat="1" ht="15" customHeight="1" x14ac:dyDescent="0.25"/>
    <row r="341" s="39" customFormat="1" ht="15" customHeight="1" x14ac:dyDescent="0.25"/>
    <row r="342" s="39" customFormat="1" ht="15" customHeight="1" x14ac:dyDescent="0.25"/>
    <row r="343" s="39" customFormat="1" ht="15" customHeight="1" x14ac:dyDescent="0.25"/>
    <row r="344" s="39" customFormat="1" ht="15" customHeight="1" x14ac:dyDescent="0.25"/>
    <row r="345" s="39" customFormat="1" ht="15" customHeight="1" x14ac:dyDescent="0.25"/>
    <row r="346" s="39" customFormat="1" ht="15" customHeight="1" x14ac:dyDescent="0.25"/>
    <row r="347" s="39" customFormat="1" ht="15" customHeight="1" x14ac:dyDescent="0.25"/>
    <row r="348" s="39" customFormat="1" ht="15" customHeight="1" x14ac:dyDescent="0.25"/>
    <row r="349" s="39" customFormat="1" ht="15" customHeight="1" x14ac:dyDescent="0.25"/>
    <row r="350" s="39" customFormat="1" ht="15" customHeight="1" x14ac:dyDescent="0.25"/>
    <row r="351" s="39" customFormat="1" ht="15" customHeight="1" x14ac:dyDescent="0.25"/>
    <row r="352" s="39" customFormat="1" ht="15" customHeight="1" x14ac:dyDescent="0.25"/>
    <row r="353" s="39" customFormat="1" ht="15" customHeight="1" x14ac:dyDescent="0.25"/>
    <row r="354" s="39" customFormat="1" ht="15" customHeight="1" x14ac:dyDescent="0.25"/>
    <row r="355" s="39" customFormat="1" ht="15" customHeight="1" x14ac:dyDescent="0.25"/>
    <row r="356" s="39" customFormat="1" ht="15" customHeight="1" x14ac:dyDescent="0.25"/>
    <row r="357" s="39" customFormat="1" ht="15" customHeight="1" x14ac:dyDescent="0.25"/>
    <row r="358" s="39" customFormat="1" ht="15" customHeight="1" x14ac:dyDescent="0.25"/>
    <row r="359" s="39" customFormat="1" ht="15" customHeight="1" x14ac:dyDescent="0.25"/>
    <row r="360" s="39" customFormat="1" ht="15" customHeight="1" x14ac:dyDescent="0.25"/>
    <row r="361" s="39" customFormat="1" ht="15" customHeight="1" x14ac:dyDescent="0.25"/>
    <row r="362" s="39" customFormat="1" ht="15" customHeight="1" x14ac:dyDescent="0.25"/>
    <row r="363" s="39" customFormat="1" ht="15" customHeight="1" x14ac:dyDescent="0.25"/>
    <row r="364" s="39" customFormat="1" ht="15" customHeight="1" x14ac:dyDescent="0.25"/>
    <row r="365" s="39" customFormat="1" ht="15" customHeight="1" x14ac:dyDescent="0.25"/>
    <row r="366" s="39" customFormat="1" ht="15" customHeight="1" x14ac:dyDescent="0.25"/>
    <row r="367" s="39" customFormat="1" ht="15" customHeight="1" x14ac:dyDescent="0.25"/>
    <row r="368" s="39" customFormat="1" ht="15" customHeight="1" x14ac:dyDescent="0.25"/>
    <row r="369" s="39" customFormat="1" ht="15" customHeight="1" x14ac:dyDescent="0.25"/>
    <row r="370" s="39" customFormat="1" ht="15" customHeight="1" x14ac:dyDescent="0.25"/>
    <row r="371" s="39" customFormat="1" ht="15" customHeight="1" x14ac:dyDescent="0.25"/>
    <row r="372" s="39" customFormat="1" ht="15" customHeight="1" x14ac:dyDescent="0.25"/>
    <row r="373" s="39" customFormat="1" ht="15" customHeight="1" x14ac:dyDescent="0.25"/>
    <row r="374" s="39" customFormat="1" ht="15" customHeight="1" x14ac:dyDescent="0.25"/>
    <row r="375" s="39" customFormat="1" ht="15" customHeight="1" x14ac:dyDescent="0.25"/>
    <row r="376" s="39" customFormat="1" ht="15" customHeight="1" x14ac:dyDescent="0.25"/>
    <row r="377" s="39" customFormat="1" ht="15" customHeight="1" x14ac:dyDescent="0.25"/>
    <row r="378" s="39" customFormat="1" ht="15" customHeight="1" x14ac:dyDescent="0.25"/>
    <row r="379" s="39" customFormat="1" ht="15" customHeight="1" x14ac:dyDescent="0.25"/>
    <row r="380" s="39" customFormat="1" ht="15" customHeight="1" x14ac:dyDescent="0.25"/>
    <row r="381" s="39" customFormat="1" ht="15" customHeight="1" x14ac:dyDescent="0.25"/>
    <row r="382" s="39" customFormat="1" ht="15" customHeight="1" x14ac:dyDescent="0.25"/>
    <row r="383" s="39" customFormat="1" ht="15" customHeight="1" x14ac:dyDescent="0.25"/>
    <row r="384" s="39" customFormat="1" ht="15" customHeight="1" x14ac:dyDescent="0.25"/>
    <row r="385" s="39" customFormat="1" ht="15" customHeight="1" x14ac:dyDescent="0.25"/>
    <row r="386" s="39" customFormat="1" ht="15" customHeight="1" x14ac:dyDescent="0.25"/>
    <row r="387" s="39" customFormat="1" ht="15" customHeight="1" x14ac:dyDescent="0.25"/>
    <row r="388" s="39" customFormat="1" ht="15" customHeight="1" x14ac:dyDescent="0.25"/>
    <row r="389" s="39" customFormat="1" ht="15" customHeight="1" x14ac:dyDescent="0.25"/>
    <row r="390" s="39" customFormat="1" ht="15" customHeight="1" x14ac:dyDescent="0.25"/>
    <row r="391" s="39" customFormat="1" ht="15" customHeight="1" x14ac:dyDescent="0.25"/>
    <row r="392" s="39" customFormat="1" ht="15" customHeight="1" x14ac:dyDescent="0.25"/>
    <row r="393" s="39" customFormat="1" ht="15" customHeight="1" x14ac:dyDescent="0.25"/>
    <row r="394" s="39" customFormat="1" ht="15" customHeight="1" x14ac:dyDescent="0.25"/>
    <row r="395" s="39" customFormat="1" ht="15" customHeight="1" x14ac:dyDescent="0.25"/>
    <row r="396" s="39" customFormat="1" ht="15" customHeight="1" x14ac:dyDescent="0.25"/>
    <row r="397" s="39" customFormat="1" ht="15" customHeight="1" x14ac:dyDescent="0.25"/>
    <row r="398" s="39" customFormat="1" ht="15" customHeight="1" x14ac:dyDescent="0.25"/>
    <row r="399" s="39" customFormat="1" ht="15" customHeight="1" x14ac:dyDescent="0.25"/>
    <row r="400" s="39" customFormat="1" ht="15" customHeight="1" x14ac:dyDescent="0.25"/>
    <row r="401" s="39" customFormat="1" ht="15" customHeight="1" x14ac:dyDescent="0.25"/>
    <row r="402" s="39" customFormat="1" ht="15" customHeight="1" x14ac:dyDescent="0.25"/>
    <row r="403" s="39" customFormat="1" ht="15" customHeight="1" x14ac:dyDescent="0.25"/>
    <row r="404" s="39" customFormat="1" ht="15" customHeight="1" x14ac:dyDescent="0.25"/>
    <row r="405" s="39" customFormat="1" ht="15" customHeight="1" x14ac:dyDescent="0.25"/>
    <row r="406" s="39" customFormat="1" ht="15" customHeight="1" x14ac:dyDescent="0.25"/>
    <row r="407" s="39" customFormat="1" ht="15" customHeight="1" x14ac:dyDescent="0.25"/>
    <row r="408" s="39" customFormat="1" ht="15" customHeight="1" x14ac:dyDescent="0.25"/>
    <row r="409" s="39" customFormat="1" ht="15" customHeight="1" x14ac:dyDescent="0.25"/>
    <row r="410" s="39" customFormat="1" ht="15" customHeight="1" x14ac:dyDescent="0.25"/>
    <row r="411" s="39" customFormat="1" ht="15" customHeight="1" x14ac:dyDescent="0.25"/>
    <row r="412" s="39" customFormat="1" ht="15" customHeight="1" x14ac:dyDescent="0.25"/>
    <row r="413" s="39" customFormat="1" ht="15" customHeight="1" x14ac:dyDescent="0.25"/>
    <row r="414" s="39" customFormat="1" ht="15" customHeight="1" x14ac:dyDescent="0.25"/>
    <row r="415" s="39" customFormat="1" ht="15" customHeight="1" x14ac:dyDescent="0.25"/>
    <row r="416" s="39" customFormat="1" ht="15" customHeight="1" x14ac:dyDescent="0.25"/>
    <row r="417" s="39" customFormat="1" ht="15" customHeight="1" x14ac:dyDescent="0.25"/>
    <row r="418" s="39" customFormat="1" ht="15" customHeight="1" x14ac:dyDescent="0.25"/>
    <row r="419" s="39" customFormat="1" ht="15" customHeight="1" x14ac:dyDescent="0.25"/>
    <row r="420" s="39" customFormat="1" ht="15" customHeight="1" x14ac:dyDescent="0.25"/>
    <row r="421" s="39" customFormat="1" ht="15" customHeight="1" x14ac:dyDescent="0.25"/>
    <row r="422" s="39" customFormat="1" ht="15" customHeight="1" x14ac:dyDescent="0.25"/>
    <row r="423" s="39" customFormat="1" ht="15" customHeight="1" x14ac:dyDescent="0.25"/>
    <row r="424" s="39" customFormat="1" ht="15" customHeight="1" x14ac:dyDescent="0.25"/>
    <row r="425" s="39" customFormat="1" ht="15" customHeight="1" x14ac:dyDescent="0.25"/>
    <row r="426" s="39" customFormat="1" ht="15" customHeight="1" x14ac:dyDescent="0.25"/>
    <row r="427" s="39" customFormat="1" ht="15" customHeight="1" x14ac:dyDescent="0.25"/>
    <row r="428" s="39" customFormat="1" ht="15" customHeight="1" x14ac:dyDescent="0.25"/>
    <row r="429" s="39" customFormat="1" ht="15" customHeight="1" x14ac:dyDescent="0.25"/>
    <row r="430" s="39" customFormat="1" ht="15" customHeight="1" x14ac:dyDescent="0.25"/>
    <row r="431" s="39" customFormat="1" ht="15" customHeight="1" x14ac:dyDescent="0.25"/>
    <row r="432" s="39" customFormat="1" ht="15" customHeight="1" x14ac:dyDescent="0.25"/>
    <row r="433" s="39" customFormat="1" ht="15" customHeight="1" x14ac:dyDescent="0.25"/>
    <row r="434" s="39" customFormat="1" ht="15" customHeight="1" x14ac:dyDescent="0.25"/>
    <row r="435" s="39" customFormat="1" ht="15" customHeight="1" x14ac:dyDescent="0.25"/>
    <row r="436" s="39" customFormat="1" ht="15" customHeight="1" x14ac:dyDescent="0.25"/>
    <row r="437" s="39" customFormat="1" ht="15" customHeight="1" x14ac:dyDescent="0.25"/>
    <row r="438" s="39" customFormat="1" ht="15" customHeight="1" x14ac:dyDescent="0.25"/>
    <row r="439" s="39" customFormat="1" ht="15" customHeight="1" x14ac:dyDescent="0.25"/>
    <row r="440" s="39" customFormat="1" ht="15" customHeight="1" x14ac:dyDescent="0.25"/>
    <row r="441" s="39" customFormat="1" ht="15" customHeight="1" x14ac:dyDescent="0.25"/>
    <row r="442" s="39" customFormat="1" ht="15" customHeight="1" x14ac:dyDescent="0.25"/>
    <row r="443" s="39" customFormat="1" ht="15" customHeight="1" x14ac:dyDescent="0.25"/>
    <row r="444" s="39" customFormat="1" ht="15" customHeight="1" x14ac:dyDescent="0.25"/>
    <row r="445" s="39" customFormat="1" ht="15" customHeight="1" x14ac:dyDescent="0.25"/>
    <row r="446" s="39" customFormat="1" ht="15" customHeight="1" x14ac:dyDescent="0.25"/>
    <row r="447" s="39" customFormat="1" ht="15" customHeight="1" x14ac:dyDescent="0.25"/>
    <row r="448" s="39" customFormat="1" ht="15" customHeight="1" x14ac:dyDescent="0.25"/>
    <row r="449" s="39" customFormat="1" ht="15" customHeight="1" x14ac:dyDescent="0.25"/>
    <row r="450" s="39" customFormat="1" ht="15" customHeight="1" x14ac:dyDescent="0.25"/>
    <row r="451" s="39" customFormat="1" ht="15" customHeight="1" x14ac:dyDescent="0.25"/>
    <row r="452" s="39" customFormat="1" ht="15" customHeight="1" x14ac:dyDescent="0.25"/>
    <row r="453" s="39" customFormat="1" ht="15" customHeight="1" x14ac:dyDescent="0.25"/>
    <row r="454" s="39" customFormat="1" ht="15" customHeight="1" x14ac:dyDescent="0.25"/>
    <row r="455" s="39" customFormat="1" ht="15" customHeight="1" x14ac:dyDescent="0.25"/>
    <row r="456" s="39" customFormat="1" ht="15" customHeight="1" x14ac:dyDescent="0.25"/>
    <row r="457" s="39" customFormat="1" ht="15" customHeight="1" x14ac:dyDescent="0.25"/>
    <row r="458" s="39" customFormat="1" ht="15" customHeight="1" x14ac:dyDescent="0.25"/>
    <row r="459" s="39" customFormat="1" ht="15" customHeight="1" x14ac:dyDescent="0.25"/>
    <row r="460" s="39" customFormat="1" ht="15" customHeight="1" x14ac:dyDescent="0.25"/>
    <row r="461" s="39" customFormat="1" ht="15" customHeight="1" x14ac:dyDescent="0.25"/>
    <row r="462" s="39" customFormat="1" ht="15" customHeight="1" x14ac:dyDescent="0.25"/>
    <row r="463" s="39" customFormat="1" ht="15" customHeight="1" x14ac:dyDescent="0.25"/>
    <row r="464" s="39" customFormat="1" ht="15" customHeight="1" x14ac:dyDescent="0.25"/>
    <row r="465" s="39" customFormat="1" ht="15" customHeight="1" x14ac:dyDescent="0.25"/>
    <row r="466" s="39" customFormat="1" ht="15" customHeight="1" x14ac:dyDescent="0.25"/>
    <row r="467" s="39" customFormat="1" ht="15" customHeight="1" x14ac:dyDescent="0.25"/>
    <row r="468" s="39" customFormat="1" ht="15" customHeight="1" x14ac:dyDescent="0.25"/>
    <row r="469" s="39" customFormat="1" ht="15" customHeight="1" x14ac:dyDescent="0.25"/>
    <row r="470" s="39" customFormat="1" ht="15" customHeight="1" x14ac:dyDescent="0.25"/>
    <row r="471" s="39" customFormat="1" ht="15" customHeight="1" x14ac:dyDescent="0.25"/>
    <row r="472" s="39" customFormat="1" ht="15" customHeight="1" x14ac:dyDescent="0.25"/>
    <row r="473" s="39" customFormat="1" ht="15" customHeight="1" x14ac:dyDescent="0.25"/>
    <row r="474" s="39" customFormat="1" ht="15" customHeight="1" x14ac:dyDescent="0.25"/>
    <row r="475" s="39" customFormat="1" ht="15" customHeight="1" x14ac:dyDescent="0.25"/>
    <row r="476" s="39" customFormat="1" ht="15" customHeight="1" x14ac:dyDescent="0.25"/>
    <row r="477" s="39" customFormat="1" ht="15" customHeight="1" x14ac:dyDescent="0.25"/>
    <row r="478" s="39" customFormat="1" ht="15" customHeight="1" x14ac:dyDescent="0.25"/>
    <row r="479" s="39" customFormat="1" ht="15" customHeight="1" x14ac:dyDescent="0.25"/>
    <row r="480" s="39" customFormat="1" ht="15" customHeight="1" x14ac:dyDescent="0.25"/>
    <row r="481" s="39" customFormat="1" ht="15" customHeight="1" x14ac:dyDescent="0.25"/>
    <row r="482" s="39" customFormat="1" ht="15" customHeight="1" x14ac:dyDescent="0.25"/>
    <row r="483" s="39" customFormat="1" ht="15" customHeight="1" x14ac:dyDescent="0.25"/>
    <row r="484" s="39" customFormat="1" ht="15" customHeight="1" x14ac:dyDescent="0.25"/>
    <row r="485" s="39" customFormat="1" ht="15" customHeight="1" x14ac:dyDescent="0.25"/>
    <row r="486" s="39" customFormat="1" ht="15" customHeight="1" x14ac:dyDescent="0.25"/>
    <row r="487" s="39" customFormat="1" ht="15" customHeight="1" x14ac:dyDescent="0.25"/>
    <row r="488" s="39" customFormat="1" ht="15" customHeight="1" x14ac:dyDescent="0.25"/>
    <row r="489" s="39" customFormat="1" ht="15" customHeight="1" x14ac:dyDescent="0.25"/>
    <row r="490" s="39" customFormat="1" ht="15" customHeight="1" x14ac:dyDescent="0.25"/>
    <row r="491" s="39" customFormat="1" ht="15" customHeight="1" x14ac:dyDescent="0.25"/>
    <row r="492" s="39" customFormat="1" ht="15" customHeight="1" x14ac:dyDescent="0.25"/>
    <row r="493" s="39" customFormat="1" ht="15" customHeight="1" x14ac:dyDescent="0.25"/>
    <row r="494" s="39" customFormat="1" ht="15" customHeight="1" x14ac:dyDescent="0.25"/>
    <row r="495" s="39" customFormat="1" ht="15" customHeight="1" x14ac:dyDescent="0.25"/>
    <row r="496" s="39" customFormat="1" ht="15" customHeight="1" x14ac:dyDescent="0.25"/>
    <row r="497" s="39" customFormat="1" ht="15" customHeight="1" x14ac:dyDescent="0.25"/>
    <row r="498" s="39" customFormat="1" ht="15" customHeight="1" x14ac:dyDescent="0.25"/>
    <row r="499" s="39" customFormat="1" ht="15" customHeight="1" x14ac:dyDescent="0.25"/>
    <row r="500" s="39" customFormat="1" ht="15" customHeight="1" x14ac:dyDescent="0.25"/>
    <row r="501" s="39" customFormat="1" ht="15" customHeight="1" x14ac:dyDescent="0.25"/>
    <row r="502" s="39" customFormat="1" ht="15" customHeight="1" x14ac:dyDescent="0.25"/>
    <row r="503" s="39" customFormat="1" ht="15" customHeight="1" x14ac:dyDescent="0.25"/>
    <row r="504" s="39" customFormat="1" ht="15" customHeight="1" x14ac:dyDescent="0.25"/>
    <row r="505" s="39" customFormat="1" ht="15" customHeight="1" x14ac:dyDescent="0.25"/>
    <row r="506" s="39" customFormat="1" ht="15" customHeight="1" x14ac:dyDescent="0.25"/>
    <row r="507" s="39" customFormat="1" ht="15" customHeight="1" x14ac:dyDescent="0.25"/>
    <row r="508" s="39" customFormat="1" ht="15" customHeight="1" x14ac:dyDescent="0.25"/>
    <row r="509" s="39" customFormat="1" ht="15" customHeight="1" x14ac:dyDescent="0.25"/>
    <row r="510" s="39" customFormat="1" ht="15" customHeight="1" x14ac:dyDescent="0.25"/>
    <row r="511" s="39" customFormat="1" ht="15" customHeight="1" x14ac:dyDescent="0.25"/>
    <row r="512" s="39" customFormat="1" ht="15" customHeight="1" x14ac:dyDescent="0.25"/>
    <row r="513" s="39" customFormat="1" ht="15" customHeight="1" x14ac:dyDescent="0.25"/>
    <row r="514" s="39" customFormat="1" ht="15" customHeight="1" x14ac:dyDescent="0.25"/>
    <row r="515" s="39" customFormat="1" ht="15" customHeight="1" x14ac:dyDescent="0.25"/>
    <row r="516" s="39" customFormat="1" ht="15" customHeight="1" x14ac:dyDescent="0.25"/>
    <row r="517" s="39" customFormat="1" ht="15" customHeight="1" x14ac:dyDescent="0.25"/>
    <row r="518" s="39" customFormat="1" ht="15" customHeight="1" x14ac:dyDescent="0.25"/>
    <row r="519" s="39" customFormat="1" ht="15" customHeight="1" x14ac:dyDescent="0.25"/>
    <row r="520" s="39" customFormat="1" ht="15" customHeight="1" x14ac:dyDescent="0.25"/>
    <row r="521" s="39" customFormat="1" ht="15" customHeight="1" x14ac:dyDescent="0.25"/>
    <row r="522" s="39" customFormat="1" ht="15" customHeight="1" x14ac:dyDescent="0.25"/>
    <row r="523" s="39" customFormat="1" ht="15" customHeight="1" x14ac:dyDescent="0.25"/>
    <row r="524" s="39" customFormat="1" ht="15" customHeight="1" x14ac:dyDescent="0.25"/>
    <row r="525" s="39" customFormat="1" ht="15" customHeight="1" x14ac:dyDescent="0.25"/>
    <row r="526" s="39" customFormat="1" ht="15" customHeight="1" x14ac:dyDescent="0.25"/>
    <row r="527" s="39" customFormat="1" ht="15" customHeight="1" x14ac:dyDescent="0.25"/>
    <row r="528" s="39" customFormat="1" ht="15" customHeight="1" x14ac:dyDescent="0.25"/>
    <row r="529" s="39" customFormat="1" ht="15" customHeight="1" x14ac:dyDescent="0.25"/>
    <row r="530" s="39" customFormat="1" ht="15" customHeight="1" x14ac:dyDescent="0.25"/>
    <row r="531" s="39" customFormat="1" ht="15" customHeight="1" x14ac:dyDescent="0.25"/>
    <row r="532" s="39" customFormat="1" ht="15" customHeight="1" x14ac:dyDescent="0.25"/>
    <row r="533" s="39" customFormat="1" ht="15" customHeight="1" x14ac:dyDescent="0.25"/>
    <row r="534" s="39" customFormat="1" ht="15" customHeight="1" x14ac:dyDescent="0.25"/>
    <row r="535" s="39" customFormat="1" ht="15" customHeight="1" x14ac:dyDescent="0.25"/>
    <row r="536" s="39" customFormat="1" ht="15" customHeight="1" x14ac:dyDescent="0.25"/>
    <row r="537" s="39" customFormat="1" ht="15" customHeight="1" x14ac:dyDescent="0.25"/>
    <row r="538" s="39" customFormat="1" ht="15" customHeight="1" x14ac:dyDescent="0.25"/>
    <row r="539" s="39" customFormat="1" ht="15" customHeight="1" x14ac:dyDescent="0.25"/>
    <row r="540" s="39" customFormat="1" ht="15" customHeight="1" x14ac:dyDescent="0.25"/>
    <row r="541" s="39" customFormat="1" ht="15" customHeight="1" x14ac:dyDescent="0.25"/>
    <row r="542" s="39" customFormat="1" ht="15" customHeight="1" x14ac:dyDescent="0.25"/>
    <row r="543" s="39" customFormat="1" ht="15" customHeight="1" x14ac:dyDescent="0.25"/>
    <row r="544" s="39" customFormat="1" ht="15" customHeight="1" x14ac:dyDescent="0.25"/>
    <row r="545" s="39" customFormat="1" ht="15" customHeight="1" x14ac:dyDescent="0.25"/>
    <row r="546" s="39" customFormat="1" ht="15" customHeight="1" x14ac:dyDescent="0.25"/>
    <row r="547" s="39" customFormat="1" ht="15" customHeight="1" x14ac:dyDescent="0.25"/>
    <row r="548" s="39" customFormat="1" ht="15" customHeight="1" x14ac:dyDescent="0.25"/>
    <row r="549" s="39" customFormat="1" ht="15" customHeight="1" x14ac:dyDescent="0.25"/>
    <row r="550" s="39" customFormat="1" ht="15" customHeight="1" x14ac:dyDescent="0.25"/>
    <row r="551" s="39" customFormat="1" ht="15" customHeight="1" x14ac:dyDescent="0.25"/>
    <row r="552" s="39" customFormat="1" ht="15" customHeight="1" x14ac:dyDescent="0.25"/>
    <row r="553" s="39" customFormat="1" ht="15" customHeight="1" x14ac:dyDescent="0.25"/>
    <row r="554" s="39" customFormat="1" ht="15" customHeight="1" x14ac:dyDescent="0.25"/>
    <row r="555" s="39" customFormat="1" ht="15" customHeight="1" x14ac:dyDescent="0.25"/>
    <row r="556" s="39" customFormat="1" ht="15" customHeight="1" x14ac:dyDescent="0.25"/>
    <row r="557" s="39" customFormat="1" ht="15" customHeight="1" x14ac:dyDescent="0.25"/>
    <row r="558" s="39" customFormat="1" ht="15" customHeight="1" x14ac:dyDescent="0.25"/>
    <row r="559" s="39" customFormat="1" ht="15" customHeight="1" x14ac:dyDescent="0.25"/>
    <row r="560" s="39" customFormat="1" ht="15" customHeight="1" x14ac:dyDescent="0.25"/>
    <row r="561" s="39" customFormat="1" ht="15" customHeight="1" x14ac:dyDescent="0.25"/>
    <row r="562" s="39" customFormat="1" ht="15" customHeight="1" x14ac:dyDescent="0.25"/>
    <row r="563" s="39" customFormat="1" ht="15" customHeight="1" x14ac:dyDescent="0.25"/>
    <row r="564" s="39" customFormat="1" ht="15" customHeight="1" x14ac:dyDescent="0.25"/>
    <row r="565" s="39" customFormat="1" ht="15" customHeight="1" x14ac:dyDescent="0.25"/>
    <row r="566" s="39" customFormat="1" ht="15" customHeight="1" x14ac:dyDescent="0.25"/>
    <row r="567" s="39" customFormat="1" ht="15" customHeight="1" x14ac:dyDescent="0.25"/>
    <row r="568" s="39" customFormat="1" ht="15" customHeight="1" x14ac:dyDescent="0.25"/>
    <row r="569" s="39" customFormat="1" ht="15" customHeight="1" x14ac:dyDescent="0.25"/>
    <row r="570" s="39" customFormat="1" ht="15" customHeight="1" x14ac:dyDescent="0.25"/>
    <row r="571" s="39" customFormat="1" ht="15" customHeight="1" x14ac:dyDescent="0.25"/>
    <row r="572" s="39" customFormat="1" ht="15" customHeight="1" x14ac:dyDescent="0.25"/>
    <row r="573" s="39" customFormat="1" ht="15" customHeight="1" x14ac:dyDescent="0.25"/>
    <row r="574" s="39" customFormat="1" ht="15" customHeight="1" x14ac:dyDescent="0.25"/>
    <row r="575" s="39" customFormat="1" ht="15" customHeight="1" x14ac:dyDescent="0.25"/>
    <row r="576" s="39" customFormat="1" ht="15" customHeight="1" x14ac:dyDescent="0.25"/>
    <row r="577" s="39" customFormat="1" ht="15" customHeight="1" x14ac:dyDescent="0.25"/>
    <row r="578" s="39" customFormat="1" ht="15" customHeight="1" x14ac:dyDescent="0.25"/>
    <row r="579" s="39" customFormat="1" ht="15" customHeight="1" x14ac:dyDescent="0.25"/>
    <row r="580" s="39" customFormat="1" ht="15" customHeight="1" x14ac:dyDescent="0.25"/>
    <row r="581" s="39" customFormat="1" ht="15" customHeight="1" x14ac:dyDescent="0.25"/>
    <row r="582" s="39" customFormat="1" ht="15" customHeight="1" x14ac:dyDescent="0.25"/>
    <row r="583" s="39" customFormat="1" ht="15" customHeight="1" x14ac:dyDescent="0.25"/>
    <row r="584" s="39" customFormat="1" ht="15" customHeight="1" x14ac:dyDescent="0.25"/>
    <row r="585" s="39" customFormat="1" ht="15" customHeight="1" x14ac:dyDescent="0.25"/>
    <row r="586" s="39" customFormat="1" ht="15" customHeight="1" x14ac:dyDescent="0.25"/>
    <row r="587" s="39" customFormat="1" ht="15" customHeight="1" x14ac:dyDescent="0.25"/>
    <row r="588" s="39" customFormat="1" ht="15" customHeight="1" x14ac:dyDescent="0.25"/>
    <row r="589" s="39" customFormat="1" ht="15" customHeight="1" x14ac:dyDescent="0.25"/>
    <row r="590" s="39" customFormat="1" ht="15" customHeight="1" x14ac:dyDescent="0.25"/>
    <row r="591" s="39" customFormat="1" ht="15" customHeight="1" x14ac:dyDescent="0.25"/>
    <row r="592" s="39" customFormat="1" ht="15" customHeight="1" x14ac:dyDescent="0.25"/>
    <row r="593" s="39" customFormat="1" ht="15" customHeight="1" x14ac:dyDescent="0.25"/>
    <row r="594" s="39" customFormat="1" ht="15" customHeight="1" x14ac:dyDescent="0.25"/>
    <row r="595" s="39" customFormat="1" ht="15" customHeight="1" x14ac:dyDescent="0.25"/>
    <row r="596" s="39" customFormat="1" ht="15" customHeight="1" x14ac:dyDescent="0.25"/>
    <row r="597" s="39" customFormat="1" ht="15" customHeight="1" x14ac:dyDescent="0.25"/>
    <row r="598" s="39" customFormat="1" ht="15" customHeight="1" x14ac:dyDescent="0.25"/>
    <row r="599" s="39" customFormat="1" ht="15" customHeight="1" x14ac:dyDescent="0.25"/>
    <row r="600" s="39" customFormat="1" ht="15" customHeight="1" x14ac:dyDescent="0.25"/>
    <row r="601" s="39" customFormat="1" ht="15" customHeight="1" x14ac:dyDescent="0.25"/>
    <row r="602" s="39" customFormat="1" ht="15" customHeight="1" x14ac:dyDescent="0.25"/>
    <row r="603" s="39" customFormat="1" ht="15" customHeight="1" x14ac:dyDescent="0.25"/>
    <row r="604" s="39" customFormat="1" ht="15" customHeight="1" x14ac:dyDescent="0.25"/>
    <row r="605" s="39" customFormat="1" ht="15" customHeight="1" x14ac:dyDescent="0.25"/>
    <row r="606" s="39" customFormat="1" ht="15" customHeight="1" x14ac:dyDescent="0.25"/>
    <row r="607" s="39" customFormat="1" ht="15" customHeight="1" x14ac:dyDescent="0.25"/>
    <row r="608" s="39" customFormat="1" ht="15" customHeight="1" x14ac:dyDescent="0.25"/>
    <row r="609" s="39" customFormat="1" ht="15" customHeight="1" x14ac:dyDescent="0.25"/>
    <row r="610" s="39" customFormat="1" ht="15" customHeight="1" x14ac:dyDescent="0.25"/>
    <row r="611" s="39" customFormat="1" ht="15" customHeight="1" x14ac:dyDescent="0.25"/>
    <row r="612" s="39" customFormat="1" ht="15" customHeight="1" x14ac:dyDescent="0.25"/>
    <row r="613" s="39" customFormat="1" ht="15" customHeight="1" x14ac:dyDescent="0.25"/>
    <row r="614" s="39" customFormat="1" ht="15" customHeight="1" x14ac:dyDescent="0.25"/>
    <row r="615" s="39" customFormat="1" ht="15" customHeight="1" x14ac:dyDescent="0.25"/>
    <row r="616" s="39" customFormat="1" ht="15" customHeight="1" x14ac:dyDescent="0.25"/>
    <row r="617" s="39" customFormat="1" ht="15" customHeight="1" x14ac:dyDescent="0.25"/>
    <row r="618" s="39" customFormat="1" ht="15" customHeight="1" x14ac:dyDescent="0.25"/>
    <row r="619" s="39" customFormat="1" ht="15" customHeight="1" x14ac:dyDescent="0.25"/>
    <row r="620" s="39" customFormat="1" ht="15" customHeight="1" x14ac:dyDescent="0.25"/>
    <row r="621" s="39" customFormat="1" ht="15" customHeight="1" x14ac:dyDescent="0.25"/>
    <row r="622" s="39" customFormat="1" ht="15" customHeight="1" x14ac:dyDescent="0.25"/>
    <row r="623" s="39" customFormat="1" ht="15" customHeight="1" x14ac:dyDescent="0.25"/>
    <row r="624" s="39" customFormat="1" ht="15" customHeight="1" x14ac:dyDescent="0.25"/>
    <row r="625" s="39" customFormat="1" ht="15" customHeight="1" x14ac:dyDescent="0.25"/>
    <row r="626" s="39" customFormat="1" ht="15" customHeight="1" x14ac:dyDescent="0.25"/>
    <row r="627" s="39" customFormat="1" ht="15" customHeight="1" x14ac:dyDescent="0.25"/>
    <row r="628" s="39" customFormat="1" ht="15" customHeight="1" x14ac:dyDescent="0.25"/>
    <row r="629" s="39" customFormat="1" ht="15" customHeight="1" x14ac:dyDescent="0.25"/>
    <row r="630" s="39" customFormat="1" ht="15" customHeight="1" x14ac:dyDescent="0.25"/>
    <row r="631" s="39" customFormat="1" ht="15" customHeight="1" x14ac:dyDescent="0.25"/>
    <row r="632" s="39" customFormat="1" ht="15" customHeight="1" x14ac:dyDescent="0.25"/>
    <row r="633" s="39" customFormat="1" ht="15" customHeight="1" x14ac:dyDescent="0.25"/>
    <row r="634" s="39" customFormat="1" ht="15" customHeight="1" x14ac:dyDescent="0.25"/>
    <row r="635" s="39" customFormat="1" ht="15" customHeight="1" x14ac:dyDescent="0.25"/>
    <row r="636" s="39" customFormat="1" ht="15" customHeight="1" x14ac:dyDescent="0.25"/>
    <row r="637" s="39" customFormat="1" ht="15" customHeight="1" x14ac:dyDescent="0.25"/>
    <row r="638" s="39" customFormat="1" ht="15" customHeight="1" x14ac:dyDescent="0.25"/>
    <row r="639" s="39" customFormat="1" ht="15" customHeight="1" x14ac:dyDescent="0.25"/>
    <row r="640" s="39" customFormat="1" ht="15" customHeight="1" x14ac:dyDescent="0.25"/>
    <row r="641" s="39" customFormat="1" ht="15" customHeight="1" x14ac:dyDescent="0.25"/>
    <row r="642" s="39" customFormat="1" ht="15" customHeight="1" x14ac:dyDescent="0.25"/>
    <row r="643" s="39" customFormat="1" ht="15" customHeight="1" x14ac:dyDescent="0.25"/>
    <row r="644" s="39" customFormat="1" ht="15" customHeight="1" x14ac:dyDescent="0.25"/>
    <row r="645" s="39" customFormat="1" ht="15" customHeight="1" x14ac:dyDescent="0.25"/>
    <row r="646" s="39" customFormat="1" ht="15" customHeight="1" x14ac:dyDescent="0.25"/>
    <row r="647" s="39" customFormat="1" ht="15" customHeight="1" x14ac:dyDescent="0.25"/>
    <row r="648" s="39" customFormat="1" ht="15" customHeight="1" x14ac:dyDescent="0.25"/>
    <row r="649" s="39" customFormat="1" ht="15" customHeight="1" x14ac:dyDescent="0.25"/>
    <row r="650" s="39" customFormat="1" ht="15" customHeight="1" x14ac:dyDescent="0.25"/>
    <row r="651" s="39" customFormat="1" ht="15" customHeight="1" x14ac:dyDescent="0.25"/>
    <row r="652" s="39" customFormat="1" ht="15" customHeight="1" x14ac:dyDescent="0.25"/>
    <row r="653" s="39" customFormat="1" ht="15" customHeight="1" x14ac:dyDescent="0.25"/>
    <row r="654" s="39" customFormat="1" ht="15" customHeight="1" x14ac:dyDescent="0.25"/>
    <row r="655" s="39" customFormat="1" ht="15" customHeight="1" x14ac:dyDescent="0.25"/>
    <row r="656" s="39" customFormat="1" ht="15" customHeight="1" x14ac:dyDescent="0.25"/>
    <row r="657" s="39" customFormat="1" ht="15" customHeight="1" x14ac:dyDescent="0.25"/>
    <row r="658" s="39" customFormat="1" ht="15" customHeight="1" x14ac:dyDescent="0.25"/>
    <row r="659" s="39" customFormat="1" ht="15" customHeight="1" x14ac:dyDescent="0.25"/>
    <row r="660" s="39" customFormat="1" ht="15" customHeight="1" x14ac:dyDescent="0.25"/>
    <row r="661" s="39" customFormat="1" ht="15" customHeight="1" x14ac:dyDescent="0.25"/>
    <row r="662" s="39" customFormat="1" ht="15" customHeight="1" x14ac:dyDescent="0.25"/>
    <row r="663" s="39" customFormat="1" ht="15" customHeight="1" x14ac:dyDescent="0.25"/>
    <row r="664" s="39" customFormat="1" ht="15" customHeight="1" x14ac:dyDescent="0.25"/>
    <row r="665" s="39" customFormat="1" ht="15" customHeight="1" x14ac:dyDescent="0.25"/>
    <row r="666" s="39" customFormat="1" ht="15" customHeight="1" x14ac:dyDescent="0.25"/>
    <row r="667" s="39" customFormat="1" ht="15" customHeight="1" x14ac:dyDescent="0.25"/>
    <row r="668" s="39" customFormat="1" ht="15" customHeight="1" x14ac:dyDescent="0.25"/>
    <row r="669" s="39" customFormat="1" ht="15" customHeight="1" x14ac:dyDescent="0.25"/>
    <row r="670" s="39" customFormat="1" ht="15" customHeight="1" x14ac:dyDescent="0.25"/>
    <row r="671" s="39" customFormat="1" ht="15" customHeight="1" x14ac:dyDescent="0.25"/>
    <row r="672" s="39" customFormat="1" ht="15" customHeight="1" x14ac:dyDescent="0.25"/>
    <row r="673" s="39" customFormat="1" ht="15" customHeight="1" x14ac:dyDescent="0.25"/>
    <row r="674" s="39" customFormat="1" ht="15" customHeight="1" x14ac:dyDescent="0.25"/>
    <row r="675" s="39" customFormat="1" ht="15" customHeight="1" x14ac:dyDescent="0.25"/>
    <row r="676" s="39" customFormat="1" ht="15" customHeight="1" x14ac:dyDescent="0.25"/>
    <row r="677" s="39" customFormat="1" ht="15" customHeight="1" x14ac:dyDescent="0.25"/>
    <row r="678" s="39" customFormat="1" ht="15" customHeight="1" x14ac:dyDescent="0.25"/>
    <row r="679" s="39" customFormat="1" ht="15" customHeight="1" x14ac:dyDescent="0.25"/>
    <row r="680" s="39" customFormat="1" ht="15" customHeight="1" x14ac:dyDescent="0.25"/>
    <row r="681" s="39" customFormat="1" ht="15" customHeight="1" x14ac:dyDescent="0.25"/>
    <row r="682" s="39" customFormat="1" ht="15" customHeight="1" x14ac:dyDescent="0.25"/>
    <row r="683" s="39" customFormat="1" ht="15" customHeight="1" x14ac:dyDescent="0.25"/>
    <row r="684" s="39" customFormat="1" ht="15" customHeight="1" x14ac:dyDescent="0.25"/>
    <row r="685" s="39" customFormat="1" ht="15" customHeight="1" x14ac:dyDescent="0.25"/>
    <row r="686" s="39" customFormat="1" ht="15" customHeight="1" x14ac:dyDescent="0.25"/>
    <row r="687" s="39" customFormat="1" ht="15" customHeight="1" x14ac:dyDescent="0.25"/>
    <row r="688" s="39" customFormat="1" ht="15" customHeight="1" x14ac:dyDescent="0.25"/>
    <row r="689" s="39" customFormat="1" ht="15" customHeight="1" x14ac:dyDescent="0.25"/>
    <row r="690" s="39" customFormat="1" ht="15" customHeight="1" x14ac:dyDescent="0.25"/>
    <row r="691" s="39" customFormat="1" ht="15" customHeight="1" x14ac:dyDescent="0.25"/>
    <row r="692" s="39" customFormat="1" ht="15" customHeight="1" x14ac:dyDescent="0.25"/>
    <row r="693" s="39" customFormat="1" ht="15" customHeight="1" x14ac:dyDescent="0.25"/>
    <row r="694" s="39" customFormat="1" ht="15" customHeight="1" x14ac:dyDescent="0.25"/>
    <row r="695" s="39" customFormat="1" ht="15" customHeight="1" x14ac:dyDescent="0.25"/>
    <row r="696" s="39" customFormat="1" ht="15" customHeight="1" x14ac:dyDescent="0.25"/>
    <row r="697" s="39" customFormat="1" ht="15" customHeight="1" x14ac:dyDescent="0.25"/>
    <row r="698" s="39" customFormat="1" ht="15" customHeight="1" x14ac:dyDescent="0.25"/>
    <row r="699" s="39" customFormat="1" ht="15" customHeight="1" x14ac:dyDescent="0.25"/>
    <row r="700" s="39" customFormat="1" ht="15" customHeight="1" x14ac:dyDescent="0.25"/>
    <row r="701" s="39" customFormat="1" ht="15" customHeight="1" x14ac:dyDescent="0.25"/>
    <row r="702" s="39" customFormat="1" ht="15" customHeight="1" x14ac:dyDescent="0.25"/>
    <row r="703" s="39" customFormat="1" ht="15" customHeight="1" x14ac:dyDescent="0.25"/>
    <row r="704" s="39" customFormat="1" ht="15" customHeight="1" x14ac:dyDescent="0.25"/>
    <row r="705" s="39" customFormat="1" ht="15" customHeight="1" x14ac:dyDescent="0.25"/>
    <row r="706" s="39" customFormat="1" ht="15" customHeight="1" x14ac:dyDescent="0.25"/>
    <row r="707" s="39" customFormat="1" ht="15" customHeight="1" x14ac:dyDescent="0.25"/>
    <row r="708" s="39" customFormat="1" ht="15" customHeight="1" x14ac:dyDescent="0.25"/>
    <row r="709" s="39" customFormat="1" ht="15" customHeight="1" x14ac:dyDescent="0.25"/>
    <row r="710" s="39" customFormat="1" ht="15" customHeight="1" x14ac:dyDescent="0.25"/>
    <row r="711" s="39" customFormat="1" ht="15" customHeight="1" x14ac:dyDescent="0.25"/>
    <row r="712" s="39" customFormat="1" ht="15" customHeight="1" x14ac:dyDescent="0.25"/>
    <row r="713" s="39" customFormat="1" ht="15" customHeight="1" x14ac:dyDescent="0.25"/>
    <row r="714" s="39" customFormat="1" ht="15" customHeight="1" x14ac:dyDescent="0.25"/>
    <row r="715" s="39" customFormat="1" ht="15" customHeight="1" x14ac:dyDescent="0.25"/>
    <row r="716" s="39" customFormat="1" ht="15" customHeight="1" x14ac:dyDescent="0.25"/>
    <row r="717" s="39" customFormat="1" ht="15" customHeight="1" x14ac:dyDescent="0.25"/>
    <row r="718" s="39" customFormat="1" ht="15" customHeight="1" x14ac:dyDescent="0.25"/>
    <row r="719" s="39" customFormat="1" ht="15" customHeight="1" x14ac:dyDescent="0.25"/>
    <row r="720" s="39" customFormat="1" ht="15" customHeight="1" x14ac:dyDescent="0.25"/>
    <row r="721" s="39" customFormat="1" ht="15" customHeight="1" x14ac:dyDescent="0.25"/>
    <row r="722" s="39" customFormat="1" ht="15" customHeight="1" x14ac:dyDescent="0.25"/>
    <row r="723" s="39" customFormat="1" ht="15" customHeight="1" x14ac:dyDescent="0.25"/>
    <row r="724" s="39" customFormat="1" ht="15" customHeight="1" x14ac:dyDescent="0.25"/>
    <row r="725" s="39" customFormat="1" ht="15" customHeight="1" x14ac:dyDescent="0.25"/>
    <row r="726" s="39" customFormat="1" ht="15" customHeight="1" x14ac:dyDescent="0.25"/>
    <row r="727" s="39" customFormat="1" ht="15" customHeight="1" x14ac:dyDescent="0.25"/>
    <row r="728" s="39" customFormat="1" ht="15" customHeight="1" x14ac:dyDescent="0.25"/>
    <row r="729" s="39" customFormat="1" ht="15" customHeight="1" x14ac:dyDescent="0.25"/>
    <row r="730" s="39" customFormat="1" ht="15" customHeight="1" x14ac:dyDescent="0.25"/>
    <row r="731" s="39" customFormat="1" ht="15" customHeight="1" x14ac:dyDescent="0.25"/>
    <row r="732" s="39" customFormat="1" ht="15" customHeight="1" x14ac:dyDescent="0.25"/>
    <row r="733" s="39" customFormat="1" ht="15" customHeight="1" x14ac:dyDescent="0.25"/>
    <row r="734" s="39" customFormat="1" ht="15" customHeight="1" x14ac:dyDescent="0.25"/>
    <row r="735" s="39" customFormat="1" ht="15" customHeight="1" x14ac:dyDescent="0.25"/>
    <row r="736" s="39" customFormat="1" ht="15" customHeight="1" x14ac:dyDescent="0.25"/>
    <row r="737" s="39" customFormat="1" ht="15" customHeight="1" x14ac:dyDescent="0.25"/>
    <row r="738" s="39" customFormat="1" ht="15" customHeight="1" x14ac:dyDescent="0.25"/>
    <row r="739" s="39" customFormat="1" ht="15" customHeight="1" x14ac:dyDescent="0.25"/>
    <row r="740" s="39" customFormat="1" ht="15" customHeight="1" x14ac:dyDescent="0.25"/>
    <row r="741" s="39" customFormat="1" ht="15" customHeight="1" x14ac:dyDescent="0.25"/>
    <row r="742" s="39" customFormat="1" ht="15" customHeight="1" x14ac:dyDescent="0.25"/>
    <row r="743" s="39" customFormat="1" ht="15" customHeight="1" x14ac:dyDescent="0.25"/>
    <row r="744" s="39" customFormat="1" ht="15" customHeight="1" x14ac:dyDescent="0.25"/>
    <row r="745" s="39" customFormat="1" ht="15" customHeight="1" x14ac:dyDescent="0.25"/>
    <row r="746" s="39" customFormat="1" ht="15" customHeight="1" x14ac:dyDescent="0.25"/>
    <row r="747" s="39" customFormat="1" ht="15" customHeight="1" x14ac:dyDescent="0.25"/>
    <row r="748" s="39" customFormat="1" ht="15" customHeight="1" x14ac:dyDescent="0.25"/>
    <row r="749" s="39" customFormat="1" ht="15" customHeight="1" x14ac:dyDescent="0.25"/>
    <row r="750" s="39" customFormat="1" ht="15" customHeight="1" x14ac:dyDescent="0.25"/>
    <row r="751" s="39" customFormat="1" ht="15" customHeight="1" x14ac:dyDescent="0.25"/>
    <row r="752" s="39" customFormat="1" ht="15" customHeight="1" x14ac:dyDescent="0.25"/>
    <row r="753" s="39" customFormat="1" ht="15" customHeight="1" x14ac:dyDescent="0.25"/>
    <row r="754" s="39" customFormat="1" ht="15" customHeight="1" x14ac:dyDescent="0.25"/>
    <row r="755" s="39" customFormat="1" ht="15" customHeight="1" x14ac:dyDescent="0.25"/>
    <row r="756" s="39" customFormat="1" ht="15" customHeight="1" x14ac:dyDescent="0.25"/>
    <row r="757" s="39" customFormat="1" ht="15" customHeight="1" x14ac:dyDescent="0.25"/>
    <row r="758" s="39" customFormat="1" ht="15" customHeight="1" x14ac:dyDescent="0.25"/>
    <row r="759" s="39" customFormat="1" ht="15" customHeight="1" x14ac:dyDescent="0.25"/>
    <row r="760" s="39" customFormat="1" ht="15" customHeight="1" x14ac:dyDescent="0.25"/>
    <row r="761" s="39" customFormat="1" ht="15" customHeight="1" x14ac:dyDescent="0.25"/>
    <row r="762" s="39" customFormat="1" ht="15" customHeight="1" x14ac:dyDescent="0.25"/>
    <row r="763" s="39" customFormat="1" ht="15" customHeight="1" x14ac:dyDescent="0.25"/>
    <row r="764" s="39" customFormat="1" ht="15" customHeight="1" x14ac:dyDescent="0.25"/>
    <row r="765" s="39" customFormat="1" ht="15" customHeight="1" x14ac:dyDescent="0.25"/>
    <row r="766" s="39" customFormat="1" ht="15" customHeight="1" x14ac:dyDescent="0.25"/>
    <row r="767" s="39" customFormat="1" ht="15" customHeight="1" x14ac:dyDescent="0.25"/>
    <row r="768" s="39" customFormat="1" ht="15" customHeight="1" x14ac:dyDescent="0.25"/>
    <row r="769" s="39" customFormat="1" ht="15" customHeight="1" x14ac:dyDescent="0.25"/>
    <row r="770" s="39" customFormat="1" ht="15" customHeight="1" x14ac:dyDescent="0.25"/>
    <row r="771" s="39" customFormat="1" ht="15" customHeight="1" x14ac:dyDescent="0.25"/>
    <row r="772" s="39" customFormat="1" ht="15" customHeight="1" x14ac:dyDescent="0.25"/>
    <row r="773" s="39" customFormat="1" ht="15" customHeight="1" x14ac:dyDescent="0.25"/>
    <row r="774" s="39" customFormat="1" ht="15" customHeight="1" x14ac:dyDescent="0.25"/>
    <row r="775" s="39" customFormat="1" ht="15" customHeight="1" x14ac:dyDescent="0.25"/>
    <row r="776" s="39" customFormat="1" ht="15" customHeight="1" x14ac:dyDescent="0.25"/>
    <row r="777" s="39" customFormat="1" ht="15" customHeight="1" x14ac:dyDescent="0.25"/>
    <row r="778" s="39" customFormat="1" ht="15" customHeight="1" x14ac:dyDescent="0.25"/>
    <row r="779" s="39" customFormat="1" ht="15" customHeight="1" x14ac:dyDescent="0.25"/>
    <row r="780" s="39" customFormat="1" ht="15" customHeight="1" x14ac:dyDescent="0.25"/>
    <row r="781" s="39" customFormat="1" ht="15" customHeight="1" x14ac:dyDescent="0.25"/>
    <row r="782" s="39" customFormat="1" ht="15" customHeight="1" x14ac:dyDescent="0.25"/>
    <row r="783" s="39" customFormat="1" ht="15" customHeight="1" x14ac:dyDescent="0.25"/>
    <row r="784" s="39" customFormat="1" ht="15" customHeight="1" x14ac:dyDescent="0.25"/>
    <row r="785" s="39" customFormat="1" ht="15" customHeight="1" x14ac:dyDescent="0.25"/>
    <row r="786" s="39" customFormat="1" ht="15" customHeight="1" x14ac:dyDescent="0.25"/>
    <row r="787" s="39" customFormat="1" ht="15" customHeight="1" x14ac:dyDescent="0.25"/>
    <row r="788" s="39" customFormat="1" ht="15" customHeight="1" x14ac:dyDescent="0.25"/>
    <row r="789" s="39" customFormat="1" ht="15" customHeight="1" x14ac:dyDescent="0.25"/>
    <row r="790" s="39" customFormat="1" ht="15" customHeight="1" x14ac:dyDescent="0.25"/>
    <row r="791" s="39" customFormat="1" ht="15" customHeight="1" x14ac:dyDescent="0.25"/>
    <row r="792" s="39" customFormat="1" ht="15" customHeight="1" x14ac:dyDescent="0.25"/>
    <row r="793" s="39" customFormat="1" ht="15" customHeight="1" x14ac:dyDescent="0.25"/>
    <row r="794" s="39" customFormat="1" ht="15" customHeight="1" x14ac:dyDescent="0.25"/>
    <row r="795" s="39" customFormat="1" ht="15" customHeight="1" x14ac:dyDescent="0.25"/>
    <row r="796" s="39" customFormat="1" ht="15" customHeight="1" x14ac:dyDescent="0.25"/>
    <row r="797" s="39" customFormat="1" ht="15" customHeight="1" x14ac:dyDescent="0.25"/>
    <row r="798" s="39" customFormat="1" ht="15" customHeight="1" x14ac:dyDescent="0.25"/>
    <row r="799" s="39" customFormat="1" ht="15" customHeight="1" x14ac:dyDescent="0.25"/>
    <row r="800" s="39" customFormat="1" ht="15" customHeight="1" x14ac:dyDescent="0.25"/>
    <row r="801" s="39" customFormat="1" ht="15" customHeight="1" x14ac:dyDescent="0.25"/>
    <row r="802" s="39" customFormat="1" ht="15" customHeight="1" x14ac:dyDescent="0.25"/>
    <row r="803" s="39" customFormat="1" ht="15" customHeight="1" x14ac:dyDescent="0.25"/>
    <row r="804" s="39" customFormat="1" ht="15" customHeight="1" x14ac:dyDescent="0.25"/>
    <row r="805" s="39" customFormat="1" ht="15" customHeight="1" x14ac:dyDescent="0.25"/>
    <row r="806" s="39" customFormat="1" ht="15" customHeight="1" x14ac:dyDescent="0.25"/>
    <row r="807" s="39" customFormat="1" ht="15" customHeight="1" x14ac:dyDescent="0.25"/>
    <row r="808" s="39" customFormat="1" ht="15" customHeight="1" x14ac:dyDescent="0.25"/>
    <row r="809" s="39" customFormat="1" ht="15" customHeight="1" x14ac:dyDescent="0.25"/>
    <row r="810" s="39" customFormat="1" ht="15" customHeight="1" x14ac:dyDescent="0.25"/>
    <row r="811" s="39" customFormat="1" ht="15" customHeight="1" x14ac:dyDescent="0.25"/>
    <row r="812" s="39" customFormat="1" ht="15" customHeight="1" x14ac:dyDescent="0.25"/>
    <row r="813" s="39" customFormat="1" ht="15" customHeight="1" x14ac:dyDescent="0.25"/>
    <row r="814" s="39" customFormat="1" ht="15" customHeight="1" x14ac:dyDescent="0.25"/>
    <row r="815" s="39" customFormat="1" ht="15" customHeight="1" x14ac:dyDescent="0.25"/>
    <row r="816" s="39" customFormat="1" ht="15" customHeight="1" x14ac:dyDescent="0.25"/>
    <row r="817" s="39" customFormat="1" ht="15" customHeight="1" x14ac:dyDescent="0.25"/>
    <row r="818" s="39" customFormat="1" ht="15" customHeight="1" x14ac:dyDescent="0.25"/>
    <row r="819" s="39" customFormat="1" ht="15" customHeight="1" x14ac:dyDescent="0.25"/>
    <row r="820" s="39" customFormat="1" ht="15" customHeight="1" x14ac:dyDescent="0.25"/>
    <row r="821" s="39" customFormat="1" ht="15" customHeight="1" x14ac:dyDescent="0.25"/>
    <row r="822" s="39" customFormat="1" ht="15" customHeight="1" x14ac:dyDescent="0.25"/>
    <row r="823" s="39" customFormat="1" ht="15" customHeight="1" x14ac:dyDescent="0.25"/>
    <row r="824" s="39" customFormat="1" ht="15" customHeight="1" x14ac:dyDescent="0.25"/>
    <row r="825" s="39" customFormat="1" ht="15" customHeight="1" x14ac:dyDescent="0.25"/>
    <row r="826" s="39" customFormat="1" ht="15" customHeight="1" x14ac:dyDescent="0.25"/>
    <row r="827" s="39" customFormat="1" ht="15" customHeight="1" x14ac:dyDescent="0.25"/>
    <row r="828" s="39" customFormat="1" ht="15" customHeight="1" x14ac:dyDescent="0.25"/>
    <row r="829" s="39" customFormat="1" ht="15" customHeight="1" x14ac:dyDescent="0.25"/>
    <row r="830" s="39" customFormat="1" ht="15" customHeight="1" x14ac:dyDescent="0.25"/>
    <row r="831" s="39" customFormat="1" ht="15" customHeight="1" x14ac:dyDescent="0.25"/>
    <row r="832" s="39" customFormat="1" ht="15" customHeight="1" x14ac:dyDescent="0.25"/>
    <row r="833" s="39" customFormat="1" ht="15" customHeight="1" x14ac:dyDescent="0.25"/>
    <row r="834" s="39" customFormat="1" ht="15" customHeight="1" x14ac:dyDescent="0.25"/>
    <row r="835" s="39" customFormat="1" ht="15" customHeight="1" x14ac:dyDescent="0.25"/>
    <row r="836" s="39" customFormat="1" ht="15" customHeight="1" x14ac:dyDescent="0.25"/>
    <row r="837" s="39" customFormat="1" ht="15" customHeight="1" x14ac:dyDescent="0.25"/>
    <row r="838" s="39" customFormat="1" ht="15" customHeight="1" x14ac:dyDescent="0.25"/>
    <row r="839" s="39" customFormat="1" ht="15" customHeight="1" x14ac:dyDescent="0.25"/>
    <row r="840" s="39" customFormat="1" ht="15" customHeight="1" x14ac:dyDescent="0.25"/>
    <row r="841" s="39" customFormat="1" ht="15" customHeight="1" x14ac:dyDescent="0.25"/>
    <row r="842" s="39" customFormat="1" ht="15" customHeight="1" x14ac:dyDescent="0.25"/>
    <row r="843" s="39" customFormat="1" ht="15" customHeight="1" x14ac:dyDescent="0.25"/>
    <row r="844" s="39" customFormat="1" ht="15" customHeight="1" x14ac:dyDescent="0.25"/>
    <row r="845" s="39" customFormat="1" ht="15" customHeight="1" x14ac:dyDescent="0.25"/>
    <row r="846" s="39" customFormat="1" ht="15" customHeight="1" x14ac:dyDescent="0.25"/>
    <row r="847" s="39" customFormat="1" ht="15" customHeight="1" x14ac:dyDescent="0.25"/>
    <row r="848" s="39" customFormat="1" ht="15" customHeight="1" x14ac:dyDescent="0.25"/>
    <row r="849" s="39" customFormat="1" ht="15" customHeight="1" x14ac:dyDescent="0.25"/>
    <row r="850" s="39" customFormat="1" ht="15" customHeight="1" x14ac:dyDescent="0.25"/>
    <row r="851" s="39" customFormat="1" ht="15" customHeight="1" x14ac:dyDescent="0.25"/>
    <row r="852" s="39" customFormat="1" ht="15" customHeight="1" x14ac:dyDescent="0.25"/>
    <row r="853" s="39" customFormat="1" ht="15" customHeight="1" x14ac:dyDescent="0.25"/>
    <row r="854" s="39" customFormat="1" ht="15" customHeight="1" x14ac:dyDescent="0.25"/>
    <row r="855" s="39" customFormat="1" ht="15" customHeight="1" x14ac:dyDescent="0.25"/>
    <row r="856" s="39" customFormat="1" ht="15" customHeight="1" x14ac:dyDescent="0.25"/>
    <row r="857" s="39" customFormat="1" ht="15" customHeight="1" x14ac:dyDescent="0.25"/>
    <row r="858" s="39" customFormat="1" ht="15" customHeight="1" x14ac:dyDescent="0.25"/>
    <row r="859" s="39" customFormat="1" ht="15" customHeight="1" x14ac:dyDescent="0.25"/>
  </sheetData>
  <sheetProtection password="B7B8" sheet="1" objects="1" scenarios="1"/>
  <sortState ref="B2:XFD861">
    <sortCondition ref="B2:B86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UT 1</vt:lpstr>
      <vt:lpstr>UT 2</vt:lpstr>
      <vt:lpstr>UT 3</vt:lpstr>
      <vt:lpstr>UT 4</vt:lpstr>
      <vt:lpstr>UT 5</vt:lpstr>
      <vt:lpstr>UT 6</vt:lpstr>
      <vt:lpstr>UT 7</vt:lpstr>
      <vt:lpstr>BD</vt:lpstr>
      <vt:lpstr>'UT 1'!Área_de_impresión</vt:lpstr>
      <vt:lpstr>'UT 2'!Área_de_impresión</vt:lpstr>
      <vt:lpstr>'UT 3'!Área_de_impresión</vt:lpstr>
      <vt:lpstr>'UT 4'!Área_de_impresión</vt:lpstr>
      <vt:lpstr>'UT 5'!Área_de_impresión</vt:lpstr>
      <vt:lpstr>'UT 6'!Área_de_impresión</vt:lpstr>
      <vt:lpstr>'UT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García Campa</dc:creator>
  <cp:lastModifiedBy>UTZMG</cp:lastModifiedBy>
  <cp:lastPrinted>2016-08-30T18:48:03Z</cp:lastPrinted>
  <dcterms:created xsi:type="dcterms:W3CDTF">2016-07-07T18:37:05Z</dcterms:created>
  <dcterms:modified xsi:type="dcterms:W3CDTF">2023-04-27T15:28:10Z</dcterms:modified>
</cp:coreProperties>
</file>