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ZMG\Dropbox\UTZMG\Estadisticos UTZMG\Controlador Docs - Nva Versión\02. Dirección académica\"/>
    </mc:Choice>
  </mc:AlternateContent>
  <workbookProtection workbookAlgorithmName="SHA-512" workbookHashValue="heQf8ujdBjQeAkDA77hqkpgUbU3TQZmvPLlzFqo6VqbXT0MHmEkyZmvDi8b/o33eDjK2tS/LxOtWv+jyGqbDLw==" workbookSaltValue="otViDqAcQcUM4Zh+tziaow==" workbookSpinCount="100000" lockStructure="1"/>
  <bookViews>
    <workbookView xWindow="0" yWindow="60" windowWidth="11250" windowHeight="6570"/>
  </bookViews>
  <sheets>
    <sheet name="UT 1" sheetId="4" r:id="rId1"/>
    <sheet name="UT 2" sheetId="7" r:id="rId2"/>
    <sheet name="UT 3" sheetId="8" r:id="rId3"/>
    <sheet name="UT 4" sheetId="9" r:id="rId4"/>
    <sheet name="UT 5" sheetId="10" r:id="rId5"/>
    <sheet name="UT 6" sheetId="11" r:id="rId6"/>
    <sheet name="UT 7" sheetId="12" r:id="rId7"/>
    <sheet name="BD" sheetId="3" state="hidden" r:id="rId8"/>
  </sheets>
  <definedNames>
    <definedName name="_xlnm._FilterDatabase" localSheetId="7" hidden="1">BD!$A$1:$UD$61</definedName>
    <definedName name="_xlnm.Print_Area" localSheetId="0">'UT 1'!$A$1:$AD$88</definedName>
    <definedName name="_xlnm.Print_Area" localSheetId="1">'UT 2'!$A$1:$AD$88</definedName>
    <definedName name="_xlnm.Print_Area" localSheetId="2">'UT 3'!$A$1:$AD$88</definedName>
    <definedName name="_xlnm.Print_Area" localSheetId="3">'UT 4'!$A$1:$AD$90</definedName>
    <definedName name="_xlnm.Print_Area" localSheetId="4">'UT 5'!$A$1:$AD$89</definedName>
    <definedName name="_xlnm.Print_Area" localSheetId="5">'UT 6'!$A$1:$AD$88</definedName>
    <definedName name="_xlnm.Print_Area" localSheetId="6">'UT 7'!$A$1:$AD$88</definedName>
  </definedNames>
  <calcPr calcId="162913"/>
</workbook>
</file>

<file path=xl/calcChain.xml><?xml version="1.0" encoding="utf-8"?>
<calcChain xmlns="http://schemas.openxmlformats.org/spreadsheetml/2006/main">
  <c r="AL67" i="4" l="1"/>
  <c r="AL61" i="4"/>
  <c r="AL62" i="4"/>
  <c r="AL63" i="4"/>
  <c r="AL64" i="4"/>
  <c r="AL65" i="4"/>
  <c r="AL66"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2" i="4"/>
  <c r="AB25" i="9" l="1"/>
  <c r="AB24" i="9"/>
  <c r="A18" i="4"/>
  <c r="V86" i="12"/>
  <c r="M86" i="12"/>
  <c r="B86" i="12"/>
  <c r="V85" i="12"/>
  <c r="L85" i="12"/>
  <c r="B85" i="12"/>
  <c r="V86" i="11"/>
  <c r="M86" i="11"/>
  <c r="B86" i="11"/>
  <c r="V85" i="11"/>
  <c r="L85" i="11"/>
  <c r="B85" i="11"/>
  <c r="V86" i="10"/>
  <c r="M86" i="10"/>
  <c r="B86" i="10"/>
  <c r="V85" i="10"/>
  <c r="L85" i="10"/>
  <c r="B85" i="10"/>
  <c r="V88" i="9"/>
  <c r="M88" i="9"/>
  <c r="B88" i="9"/>
  <c r="V87" i="9"/>
  <c r="L87" i="9"/>
  <c r="B87" i="9"/>
  <c r="V86" i="8"/>
  <c r="M86" i="8"/>
  <c r="B86" i="8"/>
  <c r="V85" i="8"/>
  <c r="L85" i="8"/>
  <c r="B85" i="8"/>
  <c r="V85" i="7"/>
  <c r="L85" i="7"/>
  <c r="B85" i="7"/>
  <c r="V86" i="7"/>
  <c r="M86" i="7"/>
  <c r="B86" i="7"/>
  <c r="A2" i="12" l="1"/>
  <c r="A2" i="11"/>
  <c r="A2" i="10"/>
  <c r="A2" i="9"/>
  <c r="A2" i="8"/>
  <c r="A2" i="7"/>
  <c r="AB23" i="11"/>
  <c r="AB22" i="11"/>
  <c r="AB21" i="11"/>
  <c r="AB20" i="11"/>
  <c r="AB19" i="11"/>
  <c r="AB18" i="11"/>
  <c r="AB17" i="11"/>
  <c r="AB23" i="10"/>
  <c r="AB22" i="10"/>
  <c r="AB21" i="10"/>
  <c r="AB20" i="10"/>
  <c r="AB19" i="10"/>
  <c r="AB18" i="10"/>
  <c r="AB17" i="10"/>
  <c r="AB23" i="9"/>
  <c r="AB22" i="9"/>
  <c r="AB21" i="9"/>
  <c r="AB20" i="9"/>
  <c r="AB19" i="9"/>
  <c r="AB18" i="9"/>
  <c r="AB17" i="9"/>
  <c r="F6" i="7" l="1"/>
  <c r="F7" i="7" s="1"/>
  <c r="AB17" i="4" l="1"/>
  <c r="AB18" i="4"/>
  <c r="AC80" i="12"/>
  <c r="AC80" i="11" l="1"/>
  <c r="AC80" i="10"/>
  <c r="AC82" i="9"/>
  <c r="AC80" i="8"/>
  <c r="AC80" i="7"/>
  <c r="AC80" i="4"/>
  <c r="A11" i="4" l="1"/>
  <c r="A80" i="4"/>
  <c r="A78" i="4"/>
  <c r="A76" i="4"/>
  <c r="A74" i="4"/>
  <c r="A72" i="4"/>
  <c r="F6" i="12"/>
  <c r="A17" i="12" s="1"/>
  <c r="F6" i="11"/>
  <c r="U68" i="4"/>
  <c r="A68" i="4"/>
  <c r="F6" i="10"/>
  <c r="F6" i="9"/>
  <c r="F6" i="8"/>
  <c r="AB23" i="12"/>
  <c r="AB22" i="12"/>
  <c r="AB21" i="12"/>
  <c r="AB20" i="12"/>
  <c r="AB19" i="12"/>
  <c r="AB18" i="12"/>
  <c r="AB17" i="12"/>
  <c r="AB23" i="8"/>
  <c r="AB22" i="8"/>
  <c r="AB21" i="8"/>
  <c r="AB20" i="8"/>
  <c r="AB19" i="8"/>
  <c r="AB18" i="8"/>
  <c r="AB17" i="8"/>
  <c r="AB23" i="7"/>
  <c r="AB22" i="7"/>
  <c r="AB21" i="7"/>
  <c r="AB20" i="7"/>
  <c r="AB19" i="7"/>
  <c r="AB18" i="7"/>
  <c r="AB17" i="7"/>
  <c r="A24" i="9" l="1"/>
  <c r="A25" i="9"/>
  <c r="A74" i="12"/>
  <c r="A80" i="12"/>
  <c r="A72" i="12"/>
  <c r="A78" i="12"/>
  <c r="A76" i="12"/>
  <c r="U9" i="8"/>
  <c r="A78" i="8"/>
  <c r="A76" i="8"/>
  <c r="A74" i="8"/>
  <c r="A80" i="8"/>
  <c r="A72" i="8"/>
  <c r="U70" i="9"/>
  <c r="A76" i="9"/>
  <c r="A82" i="9"/>
  <c r="A74" i="9"/>
  <c r="A80" i="9"/>
  <c r="A78" i="9"/>
  <c r="A18" i="11"/>
  <c r="A74" i="11"/>
  <c r="A80" i="11"/>
  <c r="A72" i="11"/>
  <c r="A78" i="11"/>
  <c r="A76" i="11"/>
  <c r="A74" i="7"/>
  <c r="A80" i="7"/>
  <c r="A72" i="7"/>
  <c r="A78" i="7"/>
  <c r="A76" i="7"/>
  <c r="U68" i="10"/>
  <c r="A78" i="10"/>
  <c r="A76" i="10"/>
  <c r="A74" i="10"/>
  <c r="A80" i="10"/>
  <c r="A72" i="10"/>
  <c r="A19" i="10"/>
  <c r="F8" i="10"/>
  <c r="A68" i="12"/>
  <c r="A23" i="12"/>
  <c r="Z9" i="10"/>
  <c r="A18" i="10"/>
  <c r="A68" i="10"/>
  <c r="A11" i="10"/>
  <c r="A23" i="10"/>
  <c r="A22" i="11"/>
  <c r="Z9" i="12"/>
  <c r="A22" i="12"/>
  <c r="U9" i="10"/>
  <c r="A22" i="10"/>
  <c r="A17" i="11"/>
  <c r="P9" i="12"/>
  <c r="A21" i="12"/>
  <c r="P9" i="10"/>
  <c r="A21" i="10"/>
  <c r="U68" i="11"/>
  <c r="L9" i="12"/>
  <c r="A20" i="12"/>
  <c r="L9" i="10"/>
  <c r="A20" i="10"/>
  <c r="Z9" i="11"/>
  <c r="A11" i="12"/>
  <c r="A19" i="12"/>
  <c r="F8" i="12"/>
  <c r="A18" i="12"/>
  <c r="A17" i="10"/>
  <c r="A11" i="11"/>
  <c r="U68" i="12"/>
  <c r="U9" i="12"/>
  <c r="F9" i="12"/>
  <c r="F7" i="12"/>
  <c r="A68" i="11"/>
  <c r="A23" i="11"/>
  <c r="U9" i="11"/>
  <c r="P9" i="11"/>
  <c r="A21" i="11"/>
  <c r="F9" i="11"/>
  <c r="L9" i="11"/>
  <c r="A20" i="11"/>
  <c r="F7" i="11"/>
  <c r="F8" i="11"/>
  <c r="A19" i="11"/>
  <c r="F9" i="10"/>
  <c r="F7" i="10"/>
  <c r="A21" i="7"/>
  <c r="A68" i="7"/>
  <c r="Z9" i="8"/>
  <c r="A22" i="8"/>
  <c r="A70" i="9"/>
  <c r="A23" i="9"/>
  <c r="A23" i="7"/>
  <c r="A11" i="8"/>
  <c r="A21" i="8"/>
  <c r="Z9" i="9"/>
  <c r="A22" i="9"/>
  <c r="U68" i="8"/>
  <c r="A22" i="7"/>
  <c r="A21" i="9"/>
  <c r="A20" i="7"/>
  <c r="L9" i="8"/>
  <c r="A19" i="8"/>
  <c r="P9" i="9"/>
  <c r="A20" i="9"/>
  <c r="A17" i="9"/>
  <c r="P9" i="8"/>
  <c r="A20" i="8"/>
  <c r="A11" i="9"/>
  <c r="A18" i="7"/>
  <c r="F8" i="8"/>
  <c r="A18" i="8"/>
  <c r="L9" i="9"/>
  <c r="A19" i="9"/>
  <c r="A17" i="8"/>
  <c r="F8" i="9"/>
  <c r="A18" i="9"/>
  <c r="U68" i="7"/>
  <c r="A68" i="8"/>
  <c r="A23" i="8"/>
  <c r="U9" i="9"/>
  <c r="F9" i="9"/>
  <c r="F7" i="9"/>
  <c r="F9" i="8"/>
  <c r="F7" i="8"/>
  <c r="A19" i="7"/>
  <c r="F9" i="7"/>
  <c r="A17" i="7"/>
  <c r="A11" i="7"/>
  <c r="Z9" i="7"/>
  <c r="P9" i="7"/>
  <c r="L9" i="7"/>
  <c r="F8" i="7"/>
  <c r="U9" i="7"/>
  <c r="A23" i="4"/>
  <c r="A22" i="4"/>
  <c r="A21" i="4"/>
  <c r="A19" i="4"/>
  <c r="A17" i="4"/>
  <c r="A20" i="4"/>
  <c r="Z9" i="4"/>
  <c r="U9" i="4"/>
  <c r="P9" i="4"/>
  <c r="L9" i="4"/>
  <c r="F9" i="4"/>
  <c r="F8" i="4"/>
  <c r="F7" i="4"/>
  <c r="AB23" i="4"/>
  <c r="AB22" i="4"/>
  <c r="AB21" i="4"/>
  <c r="AB20" i="4"/>
  <c r="AB19" i="4"/>
</calcChain>
</file>

<file path=xl/comments1.xml><?xml version="1.0" encoding="utf-8"?>
<comments xmlns="http://schemas.openxmlformats.org/spreadsheetml/2006/main">
  <authors>
    <author>Manuel García Campa</author>
  </authors>
  <commentList>
    <comment ref="H17" authorId="0" shapeId="0">
      <text>
        <r>
          <rPr>
            <b/>
            <sz val="9"/>
            <color indexed="81"/>
            <rFont val="Tahoma"/>
            <family val="2"/>
          </rPr>
          <t>Guía: Construirlo a partir del saber y saber hacer.</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Guía: Construirlo a partir del saber y saber hacer.</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Guía: Construirlo a partir del saber y saber hacer.</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Guía: Construirlo a partir del saber y saber hacer.</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Guía: Construirlo a partir del saber y saber hacer.</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Guía: Construirlo a partir del saber y saber hacer.</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Guía: Construirlo a partir del saber y saber hacer.</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2.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3.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4.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H24" authorId="0" shapeId="0">
      <text>
        <r>
          <rPr>
            <b/>
            <sz val="9"/>
            <color indexed="81"/>
            <rFont val="Tahoma"/>
            <family val="2"/>
          </rPr>
          <t xml:space="preserve">Guía: Construirlo a partir del saber y saber hacer.
</t>
        </r>
      </text>
    </comment>
    <comment ref="Z24" authorId="0" shapeId="0">
      <text>
        <r>
          <rPr>
            <b/>
            <sz val="9"/>
            <color indexed="81"/>
            <rFont val="Tahoma"/>
            <family val="2"/>
          </rPr>
          <t>Guía: Indicar el número de la semana(s)  en que se impartiría el tema. ejemplo: 1 ó 1,2,3...</t>
        </r>
      </text>
    </comment>
    <comment ref="H25" authorId="0" shapeId="0">
      <text>
        <r>
          <rPr>
            <b/>
            <sz val="9"/>
            <color indexed="81"/>
            <rFont val="Tahoma"/>
            <family val="2"/>
          </rPr>
          <t xml:space="preserve">Guía: Construirlo a partir del saber y saber hacer.
</t>
        </r>
      </text>
    </comment>
    <comment ref="Z25" authorId="0" shapeId="0">
      <text>
        <r>
          <rPr>
            <b/>
            <sz val="9"/>
            <color indexed="81"/>
            <rFont val="Tahoma"/>
            <family val="2"/>
          </rPr>
          <t>Guía: Indicar el número de la semana(s)  en que se impartiría el tema. ejemplo: 1 ó 1,2,3...</t>
        </r>
      </text>
    </comment>
    <comment ref="B28"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1"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4"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5.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6.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7.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sharedStrings.xml><?xml version="1.0" encoding="utf-8"?>
<sst xmlns="http://schemas.openxmlformats.org/spreadsheetml/2006/main" count="7651" uniqueCount="5130">
  <si>
    <t>DATOS</t>
  </si>
  <si>
    <t>Nombre del Programa Educativo</t>
  </si>
  <si>
    <t>Competencia</t>
  </si>
  <si>
    <t>Cuatrimestre</t>
  </si>
  <si>
    <t>Horas Teóricas</t>
  </si>
  <si>
    <t>Horas Prácticas</t>
  </si>
  <si>
    <t>Horas Totales</t>
  </si>
  <si>
    <t>Horas por  semana cuatrimestre</t>
  </si>
  <si>
    <t>Objetivo de Aprendizaje</t>
  </si>
  <si>
    <t>No. de la Unidad</t>
  </si>
  <si>
    <t>I</t>
  </si>
  <si>
    <t>Nombre de la Unidad</t>
  </si>
  <si>
    <t>Objetivo de aprendizaje</t>
  </si>
  <si>
    <t>Tema1</t>
  </si>
  <si>
    <t>Saber</t>
  </si>
  <si>
    <t>Saber Hacer</t>
  </si>
  <si>
    <t>Ser</t>
  </si>
  <si>
    <t>Tema2</t>
  </si>
  <si>
    <t>Tema3</t>
  </si>
  <si>
    <t>Tema4</t>
  </si>
  <si>
    <t>Tema5</t>
  </si>
  <si>
    <t>Tema6</t>
  </si>
  <si>
    <t>Tema7</t>
  </si>
  <si>
    <t>Tema8</t>
  </si>
  <si>
    <t>Tema9</t>
  </si>
  <si>
    <t>RESULTADO DE APRENDIZAJE</t>
  </si>
  <si>
    <t>Secuencia de aprendizaje</t>
  </si>
  <si>
    <t>Instrumentos y tipos de reactivos</t>
  </si>
  <si>
    <t>Métodos y técnicas de enseñanza</t>
  </si>
  <si>
    <t>Medios y materiales didácticos</t>
  </si>
  <si>
    <t>ESPACIO FORMATIVO</t>
  </si>
  <si>
    <t>II</t>
  </si>
  <si>
    <t>III</t>
  </si>
  <si>
    <t>IV</t>
  </si>
  <si>
    <t>V</t>
  </si>
  <si>
    <t>VI</t>
  </si>
  <si>
    <t>VII</t>
  </si>
  <si>
    <t>Capacidad 1</t>
  </si>
  <si>
    <t>Criterios de Desempeño 1</t>
  </si>
  <si>
    <t>Capacidad 2</t>
  </si>
  <si>
    <t>Criterios de Desempeño 2</t>
  </si>
  <si>
    <t>Capacidad 3</t>
  </si>
  <si>
    <t>Criterios de Desempeño 3</t>
  </si>
  <si>
    <t>Capacidad 4</t>
  </si>
  <si>
    <t>Criterios de Desempeño 4</t>
  </si>
  <si>
    <t>Capacidad 5</t>
  </si>
  <si>
    <t>Criterios de Desempeño 5</t>
  </si>
  <si>
    <t>Capacidad 6</t>
  </si>
  <si>
    <t>Criterios de Desempeño 6</t>
  </si>
  <si>
    <t>Capacidad 7</t>
  </si>
  <si>
    <t>Criterios de Desempeño 7</t>
  </si>
  <si>
    <t>Capacidad 8</t>
  </si>
  <si>
    <t>Criterios de Desempeño 8</t>
  </si>
  <si>
    <t>Capacidad 9</t>
  </si>
  <si>
    <t>Criterios de Desempeño 9</t>
  </si>
  <si>
    <t>Capacidad 10</t>
  </si>
  <si>
    <t>Criterios de Desempeño 10</t>
  </si>
  <si>
    <t>Capacidad 11</t>
  </si>
  <si>
    <t>Criterios de Desempeño 11</t>
  </si>
  <si>
    <t>Capacidad 12</t>
  </si>
  <si>
    <t>Criterios de Desempeño 12</t>
  </si>
  <si>
    <t>Capacidad 13</t>
  </si>
  <si>
    <t>Criterios de Desempeño 13</t>
  </si>
  <si>
    <t>Capacidad 14</t>
  </si>
  <si>
    <t>Criterios de Desempeño 14</t>
  </si>
  <si>
    <t>Capacidad 15</t>
  </si>
  <si>
    <t>Criterios de Desempeño 15</t>
  </si>
  <si>
    <t>Capacidad 16</t>
  </si>
  <si>
    <t>Criterios de Desempeño 16</t>
  </si>
  <si>
    <t>Capacidad 17</t>
  </si>
  <si>
    <t>Criterios de Desempeño 17</t>
  </si>
  <si>
    <t>Capacidad 18</t>
  </si>
  <si>
    <t>Criterios de Desempeño 18</t>
  </si>
  <si>
    <t>Capacidad 19</t>
  </si>
  <si>
    <t>Criterios de Desempeño 19</t>
  </si>
  <si>
    <t>Capacidad 20</t>
  </si>
  <si>
    <t>Criterios de Desempeño 20</t>
  </si>
  <si>
    <t>FUENTE BIBLIOGRÁFICA 1</t>
  </si>
  <si>
    <t>FUENTE BIBLIOGRÁFICA 2</t>
  </si>
  <si>
    <t>FUENTE BIBLIOGRÁFICA 3</t>
  </si>
  <si>
    <t>FUENTE BIBLIOGRÁFICA 4</t>
  </si>
  <si>
    <t>FUENTE BIBLIOGRÁFICA 5</t>
  </si>
  <si>
    <t>FUENTE BIBLIOGRÁFICA 6</t>
  </si>
  <si>
    <t>FUENTE BIBLIOGRÁFICA 7</t>
  </si>
  <si>
    <t>FUENTE BIBLIOGRÁFICA 8</t>
  </si>
  <si>
    <t>FUENTE BIBLIOGRÁFICA 9</t>
  </si>
  <si>
    <t>FUENTE BIBLIOGRÁFICA 10</t>
  </si>
  <si>
    <t>FUENTE BIBLIOGRÁFICA 11</t>
  </si>
  <si>
    <t>FUENTE BIBLIOGRÁFICA 12</t>
  </si>
  <si>
    <t>FUENTE BIBLIOGRÁFICA 13</t>
  </si>
  <si>
    <t>FUENTE BIBLIOGRÁFICA 14</t>
  </si>
  <si>
    <t>FUENTE BIBLIOGRÁFICA 15</t>
  </si>
  <si>
    <t>FUENTE BIBLIOGRÁFICA 16</t>
  </si>
  <si>
    <t>FUENTE BIBLIOGRÁFICA 17</t>
  </si>
  <si>
    <t>FUENTE BIBLIOGRÁFICA 18</t>
  </si>
  <si>
    <t>FUENTE BIBLIOGRÁFICA 19</t>
  </si>
  <si>
    <t>FUENTE BIBLIOGRÁFICA 20</t>
  </si>
  <si>
    <t>QUÍMICA</t>
  </si>
  <si>
    <t>Primero</t>
  </si>
  <si>
    <t>Laboratorio / Taller</t>
  </si>
  <si>
    <t>MATEMÁTICAS</t>
  </si>
  <si>
    <t>Aula</t>
  </si>
  <si>
    <t>Álgebra</t>
  </si>
  <si>
    <t>ANATOMÍA</t>
  </si>
  <si>
    <t>TÉCNICA EXPLORATORIA</t>
  </si>
  <si>
    <t>MANEJO DE EQUIPO ELECTROMEDICO</t>
  </si>
  <si>
    <t>ACONDICIONAMIENTO FÍSICO INICIAL</t>
  </si>
  <si>
    <t xml:space="preserve">Ensayo
Lista de cotejo
</t>
  </si>
  <si>
    <t>Segundo</t>
  </si>
  <si>
    <t xml:space="preserve">Proyecto
Lista de cotejo
</t>
  </si>
  <si>
    <t xml:space="preserve">FISIOLOGÍA </t>
  </si>
  <si>
    <t xml:space="preserve">FÍSICA </t>
  </si>
  <si>
    <t>PROTOCOLOS DE SOPORTE VITAL</t>
  </si>
  <si>
    <t>ACONDICIONAMIENTO FÍSICO INTERMEDIO</t>
  </si>
  <si>
    <t>METODOLOGÍA DE LA INVESTIGACIÓN</t>
  </si>
  <si>
    <t>Tercero</t>
  </si>
  <si>
    <t>Conceptos básicos</t>
  </si>
  <si>
    <t xml:space="preserve">INFORMÁTICA </t>
  </si>
  <si>
    <t>SOPORTE PREHOSPITALARIO EN TRAUMA</t>
  </si>
  <si>
    <t xml:space="preserve">FISIOPATOLOGÍA  </t>
  </si>
  <si>
    <t>MANEJO DE URGENCIAS II</t>
  </si>
  <si>
    <t>MANEJO DE ESCENARIOS DE VIOLENCIA</t>
  </si>
  <si>
    <t>ACONDICIONAMIENTO FISICO AVANZADO</t>
  </si>
  <si>
    <t>COMUNICACIÓN EN EMERGENCIAS</t>
  </si>
  <si>
    <t>Cuarto</t>
  </si>
  <si>
    <t>PSICOLOGÍA DE LA EMERGENCIA</t>
  </si>
  <si>
    <t>TÉCNICAS DE RESCATE</t>
  </si>
  <si>
    <t>SEGURIDAD INDUSTRIAL I</t>
  </si>
  <si>
    <t>COORDINACIÓN OPERATIVA</t>
  </si>
  <si>
    <t>ENTRENAMIENTO FÍSICO I</t>
  </si>
  <si>
    <t>INTEGRADORA I</t>
  </si>
  <si>
    <t>ESTADÍSTICA</t>
  </si>
  <si>
    <t>Quinto</t>
  </si>
  <si>
    <t>Probabilidad</t>
  </si>
  <si>
    <t>OPERACIÓN Y MANTENIMIENTO DE AMBULANCIAS</t>
  </si>
  <si>
    <t>SEGURIDAD INDUSTRIAL II</t>
  </si>
  <si>
    <t>ADMINISTRACIÓN PARA EL SERVICIO</t>
  </si>
  <si>
    <t>ENTRENAMIENTO FÍSICO II</t>
  </si>
  <si>
    <t>INTEGRADORA II</t>
  </si>
  <si>
    <t xml:space="preserve">Ejercicios prácticos
Lista de cotejo
</t>
  </si>
  <si>
    <t xml:space="preserve">FISICOQUIMICA Y MATERIALES PELIGROSOS </t>
  </si>
  <si>
    <t>Octavo</t>
  </si>
  <si>
    <t>ANATOMÍA DEL DESASTRE</t>
  </si>
  <si>
    <t>Séptimo</t>
  </si>
  <si>
    <t>ADMINISTRACIÓN DE LA PROTECCIÓN CIVIL</t>
  </si>
  <si>
    <t>Desarrollar y dirigir organizaciones a través del ejercicio ético del liderazgo, con enfoque sistémico para contribuir al logro de objetivos estratégicos.</t>
  </si>
  <si>
    <t>PROBABILIDAD Y ESTADÍSTICA</t>
  </si>
  <si>
    <t>SANIDAD EN EMERGENCIAS</t>
  </si>
  <si>
    <t>ANÁLISIS DE RIESGOS I</t>
  </si>
  <si>
    <t>ANÁLISIS DE RIESGOS II</t>
  </si>
  <si>
    <t>Noveno</t>
  </si>
  <si>
    <t>Décimo</t>
  </si>
  <si>
    <t>DIRECCIÓN DE EQUIPOS DE ALTO RENDIMIENTO</t>
  </si>
  <si>
    <t xml:space="preserve">El alumno determinará las características, grado de madurez y efectividad de los grupos de trabajo a través de un diagnóstico, para capitalizar sus fortalezas y generar sinergias.  </t>
  </si>
  <si>
    <t>Grupos y necesidades</t>
  </si>
  <si>
    <t>El alumno determinará las características de los grupos de trabajo a través de un análisis de roles, capacidades, experiencias y actitudes de los integrantes para definir su grado de madurez y efectividad.</t>
  </si>
  <si>
    <t>El alumno gestionará grupos de trabajo utilizando técnicas de manejo de equipos de alto rendimiento para capitalizar sus fortalezas y generar sinergias organizacionales.</t>
  </si>
  <si>
    <t>TÓPICOS DE PLANEACIÓN URBANA Y AMBIENTAL</t>
  </si>
  <si>
    <t>PLANEACIÓN Y GESTIÓN DEL RIESGO II</t>
  </si>
  <si>
    <t>INTEGRADORA</t>
  </si>
  <si>
    <t xml:space="preserve">MANEJO DE URGENCIAS I </t>
  </si>
  <si>
    <t>ADMINISTRACIÓN DEL TIEMPO</t>
  </si>
  <si>
    <t xml:space="preserve">INTERVENCIÓN COMUNITARIA  EN SITUACIONES DE DESASTRE
</t>
  </si>
  <si>
    <t>PLANEACIÓN Y ORGANIZACIÓN DEL TRABAJO</t>
  </si>
  <si>
    <t>NEGOCIACIÓN EMPRESARIAL</t>
  </si>
  <si>
    <t>FORMACIÓN SOCIOCULTURAL IV</t>
  </si>
  <si>
    <t>Proyecto
Lista de cotejo</t>
  </si>
  <si>
    <t>EXPRESIÓN ORAL Y ESCRITA II</t>
  </si>
  <si>
    <t>DATOS DE IDENTIFICACIÓN DEL CURSO</t>
  </si>
  <si>
    <t>UT</t>
  </si>
  <si>
    <t>Asignatura:</t>
  </si>
  <si>
    <t>Programa Educativo:</t>
  </si>
  <si>
    <t>Cuatrimestre:</t>
  </si>
  <si>
    <t>Hrs. Teóricas:</t>
  </si>
  <si>
    <t>Hrs Prácticas :</t>
  </si>
  <si>
    <t>Hrs. por semana:</t>
  </si>
  <si>
    <t>Espacio Formativo:</t>
  </si>
  <si>
    <t>OBJETIVO DE LA UNIDAD DE APRENDIZAJE</t>
  </si>
  <si>
    <t xml:space="preserve"> </t>
  </si>
  <si>
    <t>Temas</t>
  </si>
  <si>
    <t>Objetivos de aprendizaje</t>
  </si>
  <si>
    <t>Semana</t>
  </si>
  <si>
    <t>FC*</t>
  </si>
  <si>
    <t>Act.</t>
  </si>
  <si>
    <t>ACTIVIDADES DE INICIO</t>
  </si>
  <si>
    <t>E*</t>
  </si>
  <si>
    <t>Instrumento</t>
  </si>
  <si>
    <t>R*</t>
  </si>
  <si>
    <t>Observación</t>
  </si>
  <si>
    <t>ACTIVIDADES DE DESARROLLO</t>
  </si>
  <si>
    <t>ACTIVIDADES DE CIERRE</t>
  </si>
  <si>
    <t>RESULTADOS DE APRENDIZAJE DE LA UT</t>
  </si>
  <si>
    <t>SECUENCIA DE APRENDIZAJE DE LA UNIDAD</t>
  </si>
  <si>
    <t>LINEAMIENTOS DE EJECUCIÓN DEL CURSO</t>
  </si>
  <si>
    <t>Criterios de Evaluación</t>
  </si>
  <si>
    <t>%</t>
  </si>
  <si>
    <t>FORMACIÓN SOCIOCULTURAL I</t>
  </si>
  <si>
    <t>FORMACIÓN SOCIOCULTURAL II</t>
  </si>
  <si>
    <t>FORMACIÓN SOCIOCULTURAL III</t>
  </si>
  <si>
    <t>EXPRESIÓN ORAL Y ESCRITA I</t>
  </si>
  <si>
    <t>Materia</t>
  </si>
  <si>
    <t>Nombre de la Unidad:</t>
  </si>
  <si>
    <t>FC* Firma de consejal  E* Evaluable  R* Realizado (señalar con una diagonal)</t>
  </si>
  <si>
    <t>ÁLGEBRA LINEAL</t>
  </si>
  <si>
    <t>CÁLCULO DIFERENCIAL</t>
  </si>
  <si>
    <t>CIRCUITOS ELÉCTRICOS</t>
  </si>
  <si>
    <t>COLECTORES SOLARES</t>
  </si>
  <si>
    <t>DESARROLLO SUSTENTABLE</t>
  </si>
  <si>
    <t>ECUACIONES DIFERENCIALES APLICADAS</t>
  </si>
  <si>
    <t>ELECTRICIDAD Y MAGNETISMO</t>
  </si>
  <si>
    <t>FUNCIONES MATEMÁTICAS</t>
  </si>
  <si>
    <t>QUÍMICA BÁSICA</t>
  </si>
  <si>
    <t>Instrumentos de medición</t>
  </si>
  <si>
    <t>Plantear y solucionar problemas con base en los principios y teorías de física, química y matemáticas, a través del método científico para sustentar la toma de decisiones en los ámbitos científico y tecnológico.</t>
  </si>
  <si>
    <t>Principios de electricidad y magnetismo</t>
  </si>
  <si>
    <t>El alumno demostrará fenómenos de electricidad y magnetismo, para determinar la potencialidad de estos en la industria.</t>
  </si>
  <si>
    <t>Electricidad</t>
  </si>
  <si>
    <t xml:space="preserve">Observador
Analítico
Responsable
Capacidad de Síntesis
Metódico
Disciplinado
</t>
  </si>
  <si>
    <t>Magnetismo</t>
  </si>
  <si>
    <t>Electrostática</t>
  </si>
  <si>
    <t>Carga eléctrica y electrón</t>
  </si>
  <si>
    <t>Fuerza eléctrica y ley de coulomb</t>
  </si>
  <si>
    <t>Campo eléctrico, ley de Gauss y flujo eléctrico</t>
  </si>
  <si>
    <t>Potencial eléctrico</t>
  </si>
  <si>
    <t>Electrocinética</t>
  </si>
  <si>
    <t>El alumno calculará energía y potencia eléctrica en circuitos eléctricos de CD y CA, para controlar sus efectos en los equipos y sistemas eléctricos.</t>
  </si>
  <si>
    <t>Corriente eléctrica</t>
  </si>
  <si>
    <t>Resistencia y resistividad de materiales</t>
  </si>
  <si>
    <t>Ley de Ohm y circuitos eléctricos</t>
  </si>
  <si>
    <t>Energía y potencia eléctrica en circuitos de CD y CA</t>
  </si>
  <si>
    <t>Fuentes de campo magnético</t>
  </si>
  <si>
    <t>Campos y fuerzas magnéticas</t>
  </si>
  <si>
    <t>Ley de Ampere y flujo magnético</t>
  </si>
  <si>
    <t>Magnetismo en la materia</t>
  </si>
  <si>
    <t>Demostrar experimentalmente la alineación de los momentos magnéticos de un material ferromagnético.</t>
  </si>
  <si>
    <t>Identificar elementos y condiciones de fenómenos físicos y químicos   que intervienen en una situación dada mediante la observación sistematizada para describir el problema.</t>
  </si>
  <si>
    <t>Argumentar el comportamiento de fenómenos  físicos y químicos, "mediante la interpretación, análisis  y discusión de resultados, con base en los principios y teorías de la física y la química,  para contribuir a la solución de problemas en su ámbito profesional"</t>
  </si>
  <si>
    <t xml:space="preserve">Prácticas demostrativas
Ejercicios prácticos
</t>
  </si>
  <si>
    <t xml:space="preserve">El alumno resolverá problemas estadísticos mediante el procesamiento de datos, así como el análisis y estimación de parámetros para fundamentar la toma de decisiones. </t>
  </si>
  <si>
    <t>Estadística Descriptiva</t>
  </si>
  <si>
    <t>El alumno realizará el procesamiento de datos para contribuir a la toma de decisiones.</t>
  </si>
  <si>
    <t>Introducción a la estadística</t>
  </si>
  <si>
    <t xml:space="preserve">Determinar el tipo de estadística a emplear a partir de los datos.
Determinar la naturaleza de los datos.
</t>
  </si>
  <si>
    <t xml:space="preserve">Determinar las variables de estudio.
Determinar el tamaño de la muestra.
Seleccionar la técnica de muestreo.
Justificar el diseño de la muestra.
Proponer el diseño de muestras en situaciones relacionadas a su perfil profesional.
</t>
  </si>
  <si>
    <t>Población, muestra y muestreo</t>
  </si>
  <si>
    <t xml:space="preserve">Analítico
Crítico
Respeto
Objetivo
Sistemático
Responsable
</t>
  </si>
  <si>
    <t>Distribución de frecuencias y su representación gráfica</t>
  </si>
  <si>
    <t xml:space="preserve">Construir distribuciones de frecuencia de datos agrupados y no agrupados.
Graficar la distribución de datos.
Interpretar tablas y gráficos.
Representar tablas de distribución y gráficas con software.
Organizar datos recolectados en situaciones relacionados con su perfil profesional.
</t>
  </si>
  <si>
    <t>El alumno determinará las probabilidades de datos estadísticos para contribuir a la toma de decisiones.</t>
  </si>
  <si>
    <t>Conjuntos</t>
  </si>
  <si>
    <t>Probabilidad Básica y Condicional</t>
  </si>
  <si>
    <t>Resolver problemas de su entorno de probabilidad básica, probabilidad condicional y técnicas de conteo.</t>
  </si>
  <si>
    <t xml:space="preserve">Distribuciones Discretas de Probabilidad </t>
  </si>
  <si>
    <t>Determinar la probabilidad de problemas de su entorno con variables aleatorias discretas.</t>
  </si>
  <si>
    <t>Distribuciones Continuas de Probabilidad</t>
  </si>
  <si>
    <t>Determinar la probabilidad de problemas de su entorno con variables aleatorias continuas.</t>
  </si>
  <si>
    <t>Distribuciones Muestrales</t>
  </si>
  <si>
    <t xml:space="preserve">Ajustar distribuciones de datos a una distribución normal. 
Determinar la probabilidad de problemas de su entorno con distribución muestral.
</t>
  </si>
  <si>
    <t xml:space="preserve">1. Identificar los conceptos de la teoría de conjuntos y los de probabilidad
2. Analizar las características de las distribuciones de probabilidad
3. Comprender el proceso para calcular la probabilidad de los eventos
4. Analizar los datos de una muestra o población para describir el comportamiento del proceso
5. Seleccionar el método según la distribución
</t>
  </si>
  <si>
    <t>Estadística Inferencial</t>
  </si>
  <si>
    <t>El alumno realizará estimaciones de datos estadísticos para contribuir a la toma de decisiones.</t>
  </si>
  <si>
    <t>Estimación</t>
  </si>
  <si>
    <t>Determinar estimaciones de medias y proporciones en situaciones relacionadas con su perfil profesional.</t>
  </si>
  <si>
    <t>Realizar la prueba de hipótesis con una y dos muestras de media y varianza en situaciones relacionadas con su perfil profesional.</t>
  </si>
  <si>
    <t>Diseño de experimentos</t>
  </si>
  <si>
    <t xml:space="preserve">Construir la tabla ANOVA con datos de situaciones relacionadas con su perfil profesional.
Presentar los resultados de la prueba ANOVA realizados con software.
Interpretar los resultados obtenidos de ANOVA con el software. 
</t>
  </si>
  <si>
    <t xml:space="preserve">1. Identificar el concepto de hipótesis nula y alternativa
2. Comprender el planteamiento de hipótesis nula y alternativa
3. Identificar las metodologías para las pruebas de hipótesis
 4. Analizar las pruebas de hipótesis acorde al caso
5. Validar los resultados
</t>
  </si>
  <si>
    <t>Identificar elementos de problemas mediante la observación de la situación dada y las condiciones presentadas, con base en conceptos y principios matemáticos, para establecer las variables a analizar.</t>
  </si>
  <si>
    <t>Elabora un modelo matemático que exprese la relación entre los elementos, condiciones y variables en forma de diagrama, esquema, matriz, ecuación, función, gráfica o tabla de valores.</t>
  </si>
  <si>
    <t>Resolver el planteamiento matemático mediante la aplicación de principios, métodos y herramientas matemáticas para obtener la solución.</t>
  </si>
  <si>
    <t>Valorar la solución obtenida mediante la interpretación y análisis de ésta con respecto al problema planteado para argumentar y contribuir a la toma de decisiones.</t>
  </si>
  <si>
    <t>El alumno interpretará fenómenos químicos con base en las leyes, teorías y técnicas de la química para contribuir al desarrollo de los procesos industriales.</t>
  </si>
  <si>
    <t>Principios básicos de Química</t>
  </si>
  <si>
    <t>Método científico</t>
  </si>
  <si>
    <t xml:space="preserve">Determinar las características de fenómenos químicos de acuerdo al método científico.
Desarrollar las etapas del método científico.
</t>
  </si>
  <si>
    <t>Teoría atómica</t>
  </si>
  <si>
    <t>Buenas prácticas de laboratorio</t>
  </si>
  <si>
    <t xml:space="preserve">Caso práctico
Rúbrica
</t>
  </si>
  <si>
    <t>Nomenclatura de compuestos químicos y estequiometría</t>
  </si>
  <si>
    <t>El alumno balanceará ecuaciones para interpretar reacciones químicas en un proceso.</t>
  </si>
  <si>
    <t>Tabla periódica y propiedades de los elementos</t>
  </si>
  <si>
    <t xml:space="preserve">Determinar las propiedades físicas y químicas a los elementos de acuerdo a la tabla periódica.
Desarrollar la configuración electrónica de los elementos.
</t>
  </si>
  <si>
    <t>Estados de agregación de la materia</t>
  </si>
  <si>
    <t>Demostrar los estados de agregación de la materia y sus transformaciones y equilibrio de fase.</t>
  </si>
  <si>
    <t>Propiedades físicas y químicas de la materia</t>
  </si>
  <si>
    <t xml:space="preserve">Definir las propiedades físicas: volumen, temperatura, presión, densidad, punto de ebullición, punto de fusión.
Describir los conceptos, masa, peso, peso específico, gravedad específica y, densidad.
Definir las propiedades químicas de la materia: pH, inflamabilidad, combustibilidad, resistencia a la oxidación y a la corrosión.
</t>
  </si>
  <si>
    <t>Introducción a la nomenclatura de compuestos inorgánicos y orgánicos</t>
  </si>
  <si>
    <t>Describir las reglas de nomenclatura de la IUPAC para la identificación de compuestos inorgánicos y orgánicos.</t>
  </si>
  <si>
    <t xml:space="preserve">Nombrar compuestos químicos utilizando las reglas de la IUPAC.
Representar la estructura de compuestos químicos de acuerdo a las reglas de la IUPAC.
</t>
  </si>
  <si>
    <t>Mezclas químicas y sus propiedades</t>
  </si>
  <si>
    <t xml:space="preserve">Describir los tipos y características de las mezclas homogéneas, heterogéneas.
Describir el concepto de propiedades coligativas.
Explicar los fenómenos de superficie.
</t>
  </si>
  <si>
    <t>Demostrar propiedades coligativas de soluciones y sistemas coloidales.</t>
  </si>
  <si>
    <t>Soluciones y Cinética química</t>
  </si>
  <si>
    <t>El alumno determinará la velocidad de reacciones químicas para describir el desempeño de los procesos químicos.</t>
  </si>
  <si>
    <t>Preparación de soluciones</t>
  </si>
  <si>
    <t>Conservación de la materia y la energía</t>
  </si>
  <si>
    <t>Demostrar la conservación de la materia en las ecuaciones químicas.</t>
  </si>
  <si>
    <t>Cinética química</t>
  </si>
  <si>
    <t>Definir los conceptos: cinética de reacción, velocidad de reacción, energía de activación, equilibrio químico, reactivo limitante, rendimiento, selectividad.</t>
  </si>
  <si>
    <t>Electroquímica y Termoquímica</t>
  </si>
  <si>
    <t>El alumno reproducirá experimentalmente reacciones electroquímicas para determinar su termoquímica y viabilidad.</t>
  </si>
  <si>
    <t>Electroquímica</t>
  </si>
  <si>
    <t>Termoquímica</t>
  </si>
  <si>
    <t xml:space="preserve">Describir los conceptos de energía, energía interna, entalpía, entropía, trabajo, calor y potencial termodinámico.
Enunciar la primera ley de la termodinámica.
</t>
  </si>
  <si>
    <t xml:space="preserve">Determinar experimentalmente los cambios de energía en reacciones químicas y en soluciones.
Calcular los calores de: reacción, de disolución, latentes de transformación de fase.
</t>
  </si>
  <si>
    <t xml:space="preserve">1. Comprender los conceptos de: reacciones redox, celdas electroquímicas, potenciales estándar, baterías, entalpía, entropía, trabajo, calor y corrosión
2. Analizar la ley de Faraday y la primera ley de la termodinámica
3. Identificar los tipos de corrosión
4.Identificar los tipos de energía
</t>
  </si>
  <si>
    <t>Identificar elementos y condiciones de fenómenos físicos y químicos que intervienen en una situación dada mediante la observación sistematizada para describir el problema.</t>
  </si>
  <si>
    <t>Plantear problemas relacionados con fenómenos físicos y químicos mediante el análisis de la interacción de sus elementos y condiciones, con base en los principios y teorías para generar una propuesta de solución.</t>
  </si>
  <si>
    <t xml:space="preserve">Raymond Chang (2013)
ISBN:9786071509284 Química México México Mc Graw Hill
</t>
  </si>
  <si>
    <t xml:space="preserve">Raymond Chang (2011)
ISBN:9786071505415 Fundamentos de Química México México Mc Graw Hill
</t>
  </si>
  <si>
    <t xml:space="preserve">Brown (2013)
ISBN:9786073222372 Química la ciencia central México México Prentice Hall
</t>
  </si>
  <si>
    <t xml:space="preserve">Petrucci (2013)
ISBN:9788490354179 Química General Madrid España Prentice Hall
</t>
  </si>
  <si>
    <t xml:space="preserve">Ejercicio práctico
Lista de cotejo
</t>
  </si>
  <si>
    <t>Circuitos lógicos combinacionales</t>
  </si>
  <si>
    <t>Explicar el procedimiento para implementar un circuito lógico combinacional en software de simulación.</t>
  </si>
  <si>
    <t>Explicar el principio de operación de los contadores síncronos y asíncronos.</t>
  </si>
  <si>
    <t>El alumno programará circuitos lógicos combinacionales y secuenciales a través del uso de dispositivos lógicos programables (PLD) para la reducción de circuitos digitales.</t>
  </si>
  <si>
    <t>El alumno interpretará fenómenos físicos que representan un proceso, con base en la metodología científica y las leyes y teorías de la física, para determinar su comportamiento.</t>
  </si>
  <si>
    <t>Introducción a la Física</t>
  </si>
  <si>
    <t>El alumno realizará representaciones de variables físicas, para determinar el comportamiento de los fenómenos físicos.</t>
  </si>
  <si>
    <t>Principios de Física</t>
  </si>
  <si>
    <t>Sistemas Vectoriales</t>
  </si>
  <si>
    <t xml:space="preserve">Proyecto
Lista de cotejo
Ejercicios prácticos
</t>
  </si>
  <si>
    <t xml:space="preserve">Pizarrón
Rota folios 
Cañón 
Artículos científicos
Internet
Equipos de cómputo
Equipo didáctico de Física 
Calculadora científica
Impresos (ejercicios) 
</t>
  </si>
  <si>
    <t>Estática</t>
  </si>
  <si>
    <t>El alumno determinará las condiciones de equilibrio estático en sistemas mecánicos simples, mediante la construcción de diagramas de cuerpo libre, para la identificación de sistemas de fuerzas.</t>
  </si>
  <si>
    <t>1ra. Ley de Newton</t>
  </si>
  <si>
    <t>Diagrama de Cuerpo Libre y Sistema de Fuerzas</t>
  </si>
  <si>
    <t>Trazar el diagrama de cuerpo libre de sistemas de fuerzas.</t>
  </si>
  <si>
    <t>Principios de Estática y Condiciones de Equilibrio</t>
  </si>
  <si>
    <t>Describir los conceptos de equilibrio estático, traslación y rotación.</t>
  </si>
  <si>
    <t>Momentos de Torsión</t>
  </si>
  <si>
    <t>Explicar los conceptos de brazo de palanca, momento de torsión, resultante y equilibrio rotacional.</t>
  </si>
  <si>
    <t>Determinar las condiciones de equilibrio rotacional de un cuerpo rígido en el plano.</t>
  </si>
  <si>
    <t>Centroides de masa</t>
  </si>
  <si>
    <t>Calcular el centro de gravedad y centroides de masa en sistemas en equilibrio.</t>
  </si>
  <si>
    <t xml:space="preserve">Pizarrón 
Rotafolios
Cañón
Artículos
Internet
Equipo de computo
Equipos demostrativos y de medición 
Calculadora científica
</t>
  </si>
  <si>
    <t>Dinámica y Cinemática</t>
  </si>
  <si>
    <t>El alumno realizará cálculos de los parámetros cinemáticos y dinámicos para describir el movimiento de los cuerpos y/o sistemas de fuerzas.</t>
  </si>
  <si>
    <t>Principios de Cinemática</t>
  </si>
  <si>
    <t>Calcular desplazamiento, velocidad, aceleración y tiempo de cuerpos en movimiento rectilíneo y movimiento rectilíneo uniformemente acelerado.</t>
  </si>
  <si>
    <t>Caída Libre y tiro vertical</t>
  </si>
  <si>
    <t>Tiro Parabólico</t>
  </si>
  <si>
    <t>Describir los conceptos y ecuaciones de tiro parabólico, altura máxima, tiempo de vuelo y alcance horizontal.</t>
  </si>
  <si>
    <t>Movimiento Circular</t>
  </si>
  <si>
    <t>Explicar los conceptos desplazamiento angular, velocidad angular y tangencial, aceleración centrípeta, angular y tangencial, fuerza centrípeta y centrífuga.</t>
  </si>
  <si>
    <t>Principios de Dinámica</t>
  </si>
  <si>
    <t>2da. y 3ra. Ley de Newton</t>
  </si>
  <si>
    <t>Resolver problemas donde aplique la 2da y 3ra Ley de Newton.</t>
  </si>
  <si>
    <t>Energía, Trabajo y Potencia</t>
  </si>
  <si>
    <t>Impulso y cantidad de movimiento</t>
  </si>
  <si>
    <t>Colisiones elásticas e inelásticas</t>
  </si>
  <si>
    <t>Resolver problemas en los que se involucre colisiones elásticas e inelásticas, y el principio de conservación de la energía cinética.</t>
  </si>
  <si>
    <t>Desarrollar métodos analíticos y experimentales con base en los principios y teorías de la física y la química, la selección y aplicación de la metodología para obtener resultados que permitan validar la hipótesis.</t>
  </si>
  <si>
    <t>Argumentar el comportamiento de fenómenos físicos y químicos, mediante la interpretación, análisis y discusión de resultados, con base en los principios y teorías de la física y la química, para contribuir a la solución de problemas en su ámbito profesional.</t>
  </si>
  <si>
    <t>Transformadores</t>
  </si>
  <si>
    <t xml:space="preserve">Reporte
Lista de cotejo
</t>
  </si>
  <si>
    <t>Metrología dimensional</t>
  </si>
  <si>
    <t>El alumno interpretará fenómenos termodinámicos con base en los conceptos y leyes para contribuir en el desarrollo de los procesos físicos y químicos.</t>
  </si>
  <si>
    <t>Principios de la Termodinámica</t>
  </si>
  <si>
    <t>Introducción a la termodinámica</t>
  </si>
  <si>
    <t>Temperatura, volumen y presión</t>
  </si>
  <si>
    <t>Energía, trabajo, calor y potencia</t>
  </si>
  <si>
    <t>Propiedades y Estado Termodinámico</t>
  </si>
  <si>
    <t>El alumno determinará el estado termodinámico de sustancias puras, gases ideales, gases reales y mezclas, que incluyan la transferencia de calor para describir la eficiencia de procesos físicos y químicos.</t>
  </si>
  <si>
    <t>Definición de estado termodinámico</t>
  </si>
  <si>
    <t>Propiedades térmicas de las sustancias</t>
  </si>
  <si>
    <t>Cantidad de calor y transferencia de calor</t>
  </si>
  <si>
    <t>El alumno identificará las leyes fundamentales de la termodinámica y de dinámica de fluidos para evaluar la eficiencia de sistemas termodinámicos.</t>
  </si>
  <si>
    <t>Sistemas de Numeración</t>
  </si>
  <si>
    <t>El alumno resolverá problemas matemáticos de la vida cotidiana para contribuir a su manejo en el nivel superior.</t>
  </si>
  <si>
    <t>Sistemas de numeración</t>
  </si>
  <si>
    <t>El alumno desarrollará problemas algebraicos para resolver situaciones de la vida cotidiana.</t>
  </si>
  <si>
    <t>Operaciones algebraicas</t>
  </si>
  <si>
    <t>Factorización</t>
  </si>
  <si>
    <t>El alumno resolverá ecuaciones, inecuaciones y sistemas de ecuaciones para contribuir a la toma de decisiones sobre problemas de su entorno cotidiano y profesional.</t>
  </si>
  <si>
    <t>Ecuaciones de primer grado</t>
  </si>
  <si>
    <t>Sistemas de ecuaciones lineales con dos incógnitas</t>
  </si>
  <si>
    <t>Ecuaciones de Segundo Grado</t>
  </si>
  <si>
    <t>El alumno resolverá problemas de matrices y sistemas de ecuaciones lineales de tres o más incógnitas, para contribuir a la toma de decisiones.</t>
  </si>
  <si>
    <t>Matrices</t>
  </si>
  <si>
    <t>El alumno desarrollará modelos matemáticos empleando las herramientas de geometría, trigonometría, geometría analítica y álgebra vectorial para contribuir a la solución de problemas de su entorno y las ciencias básicas.</t>
  </si>
  <si>
    <t>Geometría y Trigonometría</t>
  </si>
  <si>
    <t>El alumno resolverá problemas de geometría y trigonometría para contribuir a la interpretación y solución de problemas de su entorno.</t>
  </si>
  <si>
    <t>Perímetro, área y volumen</t>
  </si>
  <si>
    <t>Trigonometría</t>
  </si>
  <si>
    <t>Geometría Analítica</t>
  </si>
  <si>
    <t>El alumno resolverá problemas de rectas y cónicas en el plano cartesiano para contribuir a la interpretación y solución de problemas de su entorno.</t>
  </si>
  <si>
    <t>La recta en el sistema cartesiano</t>
  </si>
  <si>
    <t>El alumno modelará matemáticamente con funciones problemas de su entorno para describir su comportamiento.</t>
  </si>
  <si>
    <t>El alumno resolverá problemas de álgebra vectorial para contribuir a la interpretación y solución de problemas de su entorno.</t>
  </si>
  <si>
    <t>Planeación del proyecto</t>
  </si>
  <si>
    <t>El alumno determinará la razón de cambio y la solución óptima en problemas de su entorno, a través del cálculo diferencial para contribuir a la toma de decisiones en el manejo eficiente de los recursos.</t>
  </si>
  <si>
    <t>Límites y continuidad</t>
  </si>
  <si>
    <t>El alumno determinará el límite y continuidad de una función para contribuir a la fundamentación del estudio del cálculo.</t>
  </si>
  <si>
    <t>Límites</t>
  </si>
  <si>
    <t xml:space="preserve">Definir el concepto y propiedades de:
-Límites
-Límites laterales 
Explicar la representación de límites a través de tablas de valores y gráficas.
</t>
  </si>
  <si>
    <t xml:space="preserve">Analítico
Proactivo
Sistemático
Trabajo colaborativo
Responsable
Honesto
Ético
Respeto
Objetivo
</t>
  </si>
  <si>
    <t>Continuidad</t>
  </si>
  <si>
    <t xml:space="preserve">Representar las asíntotas de una función gráficamente.
Determinar la continuidad de una función. 
Validar mediante software los elementos de continuidad de una función.
</t>
  </si>
  <si>
    <t xml:space="preserve">1. Comprender los conceptos de límites, límites laterales y su representación en tablas de valores y gráficas
2. Comprender el procedimiento de cálculo de límites por técnicas analíticas
3. Identificar el procedimiento de representación del límite de una función en software matemático
4. Identificar los teoremas de continuidad
5. Comprender las técnicas de cálculo de límites infinito y al infinito
</t>
  </si>
  <si>
    <t xml:space="preserve">Portafolio de evidencias
Rúbricas
</t>
  </si>
  <si>
    <t xml:space="preserve">Solución de problemas
Análisis de casos
Trabajo colaborativo
</t>
  </si>
  <si>
    <t xml:space="preserve">Pintarrón
Plumones
Proyector
PC´s
Software matemático
</t>
  </si>
  <si>
    <t>La derivada</t>
  </si>
  <si>
    <t>Introducción a la derivada</t>
  </si>
  <si>
    <t xml:space="preserve">Determinar la derivada de una función como:
- Límite
- Pendiente de la recta tangente
- Razón de cambio
Interpretar geométricamente una derivada en software.
</t>
  </si>
  <si>
    <t xml:space="preserve">Analítico
Proactivo
Sistemático
Trabajo colaborativo 
Responsable
Honesto
Ético
Respeto
Objetivo
</t>
  </si>
  <si>
    <t>Reglas de derivación</t>
  </si>
  <si>
    <t>Aplicaciones de la derivada.</t>
  </si>
  <si>
    <t xml:space="preserve">Identificar la derivada como razón de cambio en diferentes contextos.
Interpretar los resultados de derivación en el contexto del problema.
</t>
  </si>
  <si>
    <t>Optimización</t>
  </si>
  <si>
    <t>El alumno determinará la solución óptima en problemas de su entorno para contribuir a la toma de decisiones.</t>
  </si>
  <si>
    <t>Máximos y mínimos</t>
  </si>
  <si>
    <t xml:space="preserve">Estudio de caso
Rúbricas
</t>
  </si>
  <si>
    <t xml:space="preserve">Trabajo colaborativo
Resolución de problemas
Discusión de grupo
</t>
  </si>
  <si>
    <t>Representar problemas con base en los principios y teorías matemáticas, mediante razonamiento inductivo y deductivo, para describir la relación entre las variables.</t>
  </si>
  <si>
    <t xml:space="preserve">Observador
Analítico
Responsable
Sistemático
Metódico
Disciplinado
</t>
  </si>
  <si>
    <t>Diagramas de flujo</t>
  </si>
  <si>
    <t>Reconocer el concepto de gráfica de datos ordenados.</t>
  </si>
  <si>
    <r>
      <t xml:space="preserve">                                                                                                                      Temas de la Unidad                                                                             </t>
    </r>
    <r>
      <rPr>
        <sz val="8"/>
        <color theme="1"/>
        <rFont val="Calibri"/>
        <family val="2"/>
        <scheme val="minor"/>
      </rPr>
      <t>FC*=Firma de consejal</t>
    </r>
  </si>
  <si>
    <r>
      <t xml:space="preserve">                                                    SECUENCIA DE LA UNIDAD TEMÁTICA          </t>
    </r>
    <r>
      <rPr>
        <sz val="8"/>
        <color theme="1"/>
        <rFont val="Calibri"/>
        <family val="2"/>
        <scheme val="minor"/>
      </rPr>
      <t xml:space="preserve">E*=Actividad Evaluable   R*= Actividad Realizada </t>
    </r>
    <r>
      <rPr>
        <sz val="8"/>
        <color theme="1"/>
        <rFont val="Webdings"/>
        <family val="1"/>
        <charset val="2"/>
      </rPr>
      <t>a</t>
    </r>
  </si>
  <si>
    <t>Encuestas y cuestionarios</t>
  </si>
  <si>
    <t>Rúbrica o matriz de verificación</t>
  </si>
  <si>
    <t>Listas de cotejo o control</t>
  </si>
  <si>
    <t>Registro anecdótico o anecdotario</t>
  </si>
  <si>
    <t>Observación directa</t>
  </si>
  <si>
    <t>Producciones escritas y gráficas</t>
  </si>
  <si>
    <t>Proyectos colectivos de búsqueda de información</t>
  </si>
  <si>
    <t>Identificación de problemáticas y formulación de alternativas de solución</t>
  </si>
  <si>
    <t>Esquemas y mapas conceptuales</t>
  </si>
  <si>
    <t>Registros y cuadros de actitudes observadas en los estudiantes en actividades colectivas</t>
  </si>
  <si>
    <t>Portafolios y carpetas de los trabajos</t>
  </si>
  <si>
    <t>Pruebas escritas u orales</t>
  </si>
  <si>
    <t>Examen escrito</t>
  </si>
  <si>
    <t>Examen práctico</t>
  </si>
  <si>
    <t>Tareas</t>
  </si>
  <si>
    <t>Actividades</t>
  </si>
  <si>
    <t>Exposición</t>
  </si>
  <si>
    <t>Mapa conceptual</t>
  </si>
  <si>
    <t>Métrica de valores</t>
  </si>
  <si>
    <t>Práctica de ejercicios</t>
  </si>
  <si>
    <t>Proyecto</t>
  </si>
  <si>
    <t>Reporte</t>
  </si>
  <si>
    <t>Resumen</t>
  </si>
  <si>
    <t>Cuadro sinóptico</t>
  </si>
  <si>
    <t>METODOLOGÍA DE APRENDIZAJE</t>
  </si>
  <si>
    <t>Referencias Bibliográficas</t>
  </si>
  <si>
    <t>Aprendizaje basado en problemas</t>
  </si>
  <si>
    <t>Amplificadores operacionales</t>
  </si>
  <si>
    <t>http://www.physicsclassroom.com/mmedia/index.cfm#work</t>
  </si>
  <si>
    <t>MATERIA 10</t>
  </si>
  <si>
    <t>MATERIA 11</t>
  </si>
  <si>
    <t>Leyes y Sistemas de la Termodinámica</t>
  </si>
  <si>
    <t>MATERIA 12</t>
  </si>
  <si>
    <t>Ecuaciones e Inecuaciones</t>
  </si>
  <si>
    <t>Álgebra Lineal</t>
  </si>
  <si>
    <t>MATERIA 13</t>
  </si>
  <si>
    <t>MATERIA 14</t>
  </si>
  <si>
    <t>MATERIA 15</t>
  </si>
  <si>
    <t>MATERIA 16</t>
  </si>
  <si>
    <t>Toma de decisiones</t>
  </si>
  <si>
    <t>MATERIA 17</t>
  </si>
  <si>
    <t>Funciones</t>
  </si>
  <si>
    <t>Álgebra Vectorial</t>
  </si>
  <si>
    <t>MATERIA 18</t>
  </si>
  <si>
    <t>MATERIA 19</t>
  </si>
  <si>
    <t>MATERIA 20</t>
  </si>
  <si>
    <t>MATERIA 21</t>
  </si>
  <si>
    <t>MATERIA 22</t>
  </si>
  <si>
    <t>MATERIA 23</t>
  </si>
  <si>
    <t>MATERIA 24</t>
  </si>
  <si>
    <t>MATERIA 25</t>
  </si>
  <si>
    <t>MATERIA 26</t>
  </si>
  <si>
    <t>MATERIA 27</t>
  </si>
  <si>
    <t>MATERIA 28</t>
  </si>
  <si>
    <t>MATERIA 29</t>
  </si>
  <si>
    <t>MATERIA 30</t>
  </si>
  <si>
    <t>MATERIA 31</t>
  </si>
  <si>
    <t>MATERIA 32</t>
  </si>
  <si>
    <t>MATERIA 39</t>
  </si>
  <si>
    <t>MATERIA 40</t>
  </si>
  <si>
    <t>MATERIA 41</t>
  </si>
  <si>
    <t>MATERIA 42</t>
  </si>
  <si>
    <t>MATERIA 43</t>
  </si>
  <si>
    <t>MATERIA 46</t>
  </si>
  <si>
    <t>MATERIA 47</t>
  </si>
  <si>
    <t>MATERIA 48</t>
  </si>
  <si>
    <t>MATERIA 49</t>
  </si>
  <si>
    <t>MATERIA 50</t>
  </si>
  <si>
    <t>MATERIA 51</t>
  </si>
  <si>
    <t>MATERIA 52</t>
  </si>
  <si>
    <t>MATERIA 54</t>
  </si>
  <si>
    <t>MATERIA 55</t>
  </si>
  <si>
    <t>MATERIA 56</t>
  </si>
  <si>
    <t>El alumno construirá un estilo de liderazgo para dirigir organizaciones con eficacia.</t>
  </si>
  <si>
    <t>Administración del tiempo</t>
  </si>
  <si>
    <t>El alumno administrará eficientemente el tiempo para mejorar el desempeño y cumplimiento de objetivos personales y organizacionales.</t>
  </si>
  <si>
    <t xml:space="preserve">Explicar los conceptos: administración del tiempo, eficiencia y efectividad, control, urgente e importante, mitos y enemigos del tiempo, planeación del tiempo y sus herramientas (agenda ejecutiva, matriz de administración del tiempo).
Identificar los elementos que integran un planificador de uso del  tiempo: objetivos , metas, lista de pendientes, lista de actividades (priorizadas)
horarios, holgura para atención de contingencias
</t>
  </si>
  <si>
    <t>Planificar el uso de tiempo considerando factores de eficiencia y efectividad y a través de un planificador de uso de tiempo.</t>
  </si>
  <si>
    <t xml:space="preserve">Proactivo
Respeto
Responsabilidad, 
Iniciativa
Puntualidad
Crítico
Espíritu de superación personal
Analítico. 
</t>
  </si>
  <si>
    <t>Herramientas para la administración del tiempo</t>
  </si>
  <si>
    <t xml:space="preserve">1. Comprender los conceptos y herramientas relacionadas con la administración del tiempo.
2. Reconocer su importancia e impacto en la eficiencia de una organización.
3. Analizar su aplicabilidad en la problemática planteada.
4. Estructurar una estrategia de solución
</t>
  </si>
  <si>
    <t xml:space="preserve">Estudio de casos 
Lista de Cotejo
</t>
  </si>
  <si>
    <t xml:space="preserve">Equipos colaborativos,
Ejercicios prácticos 
Simulación
</t>
  </si>
  <si>
    <t>Liderazgo</t>
  </si>
  <si>
    <t>El alumno desarrollará habilidades de liderazgo a través de identificar sus fortalezas y áreas de oportunidad para su aplicación en el ámbito personal y organizacional.</t>
  </si>
  <si>
    <t>Autoestima</t>
  </si>
  <si>
    <t>Elaborar un plan de fortalecimiento de autoestima.</t>
  </si>
  <si>
    <t>Motivación e inteligencia Emocional</t>
  </si>
  <si>
    <t>Liderazgo Transformacional</t>
  </si>
  <si>
    <t xml:space="preserve">Estudio de casos
Listas de cotejo
</t>
  </si>
  <si>
    <t xml:space="preserve">Ejercicios prácticos 
Equipos colaborativos 
Juego de roles
</t>
  </si>
  <si>
    <t>Impresos (casos), Internet, medios audiovisuales.</t>
  </si>
  <si>
    <t>Realiza un planificador de uso del tiempo que incluye: objetivos, metas, lista de pendientes, secuencia de actividades priorizadas por importancia y categorizada por grado de urgencia, definiendo horarios y margen para atención de contingencias.</t>
  </si>
  <si>
    <t xml:space="preserve">Casares A.,
 Siliceo A.
 (1993) Planeación de Vida y Carrera Distrito Federal México Limusa
</t>
  </si>
  <si>
    <t>El alumno administrará los procesos al interior de la unidad operativa a través de técnicas de planeación, organización y control para el logro de los objetivos organizacionales.</t>
  </si>
  <si>
    <t>Proponer el modelo de organización idóneo a las características y necesidades de la organización.</t>
  </si>
  <si>
    <t>Determinar las tendencias del entorno que inciden en la organización construyendo el escenario deseable.</t>
  </si>
  <si>
    <t xml:space="preserve">A partir de un caso práctico elaborará un reporte que integre: 
• análisis del modelo organizacional 
• análisis de las características del entorno
• plan estratégico que contenga:
• misión
• visión
• valores
• objetivos
• estrategias
• metas
• acciones
• recursos
• responsables
• plazos
</t>
  </si>
  <si>
    <t xml:space="preserve">1. Comprender conceptos asociados a la planeación estratégica.
2. Analizar escenarios que incidan en la organización.
3. Diseñar plan estratégico
</t>
  </si>
  <si>
    <t xml:space="preserve">Simulación por equipos colaborativos
Análisis de caso
Investigación
</t>
  </si>
  <si>
    <t>El alumno diseñará la operación interna del área de trabajo con base en las técnicas y herramientas de planeación y organización, para el logro de los objetivos de cada unidad operativa</t>
  </si>
  <si>
    <t>Determinar para el área o departamento un programa de trabajo congruente con la planeación estratégica definida por la alta dirección.</t>
  </si>
  <si>
    <t xml:space="preserve">Describir el concepto de estrategia y los elementos para su diseño según H.I. Ansoff:
• campo de actividad 
• vector de crecimiento 
• ventajas competitivas
• efecto sinérgico
</t>
  </si>
  <si>
    <t xml:space="preserve">Elaborar estrategias para mejorar:
• procesos
• procedimientos
• programas
• actividades y tareas
</t>
  </si>
  <si>
    <t xml:space="preserve">Elaborará un reporte con base en un caso práctico en el que:
Rediseñe el programa de trabajo para el área o departamento:
• objetivos del programa
• metas asociadas 
• estrategias o alternativas de cumplimiento
Organización del trabajo
• programas particulares
• procedimientos
• actividades
• tareas
Asignación de recursos
• humano
• material
• financiero
• tiempo
</t>
  </si>
  <si>
    <t xml:space="preserve">1. Comprender los elementos que integran la planeación y organización del trabajo.
2. Identificar los objetivos de los procesos asociados al área.
3. Analizar las estrategias de mejora.
4. Integrar estrategias a la secuencia de actividades y los recursos asociados
</t>
  </si>
  <si>
    <t xml:space="preserve">Simulación
Análisis de caso
Investigación
</t>
  </si>
  <si>
    <t xml:space="preserve">PC
Material y equipo audio visual
Pintarrón
Impresos (casos)
</t>
  </si>
  <si>
    <t>Análisis y evaluación</t>
  </si>
  <si>
    <t>El alumno evaluará el desempeño de cada unidad operativa a través de técnicas de análisis y evaluación de procesos para mejora de los mismos al interior de cada unidad operativa</t>
  </si>
  <si>
    <t>Elaborar diagnóstico a través de interpretar los resultados del análisis FODA del área o departamento y hace propuestas de mejoras.</t>
  </si>
  <si>
    <t>Evaluar los resultados mediante la técnica Balanced Scorecard y hace propuesta de mejora</t>
  </si>
  <si>
    <t xml:space="preserve">Estudio de casos
Lista de cotejo
</t>
  </si>
  <si>
    <t xml:space="preserve">Equipos colaborativos
Análisis de caso
Investigación
</t>
  </si>
  <si>
    <t xml:space="preserve">Identificar los elementos básicos de las teorías de:
• Condicionamiento operante de Skinner
• Jerarquía de Necesidades de Maslow
• "X" y "Y" de McGregor
• Expectativas de Vroom
• Factores higiénicos de Herzberg
</t>
  </si>
  <si>
    <t>Diagnosticar la dinámica de grupo de un equipo de trabajo</t>
  </si>
  <si>
    <t xml:space="preserve">Con base en un caso práctico elaborará un reporte que incluya:
• Descripción del impacto de las expectativas individuales en el grupo 
• Diagnostico de la dinámica del grupo:
• Características
• Etapas de desarrollo de un grupo
• Grado de madurez y de pertenencia 
• Ética, moral y conciencia grupal
• Relaciones interpersonales afectivas 
• Habilidades y actitudes 
• Comunicación: efectiva, formal e informal, ascendente, descendente y lateral
</t>
  </si>
  <si>
    <t xml:space="preserve">1. Comprender los conceptos y teorías que influyen en el desempeño de los individuos y la dinámica de grupo.
2. Comprender el procedimiento de aplicación de las técnicas de evaluación de dinámica grupal.
3. Analizar la dinámica grupal.
</t>
  </si>
  <si>
    <t xml:space="preserve">Estudio de caso
Lista de cotejo
</t>
  </si>
  <si>
    <t xml:space="preserve">Estudio de casos
Investigación
Simulación
</t>
  </si>
  <si>
    <t xml:space="preserve">Material y equipo audio visual
Pintarrón
Impresos (casos)
</t>
  </si>
  <si>
    <t>Liderazgo y manejo de grupos</t>
  </si>
  <si>
    <t>Proponer un estilo de liderazgo acorde a las necesidades de un equipo de alto rendimiento.</t>
  </si>
  <si>
    <t>Promover equipos colaborativos y motivados mediante técnicas de manejo de grupos</t>
  </si>
  <si>
    <t>Proponer estrategias para transformar equipos de trabajo en colaborativos, motivados, autodirigidos y altamente productivos.</t>
  </si>
  <si>
    <t xml:space="preserve">A partir de un caso práctico de equipos de trabajo, elaborará una propuesta de:  
• Estilo de liderazgo adecuado
• Técnicas de manejo de grupos para integrar, motivar y facilitar la colaboración
• Estrategias para convertir el equipo de trabajo en alto rendimiento
</t>
  </si>
  <si>
    <t xml:space="preserve">Ensayos
Lista de cotejo
</t>
  </si>
  <si>
    <t xml:space="preserve">Estudio de casos
Investigación
Conferencias
</t>
  </si>
  <si>
    <t>Integrar equipos de trabajo de alto rendimiento identificando: roles, capacidades, experiencias y actitudes de los integrantes para alcanzar los objetivos de la organización.</t>
  </si>
  <si>
    <t xml:space="preserve">El alumno formulará estrategias de negociar a través de identificar el contexto, los actores  y el tipo de negociación, explorando los diferentes estilos de comunicación para adaptar el que más convenga al objetivo inicial. </t>
  </si>
  <si>
    <t>Factores y estilos de negociación</t>
  </si>
  <si>
    <t xml:space="preserve">El alumno desarrollará el plan estratégico de negociación para crear el escenario favorable a la negociación </t>
  </si>
  <si>
    <t>Factores y estilos de la negociación</t>
  </si>
  <si>
    <t xml:space="preserve">Definir Factores Internos y Externos de la negociación (tiempo, poderes, información, cultura, educación, estándares, experiencia, competencia) 
Identificar  los estilos de negociación
</t>
  </si>
  <si>
    <t xml:space="preserve">Determinar como afectan  los factores internos y externos a la negociación  
Seleccionar el estilo de negociación que convenga de acuerdo al análisis de factores (Matriz)
</t>
  </si>
  <si>
    <t>Elementos que influyen en el éxito de la negociación</t>
  </si>
  <si>
    <t xml:space="preserve">Distinguir aspectos que influyen en la negociación:
• Personales: Características de la personalidad (carisma, audacia, comunicación, manejo de la inteligencia emocional).
• Comunicación: Estilos (relacionador, persuasivo, analítico y directivo) y patrones (Verbal, corporal/sonora: expresión facial, postura corporal, tono muscular, ritmo respiratorio, tono de voz y gesticulación)
</t>
  </si>
  <si>
    <t>Determinar la táctica personal que defina el estilo de comunicación a utilizar  considerando sus rasgos personales</t>
  </si>
  <si>
    <t>Proceso de la Negociación</t>
  </si>
  <si>
    <t xml:space="preserve">Describir las etapas del proceso de negociación (pre-negociación, gruesa, fina y post-negociación).
Identificar las 15 estrategias de la negociación  (agente de autoridad limitada, dinero en juego, práctica establecida, la migaja, el perrito,  actuar y aceptar consecuencias, la salida oportuna, chico bueno- chico malo,  alta y baja autoridad, participación activa, entender, sentir , encontrarse, el aspaviento, restricciones de presupuesto, negociador reacio, la decisión) 
Identificar las 6 p´s de la negociación robusta ( producto, persona, pronóstico, problema, poder y proceso)
</t>
  </si>
  <si>
    <t>Elaborar un plan estratégico de negociación</t>
  </si>
  <si>
    <t xml:space="preserve">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</si>
  <si>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1. Identificar factores internos y externos, estrategias, el proceso de negociación, las 6 p´s de la negociación robusta y los elementos que afectan a la negociación 
2. Identificar los estilos de negociación 
3. Relacionar conceptos con su experiencia
4. Comprender la estructura del plan estratégico de la negociación
</t>
  </si>
  <si>
    <t xml:space="preserve">Proyecto
Lista de Cotejo
</t>
  </si>
  <si>
    <t xml:space="preserve">Análisis de casos 
Simulación
Equipos colaborativos
</t>
  </si>
  <si>
    <t xml:space="preserve">Impresos (casos)
Internet
Equipo audiovisual
</t>
  </si>
  <si>
    <t>Análisis de problemas y toma de decisión efectiva.</t>
  </si>
  <si>
    <t>El alumno aplicará los modelos de toma de decisión para garantizar el cumplimiento de los objetivos de la organización</t>
  </si>
  <si>
    <t>Fases para la toma de decisiones</t>
  </si>
  <si>
    <t xml:space="preserve">Explicar el concepto "toma de decisiones" 
identificar las 5 fases del proceso de toma de decisiones (Reconocimiento del problema, interpretación del problema, atención del problema, cursos de acción y consecuencias)
</t>
  </si>
  <si>
    <t>Distinguir las etapas del proceso de toma de decisiones</t>
  </si>
  <si>
    <t>Modelos para la toma de decisiones</t>
  </si>
  <si>
    <t>Identificar los 3 modelos de "toma de decisiones" (Racional, Racionalidad limitada y político) y sus características</t>
  </si>
  <si>
    <t xml:space="preserve">Identificar el modelo de toma de decisiones de acuerdo a la naturaleza del problema  
Tomar la decisión a partir del modelo seleccionado
</t>
  </si>
  <si>
    <t xml:space="preserve">A partir de un caso elaborará un plan estratégico de toma de decisiones que incluya:
Matriz del análisis del problema:  
• Identificación  
• Análisis de causas 
• Soluciones potenciales 
• Consecuencias de acciones
Alternativas de decisión:
• Selección del modelo 
• Selección de la solución   
• Implementación 
• Evaluación  
</t>
  </si>
  <si>
    <t xml:space="preserve">1. Comprender el concepto de toma de decisiones.
2. Identificar las fases y modelos de "toma de decisiones".
3. Relacionar conceptos a un caso práctico.
4. Analizar alternativas de solución.
5. Comprender la estructura del plan estratégico de toma de decisión
</t>
  </si>
  <si>
    <t xml:space="preserve">Análisis de casos
Simulación 
Equipos colaborativos
</t>
  </si>
  <si>
    <t>Evaluar el contexto de la negociación identificar su naturaleza, elementos, características y conflictos, para determinar el impacto que genera en la organización</t>
  </si>
  <si>
    <t xml:space="preserve">Elabora un análisis del contexto que se llevará a la negociación que contiene:
• fortalezas de la negociación
• oportunidades colaterales que generaría la negociación para actores
• debilidades de los actores para concretar la negociación
• amenazas que puedan incidir en la negociación
• tiempo de la negociación
• costo-valor-beneficio de la negociación
• impactos sobre la o las organizaciones
</t>
  </si>
  <si>
    <t>Determinar alternativas de acción a través de un plan estratégico de negociación para la toma de decisiones</t>
  </si>
  <si>
    <t xml:space="preserve">Elabora un plan estratégico de negociación que contiene:
• objetivos
• actores
• alcances
• estilos y roles de negociación por actor
• definición de los tiempos 
• costo-valor-beneficio
• diseño del ambiente en que se llevará a cabo la negociación
• diseño de la comunicación no verbal
• diseño de propuestas alternativas para la negociación
</t>
  </si>
  <si>
    <t>Seleccionar cursos de acción a través de herramientas de toma de decisiones, para garantizar el cumplimiento de los objetivos de la organización.</t>
  </si>
  <si>
    <t xml:space="preserve">Elabora un reporte de la selección de alternativas que contiene:
• Metodología a través de la cual se seleccionaron las alternativas
• Descripción de las alternativas seleccionadas
• Justificación de las alternativas en términos de beneficios y efectos colaterales
</t>
  </si>
  <si>
    <t xml:space="preserve">Stephen P. Robbins, David A. de Cenzo
 (1996) Fundamentos de Administración, Conceptos y aplicaciones D. F. México Prentice Hall
</t>
  </si>
  <si>
    <t xml:space="preserve">Terry &amp; Franklin
 (1985) Principios de Administración D. F México Cecsa
</t>
  </si>
  <si>
    <t xml:space="preserve">Stoner, Freeman, Gilbert
 (1996) Administración D.F. México Prentice Hall
</t>
  </si>
  <si>
    <t xml:space="preserve">Robbins, Stephen
 (1998) La administración en el mundo de hoy D.F. México Prentice Hall
</t>
  </si>
  <si>
    <t xml:space="preserve">Leslie W. Rue y Lloyd L. Byars
 (1995) Administración Teoría y aplicaciones D.F. México Grupo Editor S.A.
</t>
  </si>
  <si>
    <t xml:space="preserve">Stephen P. Robbins, Mary Coulter
 (1996) Administración. D.F. México Prentice Hall
</t>
  </si>
  <si>
    <t>Integrar un plan de vida y carrera, a partir de una reflexión sobre valores y en armonía con el medio ambiente.</t>
  </si>
  <si>
    <t>Desarrollo sustentable</t>
  </si>
  <si>
    <t>El alumno reflexionará sobre un modelo de desarrollo alternativo para mejorar su calidad de vida.</t>
  </si>
  <si>
    <t xml:space="preserve">Reconocer, en una situación de globalización,  la internacionalización sin pérdida de identidad.
</t>
  </si>
  <si>
    <t>Relacionar los conceptos insertos en la globalización con su desarrollo integral</t>
  </si>
  <si>
    <t xml:space="preserve">Respeto
Responsabilidad
</t>
  </si>
  <si>
    <t xml:space="preserve">Ejes de la sustentabilidad: Ecológico, 
Social, 
Económico, 
Espiritual, 
Político, 
Intelectual.
</t>
  </si>
  <si>
    <t>Explicar los beneficios de hacer suyo un modelo de desarrollo sustentable.</t>
  </si>
  <si>
    <t>Proponer un modelo alternativo para el desarrollo humano que considere los ejes de la sustentabilidad.</t>
  </si>
  <si>
    <t>Elaborará, a partir de una situación, una propuesta de acciones justificadas desde el enfoque de desarrollo sustentable para una organización dada.</t>
  </si>
  <si>
    <t xml:space="preserve">1. Comprender los conceptos relacionados al desarrollo sustentable
2. Relacionar estos conceptos con su desarrollo integral.
3. Analizar los beneficios de hacer suyo un modelo de desarrollo sustentable.
4. Proponer acciones desde el enfoque del desarrollo sustentable.
</t>
  </si>
  <si>
    <t xml:space="preserve">Análisis de caso
Lista de cotejo.
</t>
  </si>
  <si>
    <t xml:space="preserve">Sociodramas
Entrevistas
Análisis de casos
</t>
  </si>
  <si>
    <t>Video, carteles, Internet, Biblioteca, Revistas, Periódicos, Música y letra de canciones, publicidad, refranes, acetatos, proyector, computadora, pizarrón, rotafolios.</t>
  </si>
  <si>
    <t>Plan de vida y carrera</t>
  </si>
  <si>
    <t>El alumno elaborará un plan de vida y carrera integral, a corto, mediano y largo plazo, para su autorrealización.</t>
  </si>
  <si>
    <t xml:space="preserve">Crecimiento humano </t>
  </si>
  <si>
    <t xml:space="preserve">Describir el concepto del crecimiento humano desde los modelos:
- espiritual 
- biológico y social
- laboral y profesional
- intelectual
</t>
  </si>
  <si>
    <t xml:space="preserve">Proponer actividades que estimulen el crecimiento humano integral. 
</t>
  </si>
  <si>
    <t xml:space="preserve">Respeto
Responsabilidad
Analítico
Introspectivo
</t>
  </si>
  <si>
    <t xml:space="preserve">Identificar los componentes que integran un plan de vida y carrera.
</t>
  </si>
  <si>
    <t xml:space="preserve">Elaborar un plan de vida dirigido a su autorrealización, a corto, mediano y largo plazo.
</t>
  </si>
  <si>
    <t>Realizará un plan de vida y carrera para sí mismo que considere valores, personalidad sana y modelo de desarrollo sustentable.</t>
  </si>
  <si>
    <t xml:space="preserve">1. Comprender el concepto del crecimiento humano desde los modelos espiritual, biológico y social, laboral y profesional,  intelectual
2. Identificar las actividades que estimulen el crecimiento humano integral. 
3. Relacionar estas actividades y conceptos con su actuar cotidiano
4. Identificar los componentes que integran un plan de vida y carrera.
5. Elaborar un plan de vida dirigido a su autorrealización, a corto, mediano y largo plazo.
</t>
  </si>
  <si>
    <t xml:space="preserve">Sociodrama
Debate
Equipos colaborativos
</t>
  </si>
  <si>
    <t>Identificar los valores a partir de una teoría, para asignar su jerarquía.</t>
  </si>
  <si>
    <t>Identifica los niveles de valor de una situación dada, positiva o negativamente, en sus ejes material, intelectual y espiritual.</t>
  </si>
  <si>
    <t>Analizar situaciones humanas para comprender su significado.</t>
  </si>
  <si>
    <t>Argumenta racionalmente el significado de situaciones reales.</t>
  </si>
  <si>
    <t>Realiza un análisis autocrítico de su desempeño.</t>
  </si>
  <si>
    <t>Elabora un plan de vida que incluya objetivos personales y profesionales acorde a su sistema de valores.</t>
  </si>
  <si>
    <t>El alumno interpretará la mecánica de los equipos de trabajo, para generar sinergia colaborativa entre sus integrantes.</t>
  </si>
  <si>
    <t>Tipos de grupos</t>
  </si>
  <si>
    <t>Formas de asociación al grupo</t>
  </si>
  <si>
    <t>El alumno integrará equipos de trabajo, a partir de su dinámica, estilo de comunicación y roles de los integrantes, para generar sinergia colaborativa entre sus integrantes.</t>
  </si>
  <si>
    <t>Características de los grupos de trabajo</t>
  </si>
  <si>
    <t>Tipos de comunicación</t>
  </si>
  <si>
    <t>Seleccionar el tipo de comunicación en función de las características del equipo de trabajo.</t>
  </si>
  <si>
    <t>Roles</t>
  </si>
  <si>
    <t xml:space="preserve">Identificar los roles que se desempeñan en un equipo de trabajo:
Líder natural
Colaborador natural
Apoyo distante
</t>
  </si>
  <si>
    <t>Identificar oportunidades de mejora en su ámbito económico, social y profesional mediante técnicas para el desarrollo del pensamiento creativo, para contribuir a su desarrollo personal y profesional.</t>
  </si>
  <si>
    <t>Evaluar la viabilidad de propuestas novedosas mediante el análisis de familias de inventos (productos o servicios), para satisfacer necesidades con responsabilidad social.</t>
  </si>
  <si>
    <t>Elaborar propuestas de mejora a través de las técnicas de diseño de inventos, para la aprobación del prototipo.</t>
  </si>
  <si>
    <t>Elaborar anteproyecto de mejora a partir de la propuesta, para formalizar y sustentar la viabilidad de la idea.</t>
  </si>
  <si>
    <t>El alumno establecerá estrategias de trabajo, a través de la dirección de equipos, solución de conflictos y toma de decisiones, para contribuir al logro de los objetivos de la organización.</t>
  </si>
  <si>
    <t>Liderazgo y toma de decisiones</t>
  </si>
  <si>
    <t>El alumno dirigirá equipos de trabajo, a través del manejo asertivo de los estilos de liderazgo, para contribuir al logro de los objetivos de la organización.</t>
  </si>
  <si>
    <t>Introducción al liderazgo</t>
  </si>
  <si>
    <t>Tipos de liderazgo</t>
  </si>
  <si>
    <t>Negociación y toma de decisiones</t>
  </si>
  <si>
    <t>Manejo de conflictos</t>
  </si>
  <si>
    <t>Negociación</t>
  </si>
  <si>
    <t>Negociar una situación a través de la técnica adecuada.</t>
  </si>
  <si>
    <t>El alumno desarrollará ideas innovadoras o alternativas de solución, bajo parámetros éticos de aplicación y mediante el uso de técnicas de creatividad, para dar solución a problemas cotidianos o estimular la generación de nuevos negocios que contribuyan al desarrollo económico y social del entorno.</t>
  </si>
  <si>
    <t>Proceso del pensamiento creativo</t>
  </si>
  <si>
    <t>El alumno generará ideas mediante el proceso de pensamiento creativo para satisfacer necesidades con responsabilidad social.</t>
  </si>
  <si>
    <t>La inteligencia</t>
  </si>
  <si>
    <t>Describir la teoría de las inteligencias múltiples.
Identificar las características de los seis sombreros del pensamiento.</t>
  </si>
  <si>
    <t>Pensamiento vertical y lateral</t>
  </si>
  <si>
    <t>Definir pensamiento, pensamiento vertical y pensamiento lateral.</t>
  </si>
  <si>
    <t xml:space="preserve">Generar ideas utilizando el pensamiento vertical y lateral contrastando los resultados. </t>
  </si>
  <si>
    <t>Proceso de Pensamiento Creativo</t>
  </si>
  <si>
    <t>Describir el proceso de pensamiento creativo: preparación, incubación, iluminación y verificación.</t>
  </si>
  <si>
    <t>Generar ideas siguiendo las etapas del proceso de pensamiento creativo.</t>
  </si>
  <si>
    <t>Pro-actividad
Responsabilidad
Iniciativa
Crítica
Análisis
Respeto</t>
  </si>
  <si>
    <t>Desarrollo de ideas</t>
  </si>
  <si>
    <t>El alumno desarrollará alternativas creativas de solución, mediante el proceso de desarrollo de nuevas ideas, para la resolución de problemas</t>
  </si>
  <si>
    <t>Generación de ideas</t>
  </si>
  <si>
    <t>Generar ideas de negocios o alternativas de solución factibles.</t>
  </si>
  <si>
    <t>Depuración de ideas</t>
  </si>
  <si>
    <t>Desarrollo de concepto</t>
  </si>
  <si>
    <t>Diseñar el concepto de un producto o alternativa de solución.</t>
  </si>
  <si>
    <t>Prueba de concepto</t>
  </si>
  <si>
    <t>Administración por valores</t>
  </si>
  <si>
    <t>El alumno adoptará actitudes profesionales, a través del análisis ético de valores sociales y empresariales, para promover ideas de negocio que contribuyan al desarrollo social.</t>
  </si>
  <si>
    <t>Ética y Valores</t>
  </si>
  <si>
    <t>Comunión y Comunicación</t>
  </si>
  <si>
    <t>Nombre MATERIA</t>
  </si>
  <si>
    <t>ING. MECATRONICA</t>
  </si>
  <si>
    <t>El alumno resolverá problemas matemáticos a través del uso del álgebra, matrices y sistemas de ecuaciones para contribuir en la toma de decisiones en su entorno profesional y cotidiano</t>
  </si>
  <si>
    <t>Clasificación de los números reales</t>
  </si>
  <si>
    <t>Identificar los números reales en la recta numérica.Explicar el proceso de resolución de las operaciones aritméticas: suma, resta, multiplicación y división.</t>
  </si>
  <si>
    <t>Resolver problemas matemáticos de su entorno.</t>
  </si>
  <si>
    <t xml:space="preserve">SistemáticoAnalítico  
Trabajo colaborativo Autónomo  
Ético
Creativo
</t>
  </si>
  <si>
    <t>Números complejos</t>
  </si>
  <si>
    <t>Explicar el concepto de números complejos.                          Identificar la representación en forma gráfica y polar.            Explicar el proceso de resolución de operaciones con números complejos: suma, resta, multiplicación, división y Teorema de       D´Moivre.</t>
  </si>
  <si>
    <t>Representar soluciones no reales en problemas matemáticos.</t>
  </si>
  <si>
    <t>Sistemático                                                                                 Analítico                                                                                        Trabajo                                                                                  colaborativo                                                                             Autónomo                                                                                         Ético                                                                                            Creativo</t>
  </si>
  <si>
    <t>Identificar los sistemas de numeración: binario, decimal, octal y hexadecimal.                                                                                Explicar la conversión entre los sistemas de numeración.</t>
  </si>
  <si>
    <t>Realizar conversiones entre sistemas numéricos.</t>
  </si>
  <si>
    <t xml:space="preserve">A partir de un caso de estudio resolverá problemas de su entorno en el que involucren la aplicación de:                                                    - Números reales
- Números complejos
- Sistemas de numeración
</t>
  </si>
  <si>
    <t>1. Comprender los números reales y su representación en la recta numérica.                                                                                     2. Identificar el proceso de solución de operaciones aritméticas. 3 . Comprender el proceso de números complejos y su representación en forma gráfica y polar.                                           4. Explicar los sistemas de numeración y sus conversiones entre ellas</t>
  </si>
  <si>
    <t>Estudio de caso                                                                               Lista de cotejo</t>
  </si>
  <si>
    <t>Estudio de caso                                                                           Trabajo colaborativo                                                               Aprendizaje basado en problemas</t>
  </si>
  <si>
    <t>Internet                                                                                                                             Cañón                                                                                                                              Pintarrón                                                                                                                         Equipo de cómputo                                                                                                  Material impreso                                                                                                  Calculadora científica</t>
  </si>
  <si>
    <t>Expresiones algebraicas y su clasificación</t>
  </si>
  <si>
    <t>Identificar términos algebraicos.                                                Clasificar expresiones algebraicas (monomio, binomio, polinomio).                                                                                   Explicar la traducción del lenguaje común al algebraico</t>
  </si>
  <si>
    <t>Representar expresiones en lenguaje algebraico.                 Plantear expresiones algebraicas a partir de situaciones dadas.</t>
  </si>
  <si>
    <t>Explicar el proceso de resolución de operaciones algebraicas: suma, resta, multiplicación, división, potenciación y radicales.</t>
  </si>
  <si>
    <t>Determinar el resultado de operaciones algebraicas.</t>
  </si>
  <si>
    <t>Productos notables</t>
  </si>
  <si>
    <t xml:space="preserve">Identificar el concepto de producto notable. Distinguir los productos notables:
-Binomio al cuadrado
-Binomio al cubo
-Binomios con término común
-Binomios conjugados                                                               Explicar las reglas para desarrollar un producto notable.
</t>
  </si>
  <si>
    <t>Desarrollar productos notables.</t>
  </si>
  <si>
    <t xml:space="preserve">Definir el concepto de factorización.Clasificar los tipos de factorización:
-Término común
-Trinomio cuadrado perfecto
-Diferencia de cuadrados
-Suma y diferencia de cubos
-Trinomios de la forma x2 + bx + c y ax2 + bx + c.
</t>
  </si>
  <si>
    <t>Factorizar expresiones algebraicas.</t>
  </si>
  <si>
    <t xml:space="preserve">Integrar un portafolio de evidencias que contenga:a) Solución de 5 ejercicios de cada uno de los siguientes temas:
- Lenguaje algebraico
- Operaciones algebraicas
- Productos notables
- Factorización                                                                                       b) Solución de un caso práctico sobre situaciones de su entorno donde los datos de inicio sean expresiones algebraicas de los conceptos analizados.
</t>
  </si>
  <si>
    <t xml:space="preserve">1. Comprender el lenguaje algebraico y su representación.            2. Comprender el procedimiento de resolución de operaciones algebraicas.                                                                                           3. Clasificar los productos notables y tipos de factorización.          4. Desarrollar los productos notables y tipos de factorización.
</t>
  </si>
  <si>
    <t>Portafolio de evidencias                                                            Rúbrica</t>
  </si>
  <si>
    <t>Estudio de casos                                                                         Equipos colaborativos                                                               Solución de problemas</t>
  </si>
  <si>
    <t xml:space="preserve">Identificar el concepto y el  proceso de resolución de las  ecuaciones lineales :                                                                               - Enteras
- Fraccionarias
- Con signos de agrupación
- Con literales                                                                                Explicar el proceso de planteamiento y validación de ecuaciones lineales.
</t>
  </si>
  <si>
    <t>Resolver ecuaciones lineales.                                                  Plantear ecuaciones lineales en problemas de su entorno.    Validar resultados en relación al contexto del problema.             Interpretar los resultados obtenidos.</t>
  </si>
  <si>
    <t>Sistemático                                                                                 Analítico                                                                                        Trabajo                                                                                  colaborativo                                                                             Autónomo                                                                                         Ético                                                                                            Creativo                                                                                     Proactivo</t>
  </si>
  <si>
    <t>Desigualdades lineales</t>
  </si>
  <si>
    <t xml:space="preserve">Identificar el concepto de desigualdad lineal e intervalo.               Describir las propiedades de las desigualdades lineales.   Identificar la representación del conjunto solución de una desigualdad lineal por:
- Intervalo 
- Gráfico
</t>
  </si>
  <si>
    <t>Representar los resultados obtenidos en forma gráfica y de intervalo.</t>
  </si>
  <si>
    <t xml:space="preserve">Identificar el concepto de sistemas de ecuaciones lineales con dos incógnitas.                                                                                 Describir gráficamente los tipos de solución de un sistema de ecuaciones lineales:
- Solución única
- Infinidad de soluciones
- Sin solución                                                                               Explicar los métodos de solución de los sistemas de  ecuaciones lineales con dos incógnitas:
- Eliminación
- Sustitución
- Igualación                                                                                    Explicar el proceso de planteamiento y validación de sistemas de ecuaciones lineales de dos incógnitas.
</t>
  </si>
  <si>
    <t>Resolver sistemas de ecuaciones lineales con dos incógnitas.      Plantear sistemas de ecuaciones lineales con dos incógnitas en problemas de su entorno.                                                            Validar resultados en relación al contexto del problema.   Interpretar los resultados obtenidos.</t>
  </si>
  <si>
    <t xml:space="preserve">Identificar el concepto de sistemas de ecuaciones lineales con dos incógnitas.                                                                                  Describir gráficamente los tipos de solución de un sistema de ecuaciones lineales:
- Solución única
- Infinidad de soluciones
- Sin solución                                                                               Explicar los métodos de solución de los sistemas de  ecuaciones lineales con dos incógnitas:
- Eliminación
- Sustitución
- Igualación                                                                                   Explicar el proceso de planteamiento y validación de sistemas de ecuaciones lineales de dos incógnitas.
</t>
  </si>
  <si>
    <t>Resolver sistemas de ecuaciones lineales con dos incógnitas. Plantear sistemas de ecuaciones lineales con dos incógnitas en problemas de su entorno.                                                            Validar resultados en relación al contexto del problema.    Interpretar los resultados obtenidos.</t>
  </si>
  <si>
    <t xml:space="preserve">Identificar el concepto y tipo de ecuaciones cuadráticas:                   - Completa: ax2 + bx + c = 0
- Mixta: ax2 + bx = 0
- Pura: ax2 + c = 0                                                                       Describir gráficamente los tipos de solución de una ecuación cuadrática:                                                                                                - Dos soluciones
- Una solución
- Sin solución                                                                               Explicar los métodos de solución de ecuaciones cuadráticas:- Fórmula general
- Factorización
- Despeje directo                                                                        Explicar el proceso de planteamiento y validación de ecuaciones cuadráticas.
</t>
  </si>
  <si>
    <t>Resolver ecuaciones cuadráticas.                                           Plantear ecuaciones cuadráticas en problemas de su entorno.  Validar resultados en relación al contexto del problema.   Interpretar los resultados obtenidos.</t>
  </si>
  <si>
    <t xml:space="preserve">Integrar un portafolio de evidencias que incluya:1) A partir de 3 casos de su entorno, uno sobre ecuaciones de primer grado, otro sobre sistemas de ecuaciones y un tercero de ecuaciones cuadráticas, integra un portafolio de evidencias que contenga en cada uno de los casos:                                                                         a) Planteamiento de la ecuación
b) Resolución de la ecuación
c) Validación de los resultados
d) Interpretación los resultados obtenidos                                         2) Compendio de 5 ejercicios de desigualdades lineales, con su resolución y representación.
</t>
  </si>
  <si>
    <t xml:space="preserve">1. Identificar el concepto de ecuaciones lineales y su procedimiento de resolución.                                                               2. Comprender el concepto de sistemas de ecuaciones lineales y los métodos de resolución.                                                                  3. Identificar el concepto de ecuaciones cuadráticas y los procedimientos de solución.                                                                4.  Plantear los diferentes tipos de ecuaciones en problemas de su entorno.                                                                                                   5. Validar las soluciones obtenidas en relación a las situaciones presentadas.
</t>
  </si>
  <si>
    <t>Portafolio de evidencias                                                             Rúbrica</t>
  </si>
  <si>
    <t>Estudio de casos                                                                        Equipos colaborativos                                                              Solución de problemas</t>
  </si>
  <si>
    <t>Internet                                                                                            Cañón                                                                                            Pintarrón                                                                                        Equipo de cómputo                                                                    Material impreso                                                                  Calculadora científica</t>
  </si>
  <si>
    <t xml:space="preserve">Identificar el concepto de matriz.                                             Identificar los tipos de matrices de acuerdo a sus características: - Fila
- Columna
- Rectangular
- Cuadrada
- Triangular superior
- Triangular inferior
- Identidad                                                                                    Explicar el proceso de solución de las operaciones matriciales:      - Suma
- Resta
- Multiplicación escalar y matricial
- Matriz inversa
- Matriz transpuesta                                                                           Explicar el proceso de planteamiento y validación de datos en una matriz.
</t>
  </si>
  <si>
    <t xml:space="preserve">Representar información en matrices.                                          Resolver operaciones con matrices.
Plantear matrices en problemas de su entorno.
Validar resultados en relación al contexto del problema.
Interpretar los resultados obtenidos.
</t>
  </si>
  <si>
    <t xml:space="preserve">Sistemático                                                                                  Analítico
Trabajo colaborativo.                                                               Autónomo  
Ético
Creativo
</t>
  </si>
  <si>
    <t>Determinantes</t>
  </si>
  <si>
    <t>Identificar el concepto de determinante de una matriz.               Explicar la obtención de determinante con la regla de Sarrus y el método de cofactores.</t>
  </si>
  <si>
    <t xml:space="preserve">Obtener el determinante de una matríz. </t>
  </si>
  <si>
    <t xml:space="preserve">Sistemático                                                                                 Analítico
Trabajo colaborativo                                                               Autónomo  
Ético
</t>
  </si>
  <si>
    <t>Sistemas de ecuaciones lineales con matrices</t>
  </si>
  <si>
    <t>Identificar el concepto de sistema de ecuaciones lineales de tres o más incógnitas.                                                                           Identificar los elementos de la matriz de coeficientes y la matriz aumentada.                                                                                  Explicar los métodos de solución de un sistema de ecuaciones lineales de tres o más incógnitas:                                                         - Gauss
- Gauss-Jordan 
- Matriz  Inversa
- Regla de Cramer
Explicar el proceso de planteamiento y validación de sistemas de ecuaciones lineales de tres o más incógnitas</t>
  </si>
  <si>
    <t>Representar en una matriz sistemas de ecuaciones lineales de tres o más incógnitas.                                                            Solucionar sistemas de ecuaciones lineales de tres o más incógnitas.                                                                                   Plantear sistemas de ecuaciones lineales con tres o más incógnitas en problemas de su entorno.Validar resultados en relación al contexto del problema.Interpretar los resultados obtenidos.</t>
  </si>
  <si>
    <t xml:space="preserve">Sistemático                                                                                 Analítico   
Trabajo colaborativo                                                               Autónomo  
Ético
Creativo
</t>
  </si>
  <si>
    <t xml:space="preserve">A partir de 2 casos de su entorno, integra un portafolio de evidencias que contenga:                                                                      1.  Operaciones con matrices:                                                             a) Planteamiento de la matriz. 
b) Resolución de las operaciones de la matriz.
c) Validación de los resultados.
d) Interpretación de resultados.                                                           2. Sistemas de ecuaciones lineales de tres o más incógnitas:       a) Representación del sistema de ecuaciones lineales en una matriz.
b) Solución del sistema de ecuaciones lineales mediante dos métodos.
c) Validación de los resultados.
d) Interpretación de resultados.
</t>
  </si>
  <si>
    <t xml:space="preserve">1. Identificar concepto, características y tipos de matrices.             2. Comprender el proceso de resolución de operaciones con matrices y la obtención del determinante.
3. Identificar el concepto y métodos de solución de los sistemas de ecuaciones lineales de tres o más incógnitas. 
4. Comprender el proceso de planteamiento y validación de los sistemas de ecuaciones lineales de tres o más incógnitas en problemas de su entorno.
5. Interpretar las soluciones obtenidas en relación a las situaciones presentadas.
</t>
  </si>
  <si>
    <t>Portafolio de evidencias.                                                           Rúbrica.</t>
  </si>
  <si>
    <t xml:space="preserve">Estudio de casos                                                                          Equipos colaborativos
Solución de problemas
</t>
  </si>
  <si>
    <t xml:space="preserve">Internet                                                                                            Cañón
Pintarrón
Equipo de cómputo
Material impreso
Calculadora científica
</t>
  </si>
  <si>
    <t xml:space="preserve">Elabora un diagnóstico de un proceso o situación dada enlistando: - Elementos 
- Condiciones
- Variables, su descripción y expresión matemática.
</t>
  </si>
  <si>
    <t xml:space="preserve">Desarrolla la  solución del modelo matemático que contenga:          - Método, herramientas y principios matemáticos empleados y su justificación
- Demostración matemática
- Solución 
- Comprobación de la solución obtenida
</t>
  </si>
  <si>
    <t xml:space="preserve">Elabora un reporte que contenga:                                                         - Interpretación de resultados con respecto al problema planteado.
- Discusión de resultados.
- Conclusión y recomendaciones.
</t>
  </si>
  <si>
    <t>Swokowski, Earl W. / Jeffery A. Cole (2011) Álgebra y trigonometría con geometría analítica España, España Cengage Learning</t>
  </si>
  <si>
    <t>Poole, David(2011) Álgebra lineal. Una introducción moderna España España Cengage Learning</t>
  </si>
  <si>
    <t>Stanley Grossman (2012) Álgebra Lineal México México Mc Graw Hill</t>
  </si>
  <si>
    <t>CONAMAT (2009) Álgebra México México Pearson</t>
  </si>
  <si>
    <t>Baldor, Aurelio (2013) Álgebra de Baldor México México Patria</t>
  </si>
  <si>
    <t>Del Valle, Juan (2011) Álgebra Lineal para estudiantes de Ingeniería y Ciencias México México Mc Graw Hill</t>
  </si>
  <si>
    <t>Kaufmann Jerome E (2010) Álgebra México México Cengage Learning</t>
  </si>
  <si>
    <t>FISICA</t>
  </si>
  <si>
    <t xml:space="preserve">Describir los conceptos de: Física, división de la Física, ciencia, tecnología, investigación y su relación con el método científico.
Diferenciar los sistemas de unidades de medida: Internacional e inglés.
Explicar la notación científica.
Explicar los conceptos de dimensiones y unidades.
Describir la relación de las magnitudes fundamentales con las unidades derivadas.
Definir el principio de incertidumbre y cifras significativas.
Explicar los prefijos y usos de la notación científica en el manejo de unidades físicas.
</t>
  </si>
  <si>
    <t xml:space="preserve">Expresar cantidades en notación científica.
Realizar conversiones entre sistemas de unidades.
Expresar mediciones en unidades fundamentales y derivadas en ambos sistemas de unidades.
Expresar unidades físicas utilizando los prefijos y la notación científica.
Determinar la confiabilidad de las mediciones.
</t>
  </si>
  <si>
    <t xml:space="preserve">Observador
Analítico
Honesto
Responsable
Proactivo
Capacidad de Síntesis
Metódico
Disciplinado
</t>
  </si>
  <si>
    <t xml:space="preserve">Explicar los conceptos de cantidad escalar y cantidad vectorial 
Describir  la estructura de un vector en componentes cartesianas y polares,
Identificar los sistemas de vectores y sus características: colineales, concurrentes, coplanares.
Explicar los métodos de suma de vectores gráfico y analítico: paralelogramo, polígono, triángulo.
</t>
  </si>
  <si>
    <t xml:space="preserve">Trazar los vectores de sistemas simples.
Obtener gráficamente la solución de sistemas vectoriales.
Calcular la suma y resta de vectores por componentes cartesianos y polares.
Calcular los  productos vectoriales y escalares de vectores
</t>
  </si>
  <si>
    <t xml:space="preserve">Realizar, a partir de un caso práctico donde aplique el método científico, un reporte que incluya:
 -Expresión de magnitudes en los sistemas de unidades en S.I. y Sistema Inglés, realizando conversiones entre sistemas y representando magnitudes en notación científica.
- Cálculo de los componentes de vectores en sistema cartesiano y polar.
- Operaciones vectoriales en dos dimensiones: suma, resta, producto escalar y vectorial.
- Interpretación de los resultados y conclusiones.
</t>
  </si>
  <si>
    <t xml:space="preserve">1. Reconocer  los pasos en la aplicación del método científico 
2. Identificar las magnitudes físicas y sus representaciones en distintos sistemas de unidades.
3. Comprender el procedimiento para realizar conversiones entre sistemas de unidades con variables reales.
4. Relacionar los conceptos de vectores con los conceptos de cantidades físicas y su representación escalar o vectorial.
5. Comprender los  procedimientos  para calcular la resultante de un sistema de vectores
</t>
  </si>
  <si>
    <t xml:space="preserve">
Soluciones de problemas 
Equipos colaborativos  
Exposición
Práctica demostrativa
Mapa conceptual
</t>
  </si>
  <si>
    <t xml:space="preserve">Explicar la 1ra. Ley de Newton 
Discutir las implicaciones de la Primera Ley de Newton en sistemas en equilibrio.
</t>
  </si>
  <si>
    <t xml:space="preserve">Describir el diagrama de cuerpo libre.
Describir el efecto de un sistema de fuerzas y su resultante equivalente.
</t>
  </si>
  <si>
    <t>Demostrar el estado de equilibrio de sistemas de fuerzas que involucren condiciones de equilibrio traslacional y rotacional.</t>
  </si>
  <si>
    <t>Explicar  los conceptos de centroide de masa y centro de gravedad.</t>
  </si>
  <si>
    <t xml:space="preserve">Presentará un reporte de resolución de casos prácticos:
- Empleando la resultante de un sistema de fuerzas y pares de fuerzas.
- Calculando las fuerzas que intervienen en un sistema en equilibrio traslacional y rotacional en el plano, que incluyan diagrama de cuerpo libre y procedimiento.
</t>
  </si>
  <si>
    <t xml:space="preserve">1. Comprender los conceptos de Equilibrio Estático Traslacional y Equilibrio Estático Rotacional. 
2. Representar los sistemas de fuerzas que actúan sobre un cuerpo en equilibrio mediante un diagrama de cuerpo libre.
3. Determinar las ecuaciones de equilibrio.
4. Calcular la fuerza resultante que actúa sobre un cuerpo en equilibrio.
</t>
  </si>
  <si>
    <t xml:space="preserve">Análisis de casos.
Lista de verificación
Ejercicios prácticos.
</t>
  </si>
  <si>
    <t xml:space="preserve">Soluciones de problemas 
Equipos colaborativos  
Exposición
Práctica en laboratorio
Aprendizaje auxiliado por las tecnologías de información
</t>
  </si>
  <si>
    <t xml:space="preserve">Definir los conceptos de posición, desplazamiento, rapidez, velocidad, aceleración en 1 y 2 dimensiones, masa, peso y aceleración de la gravedad.
Describir el movimiento rectilíneo y movimiento rectilíneo uniformemente acelerado.
</t>
  </si>
  <si>
    <t xml:space="preserve">Describir los conceptos y ecuaciones de caída libre y tiro vertical </t>
  </si>
  <si>
    <t>Determinar desplazamiento, velocidad, aceleración y tiempo de caída libre y tiro vertical, con su representación gráfica.</t>
  </si>
  <si>
    <t>Calcular la posición, velocidad, aceleración (con su representación vectorial) y tiempo, a partir de datos de un problema de tiro parabólico.</t>
  </si>
  <si>
    <t>Calcular el desplazamiento angular, velocidad angular y tangencial, aceleración centrípeta, angular y tangencial, fuerza centrípeta y centrífuga (con su representación gráfica) a partir de datos de un problema de movimiento circular.</t>
  </si>
  <si>
    <t>Definir los conceptos de movimiento lineal y angular, movimiento del centro de masa, conservación del momento, relación de las fuerzas que intervienen en un objeto en diferentes casos (plano inclinado, masas y poleas, objeto sujeto a la tensión) con aceleración, momento de una partícula.</t>
  </si>
  <si>
    <t xml:space="preserve">Resolver problemas donde intervengan fuerzas constantes y en función del tiempo.
Resolver problemas de movimiento del centro de masa.
</t>
  </si>
  <si>
    <t xml:space="preserve">Explicar la 2da y 3ra Ley de Newton.
Explicar la relación entre peso y masa.
</t>
  </si>
  <si>
    <t xml:space="preserve">Definir energía, energía potencial, energía cinética, energía potencial gravitatoria, trabajo y potencia.
Enunciar el principio de conservación de la energía.
Enunciar el principio de trabajo y potencia.
</t>
  </si>
  <si>
    <t xml:space="preserve">Calcular la energía cinética y potencial en problemas prácticos.
Calcular el trabajo y potencia sobre un cuerpo en movimiento.
Resolver problemas que involucren la conservación de la energía.
</t>
  </si>
  <si>
    <t xml:space="preserve">Definir el principio y ecuaciones del impulso y cantidad de movimiento lineal.
Describir la ley de conservación de la cantidad de movimiento.
</t>
  </si>
  <si>
    <t xml:space="preserve">Calcular el impulso y la cantidad de movimiento lineal en problemas prácticos.
Resolver problemas que involucren la conservación de la cantidad de movimiento.
</t>
  </si>
  <si>
    <t xml:space="preserve">Definir los conceptos y ecuaciones de: colisiones elásticas e inelásticas.
Describir el principio de conservación de la energía cinética.
</t>
  </si>
  <si>
    <t xml:space="preserve">Realizará reporte de práctica que incluya problemas de aplicación de:
- Movimiento rectilíneo, caída libre, tiro parabólico y movimiento circular.
- Fuerzas, aceleración, tensión, en condiciones de aceleración constante. 
- Fuerzas, aceleración, tensión, momentos de torsión en condiciones de aceleración angular constante.
-Trabajo y potencia  en un cuerpo debido a un sistema de fuerzas en el movimiento traslacional
-  El trabajo y potencia  en un cuerpo debido a un sistema de fuerzas en el movimiento rotacional
</t>
  </si>
  <si>
    <t xml:space="preserve">1. Describir las diferencias entre el movimiento rectilíneo, caída libre, tiro parabólico y movimiento circular.
2. Determinar la velocidad, aceleración, tiempo y distancia recorrida que experimenta un cuerpo en movimiento.
3. Describir los conceptos básicos de Dinámica Traslacional Dinámica Rotacional.
4. Identificar los vectores de las fuerzas que interactúan en un cuerpo rígido en translación y en rotación.
5. Relacionar los parámetros de rotación y traslación.
6. Describir los conceptos de energía, trabajo, potencia y momento de inercia.
</t>
  </si>
  <si>
    <t xml:space="preserve">Análisis de casos.
Lista de verificación
Ejercicios Prácticos
</t>
  </si>
  <si>
    <t xml:space="preserve">Pizarrón
Rotafolios 
Cañón
Artículos
Internet
Equipo de computo
Equipos demostrativos y de medición 
Calculadora científica
Impresos (ejercicios)
</t>
  </si>
  <si>
    <t xml:space="preserve">Elabora un registro del estado inicial de un fenómeno físico y químico que contenga:
- Elementos 
- Condiciones
- Notación científica.
- Variables y constantes
- Sistema de unidades de medida
</t>
  </si>
  <si>
    <t xml:space="preserve">Representa gráfica y analíticamente una relación entre variables físicas y químicas de un fenómeno que contenga: 
- Elementos y condiciones iniciales y finales.
- Fórmulas, expresiones físicas y químicas.
- Esquema y gráfica del fenómeno.
- Planteamiento de hipótesis y justificación
</t>
  </si>
  <si>
    <t xml:space="preserve">Desarrolla un método de comprobación de la hipótesis, que incluya:
- Metodología seleccionada
- Solución analítica
- Descripción del procedimiento  experimental
- Resultados
</t>
  </si>
  <si>
    <t xml:space="preserve">Elabora un informe donde fundamenta lo siguiente:
- Interpretación de resultados
- Discusión
- Conclusión
- Referencias teóricas
- Aplicaciones potenciales
</t>
  </si>
  <si>
    <t xml:space="preserve">Young, H.D., Freedman R. A., y Ford A.L. (2014)
ISBN:9786073223 Sears y Zemansky. Física para cursos con enfoque por competencias México México Pearson
</t>
  </si>
  <si>
    <t xml:space="preserve">Tippens, P. (2011)
ISBN: 9786071504-15 Física, conceptos y aplicaciones, 7a edición.  México México Mc Graw Hill
</t>
  </si>
  <si>
    <t xml:space="preserve">Gettys W. E., Keller F.J., Skove M. J. (2005)
ISBN: 970-10-4893-8 Física para ciencias e ingeniería. Tomo 1. México México Mc Graw Hill
</t>
  </si>
  <si>
    <t xml:space="preserve">Serway R.A., Jewett J. W. Jr. (2005)
ISBN-13:978-970-686-822-0 Física para ciencias e ingeniería. Vol. 1. México México Cengage
Learning
</t>
  </si>
  <si>
    <t xml:space="preserve">Tipler P.A., Mosca G. (2006)
ISBN: 84-291-4411-0 Física para la ciencia y la tecnología. Vol. 1 México México Reverté
</t>
  </si>
  <si>
    <t xml:space="preserve">Blatt F. J. (1991)
ISBN: 968-880-193-3 Fundamentos de física México México Prentice-Hall
</t>
  </si>
  <si>
    <t xml:space="preserve">http://www.physicsclassroom.com/class
</t>
  </si>
  <si>
    <t>El alumno describirá el comportamiento de fenómenos eléctricos y magnéticos con base en las leyes y teorías de la física que los sustentan para comprender los principios de operación de los sistemas eléctricos.</t>
  </si>
  <si>
    <t xml:space="preserve">Describir el concepto, efectos e importancia de la electricidad.Explicar los métodos para producir electricidad. Explicar las aplicaciones prácticas de la electricidad. Describir los conceptos de corriente directa y alterna.                                                                      </t>
  </si>
  <si>
    <t xml:space="preserve">Demostrar experimentalmente los efectos de la electricidad. Demostrar los métodos de producción de electricidad. 
Realizar demostraciones de aplicaciones de la electricidad.
</t>
  </si>
  <si>
    <t xml:space="preserve">Observador                                                                                 Analítico
Responsable
Capacidad de Síntesis
Metódico
Disciplinado
</t>
  </si>
  <si>
    <t xml:space="preserve">Definir el concepto, efectos e importancia del magnetismo.    Describir la teoría electrónica del magnetismo. 
Enlistar los materiales que tienen propiedades magnéticas. 
Identificar la importancia de los fenómenos magnéticos y las leyes que rigen su comportamiento
Explicar el concepto de electromagnetismo.
</t>
  </si>
  <si>
    <t>Demostrar experimentalmente el campo magnético de un imán. Crear campos magnéticos mediante  electroimanes.           Demostrar experimentalmente la magnetización de un material ferromagnético.</t>
  </si>
  <si>
    <t xml:space="preserve">Integrará un portafolio de evidencias con los reportes de casos prácticos que incluya:-Los efectos que produce la electricidad: 
Transformación en calor
Transformación en luz
Transformación en trabajo                                                                      -Los fenómenos relacionados con  el magnetismo:
Campo magnético
Magnetización
-Método utilizado para la generación de electricidad
-Conclusiones.
                                         </t>
  </si>
  <si>
    <t xml:space="preserve">1. Comprende los concepto de electricidad y magnetismo                    2. Analizar los procesos para producir electricidad.                                        3. Interpretar los fenómenos de electricidad y magnetismo.                                                                4. Comprender los principios relacionados con el electromagnetismo.                                                              5.Relacionar los fenómenos eléctricos y magnéticos con las aplicaciones industriales.                                            </t>
  </si>
  <si>
    <t>Casos prácticos                                                                                Lista de cotejo</t>
  </si>
  <si>
    <t xml:space="preserve">Práctica en laboratorio                                                                Tareas de investigación
Simulación          
  </t>
  </si>
  <si>
    <t xml:space="preserve">Pizarrón                                                                                     Rotafolios 
Cañón 
Artículos científicos
Internet
Equipos de cómputo
Equipo didáctico de física
Software de simulación de electricidad y magnetismo
</t>
  </si>
  <si>
    <t>Laboratorio/ Taller</t>
  </si>
  <si>
    <t>El alumno calculará   la carga y campo eléctrico como una propiedad intrínseca de los materiales, para cuantificar el grado de electrificación de los cuerpos.</t>
  </si>
  <si>
    <t xml:space="preserve">Explicar el concepto de electrostática.                                     Explicar el concepto de electrón y carga eléctrica                                   
Enunciar la carga de un electrón               
Explicar los métodos y el proceso de carga de los cuerpos.
Identificar la unidades de medida de carga eléctrica
</t>
  </si>
  <si>
    <t xml:space="preserve">Demostrar el proceso de carga de un cuerpo por frotamiento, inducción y contacto.                                       </t>
  </si>
  <si>
    <t xml:space="preserve">Observador                                                                                 Analítico
Responsable
Metódico
Disciplinado
</t>
  </si>
  <si>
    <t xml:space="preserve">Explicar el concepto de fuerza eléctrica                                  Enunciar la ley de las cargas eléctricas  
Explicar la ley de Coulomb entre cuerpos eléctricamente cargados
Identificar la unidades de medida de fuerza eléctrica
Reconocer la magnitudes vectoriales y escalares empleadas en electricidad y magnetismo.
Comparar las magnitudes de la fuerza eléctrica y la fuerza de gravedad.
                                   </t>
  </si>
  <si>
    <t xml:space="preserve">Calcular la fuerza eléctrica determinando si es de atracción o repulsión.Demostrar experimentalmente la fuerza eléctrica de repulsión y atracción entre cuerpos eléctricamente cargados.            
Calcular la carga eléctrica de un cuerpo.                                    Demostrar analíticamente que la carga de un cuerpo es un múltiplo de la carga del electrón.
</t>
  </si>
  <si>
    <t xml:space="preserve">Describir los conceptos de: Campo eléctrico y flujo eléctrico.          Describir la relación entre campo eléctrico y la ley de Coulomb.                                    
Definir la ley de Gauss
Identificar la unidades de medida de campo eléctrico
           </t>
  </si>
  <si>
    <t xml:space="preserve">Calcular el campo eléctrico producido por un electrón y  las cargas puntuales.                                                                               Determinar  el  campo eléctrico producido por un cuerpo cargado mediante la ley de Coulomb                        
Calcular el flujo eléctrico que produce un cuerpo cargado.                
Calcular la magnitud del campo eléctrico mediante la ley de Gauss.
                        </t>
  </si>
  <si>
    <t xml:space="preserve">Observador                                                                                        Analítico
Responsable
Capacidad de Síntesis
Metódico
Disciplinado
</t>
  </si>
  <si>
    <t xml:space="preserve">Describir el concepto de potencial eléctrico.                          Distinguir  entre potencial eléctrico y diferencia de potencial eléctrico.
Identificar la unidades de medida de potencial eléctrico
                                                      </t>
  </si>
  <si>
    <t xml:space="preserve">Calcular el potencial eléctrico producido por un electrón y un cuerpo cargado.                                                                          Calcular el potencial eléctrico entre dos placas cargadas separadas por una distancia determinada.                                                </t>
  </si>
  <si>
    <t xml:space="preserve">Integrará un portafolio de evidencias  que incluya:                Cálculos de los fenómenos  eléctricos   siguientes:                            - Fuerza eléctrica entre cuerpos cargados.                                          -Campo eléctrico producido por cuerpos cargados eléctricamente.                                                       - Campo eléctrico producido por un cuerpo cargado usando la ley de Gauss.                                                                                                 -Potencial eléctrico generado por un conjunto de cargas. 
Evidencia de la demostración experimental:
-De cuerpos cargados
-Campo y fuerza eléctrica
                                                                                                                   -Interpretación de los resultados y conclusiones
                                 </t>
  </si>
  <si>
    <t xml:space="preserve">1. Comprender la ley de Coulomb y su aplicación en el cálculo de la fuerza de atracción y repulsión entre dos o más cargas eléctricas.                                                                                               2. Comprender el fenómeno del campo eléctrico y su relación con la carga eléctrica en reposo.     
3. Comprender la ley de gauss y sus aplicaciones.                         
4. Diferenciar las unidades de medida de campo eléctrico, fuerza eléctrica y potencial eléctrica.                                                           
5. Identificar cuáles de estas magnitudes eléctricas son cantidades vectoriales y escalares.
               </t>
  </si>
  <si>
    <t>Casos prácticos                                                                               Lista de cotejo</t>
  </si>
  <si>
    <t xml:space="preserve">Soluciones de problemas                                                                                        Práctica en laboratorio
Análisis de casos
</t>
  </si>
  <si>
    <t xml:space="preserve">Pizarrón                                                                                                                     Rotafolios 
Cañón 
Internet
Equipo didáctico de electromagnetismo
Calculadora científica
Impresos: casos y ejercicios
Software de simulación
</t>
  </si>
  <si>
    <t xml:space="preserve">Describir el concepto de corriente y densidad de corriente eléctrica.                                                                                               Identificar las unidades de la corriente eléctrica.                                                            Identificar las tipos de cargas móvil en el flujo de corriente eléctrica                          Describir que la corriente eléctrica es función de la diferencia de potencial.                                                    </t>
  </si>
  <si>
    <t xml:space="preserve">Calcular la densidad de corriente en un conductor.                  Demostrar experimentalmente el efecto de la diferencia de potencial sobre la intensidad de corriente.                                                        Estimar el flujo de electrones en un conductor.                                                  </t>
  </si>
  <si>
    <t xml:space="preserve">Observador                                                                                  Analítico
Responsable
Capacidad de Síntesis
Metódico
Disciplinado
</t>
  </si>
  <si>
    <t xml:space="preserve">Describir los conceptos de: resistencia, resistividad, conductor, semiconductor, superconductor, aislante, longitud, área transversal.Explicar la ecuación de la resistencia de los conductores.  
Describir la característica lineal de los conductores.  
Explicar el efecto de la temperatura sobre la resistencia del conductor.
</t>
  </si>
  <si>
    <t xml:space="preserve">Calcular la resistencia de un conductor conociendo su longitud, área transversal y su resistividad.                                        Demostrar la característica lineal de una resistencia.                                     
Demostrar analíticamente la característica no lineal de un semiconductor.                                       
Medir la resistencia de conductores y semiconductores.                                            
Calcular la resistencia de conductores a diferentes temperaturas.
  </t>
  </si>
  <si>
    <t xml:space="preserve">Describir la ley de Ohm y unidades de medida.                     Describir el concepto de circuito eléctrico.
Identificar los tipos de circuitos eléctricos y características: serie, paralelos y mixtos.
 Explicar la aplicación de la ley de Ohm en circuitos en serie, paralelos y mixtos.
</t>
  </si>
  <si>
    <t xml:space="preserve">Calcular y medir la resistencia equivalente en circuitos serie, paralelo y mixto.                                                                          Calcular y medir la corriente y voltaje en circuitos puramente resistivos: serie, paralelo y mixto. </t>
  </si>
  <si>
    <t>Describir los conceptos de energía y potencia y su relación con los circuitos eléctricos.                                                                    Enunciar la formulas de potencia y energía eléctrica y sus unidades de medida.</t>
  </si>
  <si>
    <t xml:space="preserve">Demostrar la fórmula de potencia eléctrica en función de IR y VR. Calcular la potencia eléctrica en circuitos: serie, paralelo y mixto. Calcular la energía eléctrica consumida en circuitos serie, paralelo y mixto.                      </t>
  </si>
  <si>
    <t xml:space="preserve">Integrará un portafolio de casos práctico que incluya:                        -Cálculo de la corriente eléctrica en circuito serie, paralelo y mixto.                      
-Cálculo de la resistencia eléctrica en circuitos serie, paralelo y mixto.         
-Cálculo de la potencia eléctrica en circuitos serie, paralelo y mixto.             
-Cálculo de la caída de tensión en diferentes elementos del circuito eléctrico.                                               
-Resultado de las mediciones de resistencia, corriente y potencia en circuitos serie, paralelo y mixto.                                                     
-Interpretación de los resultados y conclusiones.
                      </t>
  </si>
  <si>
    <t xml:space="preserve">1. Comprender los conceptos de corriente eléctrica, diferencia de potencial, resistencia y potencia eléctrica.                                         2. Comprende la ley de ohm  y sus aplicaciones                            
3. Analizar el efecto de la temperatura sobre la resistencia de un conductor.   
4. Comprender los procedimientos para calcular los parámetros eléctricos en circuitos.                                                                          5. Identificar las unidades de las magnitudes físicas medidas.
                                        </t>
  </si>
  <si>
    <t>Casos prácticos.                                                                                Lista de verificación</t>
  </si>
  <si>
    <t xml:space="preserve">Soluciones de problemas                                                         Práctica en laboratorio
Análisis de casos
</t>
  </si>
  <si>
    <t xml:space="preserve">Pizarrón                                                                                     Rotafolios 
Cañón 
Artículos científicos
Internet
Equipos de cómputo
Material y equipo de laboratorio 
Calculadora científica
Impresos: casos y ejercicios
</t>
  </si>
  <si>
    <t>Laboratorio/Taller</t>
  </si>
  <si>
    <t>El alumno describirá las características de los campos magnéticos, para comprender los principios de operación de las máquinas eléctricas.</t>
  </si>
  <si>
    <t xml:space="preserve">Describir las características de un campo magnético.Describir el fenómeno de generación   de campo magnético por una carga eléctrica en movimiento.                                                             Explicar el concepto de fuerza magnética.                                          
Explicar la fórmula y sus unidades de medida de fuerza magnética 
Diferenciar entre fuerza eléctrica y fuerza magnética        
Explicar el momento de torsión sobre una bobina que transporta corriente.
</t>
  </si>
  <si>
    <t xml:space="preserve">Calcular la fuerza magnética sobre una carga eléctrica en movimiento en función del campo magnético.                     Demostrar la fuerza magnética sobre conductor que transporta corriente. 
Calcular la fuerza magnética sobre un conductor que transporta corriente.         
Calcular el momento de torsión sobre espira que transporta corriente.
Calcular el campo magnético en punto en el espacio en función de la fuerza magnética.
</t>
  </si>
  <si>
    <t xml:space="preserve">ObservadorAnalítico
Responsable
Capacidad de Síntesis
Metódico
Disciplinado
</t>
  </si>
  <si>
    <t xml:space="preserve">Describir la fórmula y las unidades de la ley de Ampere.      Describir el efecto  del  campo magnético alrededor de un conductor
Describir el concepto de flujo magnético
Describir la inducción de campo de un conductor a otro
</t>
  </si>
  <si>
    <t xml:space="preserve">Demostrar experimentalmente la existencia del campo magnético alrededor de un conductor que transporta corriente. Calcular el campo magnético alrededor de un conductor que transporta corriente. 
Demostrar la regla de la mano derecha para establecer la dirección del campo magnético. 
Calcular el flujo magnético
Demostrar la inducción magnética entre conductores
</t>
  </si>
  <si>
    <t xml:space="preserve">Describir el concepto de momento magnético. Identificar los tipos de materiales con propiedades magnéticos: ferromagnéticos, paramagnéticos y diamagnéticos. 
Definir el concepto de magnetización. Describir el fenómeno de la temperatura de Curie.
</t>
  </si>
  <si>
    <t xml:space="preserve">Resolver una serie de casos de estudio  sobre:                                 -Fuerza magnética                                                                                  -Campo magnético                                                                                 -Momento sobre una espira                                                                   -Fuerza magnética sobre un conductor                                                       -Ley de ampere                                                                                       -Flujo magnético                                                
-Magnetización de materiales                                
                                                         </t>
  </si>
  <si>
    <t xml:space="preserve">1. Comprender el concepto de campo magnético y fuerza magnética.                                                                                              2. Comprender el fenómeno de producción de un campo magnético.                                 
3. Comprender la ley de Ampere                        
4. Representar el campo magnético alrededor de un conductor.                           
5. Relacionar el momento magnético con la magnetización de un material.
          </t>
  </si>
  <si>
    <t xml:space="preserve">Estudio de casos                                                                             Lista de cotejo                </t>
  </si>
  <si>
    <t xml:space="preserve">Práctica en laboratorio                                                                Tareas de investigación    
Simulación      
  </t>
  </si>
  <si>
    <t xml:space="preserve">Pizarrón                                                                                    Rotafolios 
Cañón 
Artículos científicos
Internet
Equipos de cómputo
Equipo didáctico de electricidad y magnetismo
</t>
  </si>
  <si>
    <t xml:space="preserve">
                                 </t>
  </si>
  <si>
    <t xml:space="preserve">
               </t>
  </si>
  <si>
    <t xml:space="preserve">
</t>
  </si>
  <si>
    <t xml:space="preserve">Elabora un registro del estado inicial de un fenómeno físico y químico que contenga:                                                                            - elementos 
- condiciones
- Notación científica.
-  variables y constantes
-Sistema de unidades de medida
</t>
  </si>
  <si>
    <t xml:space="preserve">Representa gráfica y analíticamente una relación entre variables físicas y químicas de un fenómeno que contenga: -elementos y condiciones iniciales y finales.
-formulas, expresiones físicas y químicas.
- esquema y gráfica del fenómeno.
- planteamiento de hipótesis y justificación
</t>
  </si>
  <si>
    <t xml:space="preserve">Desarrolla un método de comprobación de la hipótesis, que incluya:                                                                                                      - metodología seleccionada
- solución analítica
- descripción del procedimiento  experimental
- resultados
</t>
  </si>
  <si>
    <t xml:space="preserve">Elabora un informe donde fundamenta lo siguiente:                           - interpretación de resultados
- discusión
- conclusión
-referencias teóricas
-aplicaciones potenciales
</t>
  </si>
  <si>
    <t xml:space="preserve">Young, H.D., Freedman R. A., y Ford A.L(2014)
ISBN:9786073223 Física para cursos con enfoque por competencias México México Pearson
</t>
  </si>
  <si>
    <t xml:space="preserve">Tippens, P.(2011)
ISBN: 9786071504-15 Física, conceptos y aplicaciones, 7a edic. rev. México México McGraw-Hill
</t>
  </si>
  <si>
    <t xml:space="preserve">Gettys W. E., Keller F.J., Skove M. J.(2005)
ISBN: 970-10-4893-8 Física para ciencias e ingeniería. Tomo 1. México México McGraw-Hill
</t>
  </si>
  <si>
    <t xml:space="preserve">Serway R.A., Jewett J. W. Jr.(2005)
ISBN-13:978-970-686-822-0 Física para ciencias e ingeniería. Vol 1. México México Cengage Learning
</t>
  </si>
  <si>
    <t xml:space="preserve">Tipler P.A., Mosca G.(2006)
ISBN: 84-291-4411-0 Física para la ciencia y la tecnología. Vol. 1 Barcelona España Reverté
</t>
  </si>
  <si>
    <t>Desarrollar y conservar sistemas automatizados y de control, utilizando tecnología adecuada, de acuerdo a normas, especificaciones técnicas y de seguridad, para mejorar y mantener los procesos productivos.</t>
  </si>
  <si>
    <t>Algoritmos.</t>
  </si>
  <si>
    <t>El alumno elaborará algoritmos para la solución sistemática de problemas.</t>
  </si>
  <si>
    <t>Algoritmos: tipos, elementos y características</t>
  </si>
  <si>
    <t>Definir el concepto de algoritmo, tipos y características.            Definir el concepto de algoritmo, tipos y características.Definir entidades primitivas: Tipos de datos, expresiones, operadores y operandos e identificadores.</t>
  </si>
  <si>
    <t>Elaborar algoritmos para las operaciones aritméticas de: Adición, sustracción, multiplicación y división de números enteros</t>
  </si>
  <si>
    <t xml:space="preserve">Capacidad de autoaprendizaje
Puntualidad
Trabajo en equipo
Creativo
Ordenado y limpieza
</t>
  </si>
  <si>
    <t>Elaboración de algoritmos para la solución de problemas específicos.</t>
  </si>
  <si>
    <t xml:space="preserve">Definir las etapas para la elaboración de un algoritmo:a) Identificación del problema.
   b) Definición de entradas y salidas.
   c) Definición de variables.
   d) Elaborar la secuencia de pasos para la solución del problema.
</t>
  </si>
  <si>
    <t>Elaborar algoritmos de acuerdo a las etapas establecidas.</t>
  </si>
  <si>
    <t xml:space="preserve">Capacidad de autoaprendizaje                                                 Puntualidad
Trabajo en equipo
Creativo
Ordenado  limpieza y
Autocrítico
</t>
  </si>
  <si>
    <t xml:space="preserve">Elaborará, a partir de problemas propuestos, un problemario que incluya:                                                                                                      • Algoritmo con la definición de entradas y salidas.
• Variables y secuencia de pasos 
</t>
  </si>
  <si>
    <t xml:space="preserve">1. Identificar el concepto y características de algoritmo.                           2. Analizar problemas a partir de planteamientos.
3. Identificar las entradas, salidas y variables del algoritmo.
4. Comprender la secuencia de pasos del algoritmo.
5. Analizar la posibilidad de mejora del algoritmo.
</t>
  </si>
  <si>
    <t xml:space="preserve">Ejercicio práctico Lista de verificación                                                                                                                                                                                                                                                           </t>
  </si>
  <si>
    <t xml:space="preserve">Pintarrón                                                                                        Medios Audiovisuales
Equipo de cómputo
</t>
  </si>
  <si>
    <t>Diagrama de flujo, estado y pseudocódigo.</t>
  </si>
  <si>
    <t>El alumno realizará diagramas de flujo, de estado y pseudocódigo, a partir de un algoritmo propuesto para la solución sistemática de problemas.</t>
  </si>
  <si>
    <t>Definir el concepto de diagrama de flujo.                                   Identificar la simbología utilizada en los diagramas de flujo.</t>
  </si>
  <si>
    <t>Realizar algoritmos representados mediante diagramas de flujo.</t>
  </si>
  <si>
    <t xml:space="preserve">Capacidad de autoaprendizaje                                             Puntualidad,
Trabajo en equipo,
Creativo,
Ordenado y limpieza,
Autocrítico,
Razonamiento deductivo y 
Metódico.
</t>
  </si>
  <si>
    <t>Diagramas de estados</t>
  </si>
  <si>
    <t>Realizar algoritmos representados mediante diagramas de estados.</t>
  </si>
  <si>
    <t>Pseudocódigo</t>
  </si>
  <si>
    <t>Definir el concepto de pseudocódigo.</t>
  </si>
  <si>
    <t>Realizar algoritmos representados mediante pseudocódigo.</t>
  </si>
  <si>
    <t xml:space="preserve">Capacidad de autoaprendizaje,                                        Puntualidad,
Trabajo en equipo,
Creativo,
Ordenado y limpieza,
Autocrítico,
Razonamiento deductivo y 
Metódico.
</t>
  </si>
  <si>
    <t xml:space="preserve">Elaborará, a partir de problemas propuestos, un problemario que contenga:                                                                                                                                    • Pseudocódigo
• Diagrama de flujo y de estados 
</t>
  </si>
  <si>
    <t xml:space="preserve">Aprendizaje auxiliado por Tecnologías de Información y Comunicación
Prácticas demostrativas
Solución de problemas
</t>
  </si>
  <si>
    <t xml:space="preserve">Pintarrón                                                                                          Medios Audiovisuales
Equipo de cómputo
</t>
  </si>
  <si>
    <t>Funciones básicas</t>
  </si>
  <si>
    <t>Identificar las características del proceso productivo considerando los aspectos técnicos y documentación, así como las necesidades del cliente, para establecer los requerimientos del sistema.</t>
  </si>
  <si>
    <t>Seleccionar los instrumentos y elementos de control con base en los aspectos técnicos, económicos y normativos, para satisfacer los requerimientos del sistema.</t>
  </si>
  <si>
    <t>Integrar propuesta de mejora o adecuación del sistema mediante la organización de actividades y recursos, para la autorización e implementación.</t>
  </si>
  <si>
    <t>Determinar la localización e interacción de los sistemas mediante diagramas técnicos, simbología y normatividad aplicable, para su integración y simulación.</t>
  </si>
  <si>
    <t>Verificar la operación de los sistemas mediante pruebas técnicas, para su puesta en marcha.</t>
  </si>
  <si>
    <t>Documentar el funcionamiento y la operación del sistema compilando la información generada en la planeación y ejecución del proyecto, para facilitar la operación, mantenimiento, servicio y mejora del sistema.</t>
  </si>
  <si>
    <t>Ejecutar acciones de mantenimiento de acuerdo al programa establecido, para minimizar los paros en los procesos productivos.</t>
  </si>
  <si>
    <t>PROCESOS PRODUCTIVOS</t>
  </si>
  <si>
    <t>El alumno diagnosticará los procesos productivos de acuerdo con sus características: variables de procesos, diagramas de bloques y de distribución de planta, medidas de control de calidad, y seguridad e higiene, para establecer los insumos del proceso de automatización.</t>
  </si>
  <si>
    <t>Clasificación y características de los procesos productivos</t>
  </si>
  <si>
    <t>El alumno interpretará los procesos productivos de acuerdo a su tipo, mediante sus características, para relacionar las diferentes operaciones del proceso.</t>
  </si>
  <si>
    <t xml:space="preserve">Conceptos generales de proceso.            </t>
  </si>
  <si>
    <t>Definir los conceptos de proceso, insumos, productos, interacciones, medición, administración y operaciones.</t>
  </si>
  <si>
    <t>Interpretar un proceso y sus componentes.</t>
  </si>
  <si>
    <t>Analítico, Capacidad de Autoaprendizaje</t>
  </si>
  <si>
    <t>Procesos de Manufactura.</t>
  </si>
  <si>
    <t>Identificar las características de los procesos en manufactura.</t>
  </si>
  <si>
    <t>Comprobar el funcionamiento y características de los principales procesos y subprocesos en manufactura (por ejemplo: maquinado, ensamble, pruebas, pintado, conteo-comparación).</t>
  </si>
  <si>
    <t xml:space="preserve">Creativo                                                                            Razonamiento deductivo
Analítico
Emprendedor
</t>
  </si>
  <si>
    <t xml:space="preserve">Procesos Continuos.          </t>
  </si>
  <si>
    <t>Identificar las características principales de los procesos continuos.</t>
  </si>
  <si>
    <t>Comprobar el funcionamiento y características principales de los procesos y subprocesos continuos (por ejemplo: destilación, filtración, secado, transferencia de calor, reactores).</t>
  </si>
  <si>
    <t xml:space="preserve">Procesos en Lotes.              </t>
  </si>
  <si>
    <t>Identificar las características de los procesos por lotes.</t>
  </si>
  <si>
    <t>Comprobar el funcionamiento y principales características de los procesos y subprocesos por lotes (por ejemplo: alimentos, fármacos, automotriz, metal-mecánica, electromecánica).</t>
  </si>
  <si>
    <t xml:space="preserve">Procesos de apoyo y suministro.          </t>
  </si>
  <si>
    <t>Identificar las principales características de los procesos de apoyo y suministro.</t>
  </si>
  <si>
    <t>Comprobar funcionamiento y principales características de los procesos y subprocesos de apoyo y suministro (por ejemplo: eléctrico, mecánico, hidráulico, neumático).</t>
  </si>
  <si>
    <t xml:space="preserve">Elaborará, a partir de un estudio de casos, un reporte técnico que incluya:Interpretación de los conceptos generales de los procesos productivos en un cuadro sinóptico.                                           Cuadro sinóptico que contenga las características y componentes de los diferentes tipos de procesos,  así como de sus   subprocesos. 
Interpretación de las características y funcionamiento del proceso para su caso específico.
</t>
  </si>
  <si>
    <t xml:space="preserve">1. Comprender los conceptos generales de los procesos productivos.                                                                                            2. Comprender el funcionamiento y características de los procesos productivos.
3. Clasificar los tipos de procesos en función de sus características.
4. Interpretar la relación entre los componentes de los procesos y su relación con las diferentes operaciones de los mismos.
</t>
  </si>
  <si>
    <t>Lista de cotejo  Ensayo</t>
  </si>
  <si>
    <t xml:space="preserve">Equipos colaborativos,                                                                   Visita industrial,                                                                    Aprendizaje auxiliado por las tecnologías de la información.                                            </t>
  </si>
  <si>
    <t xml:space="preserve">Proyector de video,                                                                      Equipo de cómputo,
Fotos y/o videos de procesos a estudiar,
Pintarrón.
</t>
  </si>
  <si>
    <t>Aula Laboratorio / Taller</t>
  </si>
  <si>
    <t>Variables de Proceso</t>
  </si>
  <si>
    <t>El alumno relacionará las variables involucradas en los procesos, para registrar sus intervalos de operación.</t>
  </si>
  <si>
    <t>Variables de Instrumentación</t>
  </si>
  <si>
    <t>Definir los conceptos de presión, temperatura, nivel y flujo, así como su relación con el proceso.</t>
  </si>
  <si>
    <t>Demostrar la relación de las variables presión, temperatura, nivel, flujo y sus unidades de medida con el proceso productivo.Registrar el intervalo de operación de las variables de instrumentación en el proceso.</t>
  </si>
  <si>
    <t xml:space="preserve">Analítico.                                                                                        Actitud positiva
Razonamiento deductivo
Toma de decisiones
Trabajo en equipo
</t>
  </si>
  <si>
    <t xml:space="preserve">Variables mecánicas            </t>
  </si>
  <si>
    <t>Definir los conceptos de Posición, Velocidad, Torque, Fuerza, Masa y Peso.</t>
  </si>
  <si>
    <t>Demostrar la relación de las variables posición, velocidad, torque, fuerza, masa, peso y sus unidades de medida con el proceso productivo.Registrar el intervalo de operación de las variables mecánicas en el proceso.</t>
  </si>
  <si>
    <t xml:space="preserve">Variables eléctricas       </t>
  </si>
  <si>
    <t>Reconocer los conceptos de Voltaje, Corriente, Potencia, Factor de Potencia y Consumo Energético.</t>
  </si>
  <si>
    <t>Comprobar la relación de las variables voltaje, corriente, potencia, factor de potencia, consumo energético y sus unidades de medida con del proceso productivo.Registrar el intervalo de operación de las variables eléctricas en el proceso.</t>
  </si>
  <si>
    <t xml:space="preserve">Elaborará, a partir de un estudio de casos, un reporte técnico de los procesos que contenga: Cuadro sinóptico con la clasificación de las variables generales y específicas.          Interpretación de los distintos tipos de variables.                              
Las unidades de medida de cada tipo de variable y su relación con el proceso productivo.
Los intervalos de operación y la relación de éstos con el proceso.   
</t>
  </si>
  <si>
    <t xml:space="preserve">1. Comprender los conceptos de las distintas variables de procesos.                                                                                                2.  Relacionar las unidades de medida con las distintas variables de procesos. 
3. Identificar los intervalos de operación de las variables en el proceso productivos.
4. Relacionar las variables de procesos con sus intervalos de operación.
</t>
  </si>
  <si>
    <t>Ejecución de tareas Lista de verificación</t>
  </si>
  <si>
    <t xml:space="preserve">Equipos colaborativos,                                                                   Visita industrial,
 Aprendizaje auxiliado por las tecnologías de la información.
</t>
  </si>
  <si>
    <t xml:space="preserve">Proyector de video                                                                         Equipo de cómputo,
 Fotos y/o videos de procesos a estudiar, 
Pintarrón.
</t>
  </si>
  <si>
    <t>Aula Laboratorio/Taller</t>
  </si>
  <si>
    <t>Simbología de Procesos</t>
  </si>
  <si>
    <t>El alumno elaborará un diagrama de procesos y distribución de planta por medio de la simbología normalizada para la descripción de su operación</t>
  </si>
  <si>
    <t>Diagrama de proceso de operaciones y Simbología  y nomenclatura  (ISA)   de instrumentación.</t>
  </si>
  <si>
    <t>Describir el diagrama de procesos de operaciones e identificar la simbología de los procesos productivos.Interpretar el diagrama de procesos de operación.</t>
  </si>
  <si>
    <t>Estructurar un diagrama de proceso de operaciones utilizando la simbología normalizada para procesos productivos.              Interpretar el diagrama de procesos de operación.</t>
  </si>
  <si>
    <t xml:space="preserve">Trabajo de equipo
Creativo
Razonamiento deductivo
Sentido de planificación
Analítico
Innovación
</t>
  </si>
  <si>
    <t>Distribución de Planta y Planos y Diagramas DTI</t>
  </si>
  <si>
    <t>Identificar la simbología relacionada con la distribución de planta y describir el tipo de diagrama de la misma.</t>
  </si>
  <si>
    <t xml:space="preserve">Estructurar un diagrama de distribución de planta utilizando la simbología normalizada.  Interpretar el diagrama de distribución de planta.        </t>
  </si>
  <si>
    <t xml:space="preserve">Elaborará, a partir de un caso práctico, un reporte técnico que incluya:  La simbología normalizada para los diagramas de procesos de operación y de distribución de planta.                         El diagrama de proceso de operaciones. 
 Interpretación del diagrama de proceso de operaciones.
El diagrama de distribución de planta.                                        Interpretación del diagrama de distribución de planta.
</t>
  </si>
  <si>
    <t xml:space="preserve">1. Relacionar la simbología normalizada con las operaciones de los procesos productivos.                                                                     2. Identificar las etapas de un proceso a través de diagramas de operación.
3. Comprender la simbología de la distribución de planta. 
4. Analizar la secuencia lógica en un diagrama de distribución de planta.
5. Interpretar un plano de distribución de planta.
</t>
  </si>
  <si>
    <t xml:space="preserve">Estudio de casos.Hojas de respuesta.
</t>
  </si>
  <si>
    <t>Equipos colaborativos.Práctica en laboratorio y/o en campo.</t>
  </si>
  <si>
    <t xml:space="preserve">Proyector de video,                                                                            Equipo de cómputo con software de dibujo,
 planos y/o videos de procesos a estudiar, 
Pintarrón.
</t>
  </si>
  <si>
    <t>Aula, Laboratorio/Taller</t>
  </si>
  <si>
    <t>Interpretación Grafica de Control de Calidad</t>
  </si>
  <si>
    <t>El alumno interpretará el desempeño de un proceso productivo a través del uso de herramientas básicas de calidad para identificar posibilidades de automatización.</t>
  </si>
  <si>
    <t>Herramientas básicas de calidad.</t>
  </si>
  <si>
    <t>Definir el concepto de calidad y las herramientas básicas de calidad (Por ejemplo: Paretto, Ishikawa)</t>
  </si>
  <si>
    <t>Interpretar los resultados de las  herramientas básicas de calidad (Por ejemplo: Paretto, Ishikawa)</t>
  </si>
  <si>
    <t xml:space="preserve">Coherente                                                                                    Analítico
Toma de decisiones
</t>
  </si>
  <si>
    <t>Conceptos básicos de control estadísticos de los procesos.</t>
  </si>
  <si>
    <t xml:space="preserve">Definir los conceptos y características de: Gráficas de control (por atributos y variables),
Distribución de frecuencia,
medidas de tendencia central y de dispersión, 
estadísticas y parámetros,
curva normal,
parámetros para estimaciones. 
</t>
  </si>
  <si>
    <t xml:space="preserve">Seleccionar la aplicación de las gráficas de control aplicables a los diferentes procesos productivos.Calcular los valores de las variables de control estadístico de procesos productivos.    </t>
  </si>
  <si>
    <t>Analítico Trabajo en equipo</t>
  </si>
  <si>
    <t xml:space="preserve">Elaborará, a partir de un ejercicio práctico, un reporte que contenga:                                                                                                La interpretación del concepto de calidad y su importancia.            
 La interpretación escrita de las gráficas de control y de los diagramas de las herramientas de calidad.
                  </t>
  </si>
  <si>
    <t xml:space="preserve">1.  Comprender los conceptos básicos de calidad.                          2. Relacionar los conceptos básicos de calidad y los procesos productivos.                                          
3. Identificar los resultados de las herramientas básicas de calidad.
4. Diferenciar la aplicación de las gráficas de control aplicables a los diferentes procesos productivos.
5. Comprender el proceso para el cálculo de los valores de las variables de control estadístico de procesos productivos.         
</t>
  </si>
  <si>
    <t>Ejercicios prácticos.Preguntas de respuesta restringida.</t>
  </si>
  <si>
    <t xml:space="preserve">Solución de problemas                                                                  Equipos colaborativos.
Discusión en grupo.
</t>
  </si>
  <si>
    <t xml:space="preserve">Proyector de video,                                                                         Equipos de cómputo,
Pintarrón
</t>
  </si>
  <si>
    <t>Seguridad e Higiene</t>
  </si>
  <si>
    <t>El alumno determinará medidas de seguridad e higiene en la actividad industrial y las normas aplicables, para la prevención de accidentes.</t>
  </si>
  <si>
    <t xml:space="preserve">Conceptos Generales de Seguridad e Higiene. </t>
  </si>
  <si>
    <t>Definir los conceptos básicos de Seguridad e Higiene: Accidente, Seguridad, Higiene, Peligro, Amenaza, Riesgo, Daño.Identificar las principales normas de seguridad aplicables a procesos productivos (NOM-001-STPS-1999).</t>
  </si>
  <si>
    <t xml:space="preserve">Localizar condiciones inseguras en las instalaciones y equipos, de acuerdo a la norma.             </t>
  </si>
  <si>
    <t xml:space="preserve">Compromiso                                                                             Liderazgo
Sentido de planificación
</t>
  </si>
  <si>
    <t xml:space="preserve">Factores de Riesgos laborales.   </t>
  </si>
  <si>
    <t>Describir fuentes y causas, de accidentes y riesgos laborales.</t>
  </si>
  <si>
    <t>Diagnosticar las fuentes y causas de los accidentes laborales e Interpretar las incidencias de accidentes.</t>
  </si>
  <si>
    <t xml:space="preserve">Toma de decisiones
Responsabilidad
Trabajo en equipo
</t>
  </si>
  <si>
    <t xml:space="preserve">Prevención de Accidentes.     </t>
  </si>
  <si>
    <t>Describir Medidas preventivas de accidentes: Capacitación y Adiestramiento, Señalización, Ergonomía y Equipo de Protección Personal.</t>
  </si>
  <si>
    <t>Detectar apropiadamente las necesidades y requerimientos del área de trabajo respecto a la prevención de accidentes.</t>
  </si>
  <si>
    <t xml:space="preserve">Manejo de conflictos.                                                                         Trabajo en equipo
Toma de decisiones
Responsabilidad
</t>
  </si>
  <si>
    <t xml:space="preserve">Elaborará, a partir de un ejercicio práctico en los laboratorios o en la empresa,  un reporte técnico de las medidas de seguridad e higiene aplicadas y propuestas que incluyan: factores de riesgo,   medidas de prevención de accidentes aplicables          y citar las principales normas de seguridad aplicables.                                 </t>
  </si>
  <si>
    <t xml:space="preserve">1.  Comprender los conceptos de seguridad e higiene.                     2. Comprender los factores de riesgo de accidentes laborales.
3.  Identificar medidas para prevención de accidentes.
4. Relacionar las medidas de prevención de accidentes con los factores de riesgo de accidentes laborales.
5. Determinar propuestas como medidas de seguridad e higiene en la actividad industrial para la prevención de accidentes.
</t>
  </si>
  <si>
    <t>Estudio de caso    Ensayo</t>
  </si>
  <si>
    <t xml:space="preserve">Visita industrial                                                                                  Equipos  colaborativos
Análisis de casos
</t>
  </si>
  <si>
    <t xml:space="preserve">Proyector de video,                                                                            Equipo de cómputo,
Pintarrón,
Equipo de protección individual.
</t>
  </si>
  <si>
    <t xml:space="preserve">Elabora un reporte de descripción del proceso  que integre:            • Diagrama de bloques.
• Descripción de entradas y salidas.
•Variables y sus características.
• Características de suministro de energía (eléctrica, neumática, etc.)
• Protocolos de comunicación
• Estado operativo de lo preexistente con un listado de los elementos por subsistemas:
o Neumáticos
o Eléctricos y electrónicos
o Mecánicos 
o Elementos de control
• Necesidades del cliente en el que se identifique: 
o Capacidades de producción 
o Medidas de seguridad
o Intervalos de operación del sistema
o Flexibilidad de la producción.
o  Control de calidad
Determina el sistema general, subsistemas y los componentes en base a los requerimientos del proceso.
</t>
  </si>
  <si>
    <t xml:space="preserve">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 un reporte del proyecto que integre los documentos previos generados:
• Diagramas
• Listado de partes
• Programas
• Reporte de necesidades del cliente
• Lista de entradas y salidas
• Procedimientos
• Manual del usuario
</t>
  </si>
  <si>
    <t>Diagnosticar la operación de sistemas automatizados y de control mediante instrumentos de medición e información técnica, para detectar anomalías del proceso y proponer acciones de mantenimiento.</t>
  </si>
  <si>
    <t xml:space="preserve">Aplica el procedimiento estandarizado de detección de fallas (ejemplo AMF, árbol de toma de decisiones, entre otras).               Genera un informe de diagnóstico de la falla:
o Nombre del equipo
o Tipo de falla
o Localización de la falla
o Posibles causas
o Resultados de las mediciones realizadas.
o  Propuesta de soluciones (acciones de mantenimiento para corrección de falla).
</t>
  </si>
  <si>
    <t>Define y ejecuta un procedimiento de arranque, operación y paro del proceso.                                                                                     Realiza mediciones de desempeño para compararlas con los requerimientos del proyecto y registrarlos en un reporte.</t>
  </si>
  <si>
    <t>Realiza la propuesta de mejora o adecuación en la que se especifican:                                                                                              • Objetivos y alcances
• Tiempo de realización a través de cronogramas
• Descripción por diagrama de bloque con elementos
• Costos:
o Horas hombre
o Consumibles
o Indirectos
o Equipo</t>
  </si>
  <si>
    <t xml:space="preserve">Kalpakjian(2013)
 Manufactura Ingeniería y Tecnología
5ª. edición México México Pearson
ISBN: 9789702610267
</t>
  </si>
  <si>
    <t xml:space="preserve">Chase, R., Jacobs, Robert, Aquilano, N.(2009)
 Administración de Operaciones. Producción y cadena de suministros
12ª. edición México México Mc Graw Hill ISBN: 9789701070277
</t>
  </si>
  <si>
    <t xml:space="preserve">Freivalds Andris y Niebel Benjamin (2014)
 Ingeniería Industrial Métodos, Estándares, Diseño
13ª. edición México México Mc Graw Hill ISBN: 9786071511546
</t>
  </si>
  <si>
    <t xml:space="preserve">Franklin Fincowsky Enrique Benjamín (2009)
 Organización de empresas
3ª. edición México México Mc Graw Hill EAN: 978-970-10-6935-6
</t>
  </si>
  <si>
    <t xml:space="preserve">Chase, Richard B.(2005) Administración de la producción y operaciones para una ventaja competitiva
10ª. edición D.F México Mc Graw Hill
ISBN:
97897011044681
</t>
  </si>
  <si>
    <t xml:space="preserve">Krajewski Lee(2012)
 Administración de Operaciones 
Procesos y cadena de suministro
10ª. edición México México Pearson
ISBN: 9786073221221
</t>
  </si>
  <si>
    <t xml:space="preserve">Besterfield Dale H.(2009)
 Control de calidad
8ª. edición México México Pearson
ISBN: 9786074421217
</t>
  </si>
  <si>
    <t xml:space="preserve">Humberto Gutiérrez Pulido(2010) Calidad Total y Productividad. D.F México Mc Graw Hill
ISBN:
9786071503152
</t>
  </si>
  <si>
    <t xml:space="preserve">Asfahl C. Ray y Rieske David W. (2012)
 Seguridad Industrial y Administración de la Salud
6ª. edición México México Pearson
ISBN:
9786074429398
</t>
  </si>
  <si>
    <t>ELEMENTOS DIMENSIONALES</t>
  </si>
  <si>
    <t>El alumno representará las características de los elementos mecánicos que intervienen en un sistema automatizado, mediante el dimensionamiento y la interpretación de planos y diagramas, para la descripción de procesos productivos.</t>
  </si>
  <si>
    <t>El alumno medirá las variables geométricas de elementos mecánicos mediante la operación de instrumentos para su dimensionamiento.</t>
  </si>
  <si>
    <t>Conceptos de medición</t>
  </si>
  <si>
    <t xml:space="preserve">Definir los conceptos básicos de metrología, Unidades fundamentales,
Conversiones de unidades, 
Sistema de ajustes y tolerancias:
Magnitud, Medición,
Legibilidad, Precisión,
Exactitud.
</t>
  </si>
  <si>
    <t>Obtener las equivalencias en  los sistemas de unidades a través de la conversión y su definición</t>
  </si>
  <si>
    <t xml:space="preserve">Responsabilidad,                                                                             Disciplina, 
Orden, 
Limpieza, 
Trabajo en equipo, Perseverancia,
Proactividad.
</t>
  </si>
  <si>
    <t>Clasificación de Instrumentos de mediciones geométricas</t>
  </si>
  <si>
    <t xml:space="preserve">Identificar los instrumentos de medición directa:Reglas rígidas y flexómetros.
Calibrador con vernier, de carátula y digital.
Micrómetro de interiores y exteriores.
Medidores de alturas.
Identificar los instrumentos de medición indirecta:
Goniómetro, Regla de senos.
Comparador óptico,
Microscopio de medición,
Durómetro, Rugosímetro.
</t>
  </si>
  <si>
    <t>Determinar la magnitud de una variable geométrica mediante el uso del instrumento de medición más apropiado.</t>
  </si>
  <si>
    <t xml:space="preserve">Responsabilidad,                                                                     Disciplina,
Orden, 
Limpieza
Trabajo en equipo.
</t>
  </si>
  <si>
    <t>Calibración y toma de mediciones</t>
  </si>
  <si>
    <t>Definir el concepto de calibración de un instrumento.Explicar el procedimiento de calibración de un instrumento.</t>
  </si>
  <si>
    <t>Compensar mediciones de magnitudes geométricas realizadas a través de  instrumentos de medición calibrados</t>
  </si>
  <si>
    <t xml:space="preserve">Responsabilidad                                                                      Disciplina, 
Orden, 
Limpieza,
Perseverancia.
</t>
  </si>
  <si>
    <t xml:space="preserve">Elaborará, a partir de una pieza mecánica, un reporte técnico que incluya:                                                                                                      • Medición con instrumentos calibrados en sistemas internacional e inglés.
• Lista de los instrumentos utilizados y su aplicación. 
</t>
  </si>
  <si>
    <t xml:space="preserve">1.  Identificar las unidades fundamentales y su conversión en otros sistemas de unidades.                                                                             2. Analizar los conceptos de magnitud, precisión, legibilidad y exactitud, sistema de ajustes y tolerancias.
3. Distinguir los instrumentos de medición geométrica.
4. Identificar las partes y funcionamiento de un instrumento de medición geométrica.
5. Comprender las técnicas de calibración de instrumentos de medición y su operación.
</t>
  </si>
  <si>
    <t>Reporte técnico, Lista de verificación</t>
  </si>
  <si>
    <t xml:space="preserve">Práctica situada                                                                          Equipos colaborativos
Trabajos de investigación
</t>
  </si>
  <si>
    <t xml:space="preserve">Piezas mecánicas                                                                           Proyector digital de video
Computadora
Videos
Pintarrón
</t>
  </si>
  <si>
    <t>Aula  Laboratorio / Taller</t>
  </si>
  <si>
    <t>Dibujo técnico y normalización</t>
  </si>
  <si>
    <t>El alumno realizará dibujos técnicos a través de métodos normalizados de proyección y acotamiento para elaborar planos y diagramas de elementos mecánicos.</t>
  </si>
  <si>
    <t xml:space="preserve">Identificar los tipos de dibujos técnicos como: esquemas, diagramas, croquis, plano.                                                               Describir los métodos del lenguaje grafico (mano alzada y con instrumentos).
Identificar la normatividad que rige el dibujo técnico según las normas ISO, ANSI, DIN, NOM.
</t>
  </si>
  <si>
    <t>Determinar la aplicación de las normas ISO, ANSI, NOM en dibujos técnicos elaborados.</t>
  </si>
  <si>
    <t>Responsabilidad,Disciplina, Analítico, Trabajo en equipo, Proactividad, Honestidad.</t>
  </si>
  <si>
    <t>Tipos de líneas</t>
  </si>
  <si>
    <t xml:space="preserve">Identificar los tipos de líneas de:                                                            - Aristas visibles
- Ocultas
- De centro
- Dimensión
- Planos de corte
- Fantasma
- Rotura 
</t>
  </si>
  <si>
    <t xml:space="preserve">Trazar un dibujo técnico empleando los siguientes tipos de líneas:  - Contornos y aristas visibles
- Ocultas
- De centro
- Dimensión
- Planos de corte
- Fantasma
- Rotura 
</t>
  </si>
  <si>
    <t xml:space="preserve">Responsabilidad,                                                                       Disciplina, 
Orden, 
Limpieza,
Trabajo en equipo, Proactividad, Honestidad, 
Conciencia ecológica.
</t>
  </si>
  <si>
    <t>Proyecciones ortogonales, vistas auxiliares y secciones.</t>
  </si>
  <si>
    <t xml:space="preserve">Identificar los métodos de proyección ortogonal (primer ángulo y tercer ángulo).                                                                                 Describir el método para la obtención de tres vistas.
Describir el método para la obtención de vistas auxiliares y de sección.
</t>
  </si>
  <si>
    <t>Localizar las diferentes vistas en un dibujo de acuerdo a la proyección ortogonal utilizada.                                                      Trazar las vistas de una pieza en primer y tercer ángulo.</t>
  </si>
  <si>
    <t xml:space="preserve">Responsabilidad,                                                                      Disciplina
Orden, 
Limpieza,
Analítico, 
Trabajo en equipo, Liderazgo, 
Proactividad, Honestidad.
</t>
  </si>
  <si>
    <t>Acotación</t>
  </si>
  <si>
    <t xml:space="preserve">Describir las formas de representación de cotas en un dibujo mecánico según las normas ISO, ANSI, NOM.                                      Identificar los tipos de cotas de:
- Dimensión
- Posición
- Referencia
</t>
  </si>
  <si>
    <t xml:space="preserve">Trazar las cotas  sobre las vistas de una pieza según la norma utilizada:                                                                                                    -Ángulos
- Biseles
- Conos y conicidad
- Curvas
- Avellanados
- Refrentados 
</t>
  </si>
  <si>
    <t>Dibujo de elementos mecánicos</t>
  </si>
  <si>
    <t>Describir las características propias en el dibujo de elementos mecánicos de: roscas, resortes, soldaduras, chavetas, engranes, poleas, rodamientos y levas.</t>
  </si>
  <si>
    <t>Realizar el dibujo de los siguientes elementos mecánicos:roscas, resortes, soldaduras, chavetas, engranes, poleas, rodamientos y levas.</t>
  </si>
  <si>
    <t xml:space="preserve">Responsabilidad,                                                                      Limpieza, 
Analítico, 
Trabajo en equipo, Perseverancia,
Proactividad.
</t>
  </si>
  <si>
    <t xml:space="preserve">Elaborará, a partir de un objeto tridimensional, un dibujo técnico y normalizado que contenga:                                                                    • Las líneas trazo
• Acotaciones
• Vistas o proyecciones que caracterizan a la pieza.
</t>
  </si>
  <si>
    <t xml:space="preserve">1. Identificar los tipos de dibujo y su normatividad.                                2. Distinguir los tipos de líneas.
3. Distinguir las vistas, proyecciones, vistas auxiliares y de sección en un dibujo de la pieza.
4. Analizar las características de un elemento mecánico a través de un dibujo.
</t>
  </si>
  <si>
    <t>Ejercicio práctico, Lista de cotejo</t>
  </si>
  <si>
    <t xml:space="preserve">Prácticas de laboratorio                                                            Equipos colaborativos
Trabajos de investigación
</t>
  </si>
  <si>
    <t xml:space="preserve">Equipo de computo                                                                               Proyector de video
Videos
Planos
Hojas técnicas o manuales
</t>
  </si>
  <si>
    <t>Aula, Laboratorio / Taller</t>
  </si>
  <si>
    <t>Identificarlas características del proceso productivo, considerando los aspectos técnicos y documentación, así como las necesidades del cliente, para establecer los requerimientos del sistema.</t>
  </si>
  <si>
    <t xml:space="preserve">Elabora un reporte de descripción del proceso  que integre  :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medidas de seguridad
- intervalos de operación del sistema
- flexibilidad de la producción
- control de calidad
Determina el sistema general, subsistemas y los componentes en base a los requerimientos del proceso. 
</t>
  </si>
  <si>
    <t xml:space="preserve">Genera una hoja de datos técnicos (características) que especifique:                                                                                              - descripción de entradas y salidas, 
- variables y sus características, 
- características de suministro de energía (eléctrica, neumática, etc.)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</si>
  <si>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Diagnosticarla operación de sistemas automatizados y de control mediante instrumentos de medición e información técnica, para detectar anomalías del proceso  y proponer acciones de mantenimiento.</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</si>
  <si>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</si>
  <si>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 xml:space="preserve">Cecil Howard Jensen, Jay D. Helsel, Dennis R. Short (2004)
6a
Edición Dibujo y Diseño en Ingeniería México, D.F. México  McGraw-Hill
ISBN: 970103967X. EAN: 9789701039670
</t>
  </si>
  <si>
    <t xml:space="preserve">Henry Spencer, James Novak, John Dygdon (2009)
8a  
Edición Dibujo Técnico. México, D.F México Alfaomega
ISBN: 978-6077686491
</t>
  </si>
  <si>
    <t xml:space="preserve">Connie Dotson (2007) Fundamentals of Dimensional Metrology USA USA Thomson
ISBN: 9781418020620
</t>
  </si>
  <si>
    <t xml:space="preserve">Carlos González González Y Ramón Zeleny Vázquez (1998) Metrología México, D.F México McGraw-Hill
ISBN: 9789701020760
</t>
  </si>
  <si>
    <t xml:space="preserve">Richard S. Figliola y Donald E. Beasley (2003) Mediciones Mecánicas: Teoría y Diseño México, D.F México Alfaomega
ISBN: 9789701508527
</t>
  </si>
  <si>
    <t xml:space="preserve">Definir el concepto de perímetro, área y volumen.                Identificar figuras, cuerpos geométricos y sus elementos.
Explicar fórmulas de perímetro, área y volumen
</t>
  </si>
  <si>
    <t xml:space="preserve">Representar gráficamente perímetro, área y volumen.     Determinar perímetro, área y volumen de figuras y cuerpos geométricos.
Resolver problemas relacionados con figuras y cuerpos geométricos del entorno en que se desenvuelve.
</t>
  </si>
  <si>
    <t xml:space="preserve">Analítico                                                                                        Creativo
Sistemático 
Autónomo
Responsable
Crítico
Trabajo colaborativo
</t>
  </si>
  <si>
    <t>Ángulos y triángulos</t>
  </si>
  <si>
    <t xml:space="preserve">Definir el concepto de ángulo y sus unidades de medida:grados sexagesimales y radianes.
Explicar el proceso de conversión de unidades de medidas de ángulos.
Identificar los tipos  de ángulos: 
- Nulo
- Agudo 
- Recto 
- Obtuso 
- Llano 
- Completo                                                                                  Identificar las propiedades de ángulos que se forman entre líneas paralelas y transversales:
- Opuestos por el vértice
-  Complementarios
- Suplementarios
- Correspondientes
- Alternos internos
- Alternos externos
- Colaterales
Definir el concepto de triángulo.
Identificar los triángulos de acuerdo a sus:
- Lados: escaleno, isósceles, equilátero
- Ángulos: acutángulos, obtusángulos y rectángulos
</t>
  </si>
  <si>
    <t xml:space="preserve">Trazar ángulos y triángulos                                                             Realizar conversiones entre unidades de medida de ángulos.
Obtener ángulos y triángulos empleando sus propiedades
</t>
  </si>
  <si>
    <t xml:space="preserve">Analítico                                                                                       Creativo
Sistemático 
Autónomo
Responsable
Crítico
Trabajo colaborativo
</t>
  </si>
  <si>
    <t xml:space="preserve">Explicar el Teorema de Pitágoras.                                                 Explicar las funciones trigonométricas.
Explicar la ley de senos y la ley de cosenos.
Explicar las identidades trigonométricas:
- Recíprocas
- Cociente
- Pitagóricas
</t>
  </si>
  <si>
    <t xml:space="preserve">Resolver triángulos rectángulos utilizando el teorema de Pitágoras y funciones trigonométricas.                                                          Resolver triángulos oblicuángulos utilizando ley de senos y ley de cosenos.
Resolver problemas de triángulos relacionados con el entorno en que se desenvuelve.
Demostrar identidades trigonométricas.
</t>
  </si>
  <si>
    <t xml:space="preserve">Analítico                                                                                       Creativo
Sistemático 
Autónomo
Responsable
Crítico
Trabajo colaborativo 
</t>
  </si>
  <si>
    <t xml:space="preserve">A partir de dos casos de su entorno integra un portafolio de evidencias que contenga:                                                                      a) Figuras y cuerpos geométricos:
- Trazo de formas geométricas 
- Cálculo  del  perímetro, área y volumen
b) Triángulos:
- Trazo de ángulos y triángulos
- Cálculo de los ángulos y lados de triángulos rectángulos y oblicuángulos
</t>
  </si>
  <si>
    <t xml:space="preserve">1. Identificar los conceptos de perímetro, área, volumen, ángulos, triángulos y su representación gráfica                                                  2. Comprender el procedimiento de cálculo de perímetro, área, volumen, ángulos y triángulos
3. Comprender el procedimiento de representación gráfica de área, volumen, ángulos y triángulos
4. Analizar los conceptos básicos de trigonometría
5. Comprender el procedimiento de trazo y cálculo de figuras geométricas y triángulos
</t>
  </si>
  <si>
    <t>Portafolio de evidencias                                                                Rúbrica</t>
  </si>
  <si>
    <t xml:space="preserve">Solución de Problemas                                                                   Trabajo colaborativo
Análisis de casos
                     </t>
  </si>
  <si>
    <t xml:space="preserve">Cañón                                                                                              Pintarrón 
Equipo de cómputo
Material impreso
Calculadora científica
Transportador
Compás
Escuadras
</t>
  </si>
  <si>
    <t xml:space="preserve">Identificar los elementos y características de un plano cartesiano.     Definir los conceptos de: 
- Punto
- Recta
- Distancia entre dos puntos
- Punto medio de un segmento de recta
- División de un segmento de recta en una razón dada
- Distancia de un punto a una recta
- Ángulo entre dos rectas
- Pendiente de una recta
Identificar las formas de la ecuación de la recta:
- Forma común: y = mx + b
- Forma sintética: 
 x/a + y/b = 1
- Forma general: 
 ax + by + c = 0
Explicar el proceso para obtener la ecuación de la recta:
- Que pasa por dos puntos
- Punto pendiente
- Pendiente y ordenada al origen
</t>
  </si>
  <si>
    <t xml:space="preserve">Obtener la distancia entre dos puntos, el punto medio de un segmento de recta, la división de un segmento de recta en una razón dada, la distancia de un punto a una recta, el ángulo entre dos rectas y la pendiente de una recta.Representar en el plano cartesiano el punto, el punto medio de un segmento de recta, la división de un segmento de recta en una razón dada y el ángulo entre dos rectas.
Obtener la ecuación de la recta.
Representar la ecuación de la recta en sus diferentes formas.
</t>
  </si>
  <si>
    <t xml:space="preserve">Analítico                                                                                           Creativo
Sistemático 
Autónomo
Responsable
Crítico
Trabajo colaborativo
</t>
  </si>
  <si>
    <t>Cónicas</t>
  </si>
  <si>
    <t xml:space="preserve">Definir los conceptos de cónicas y lugar geométrico.                 Definir los conceptos y elementos de circunferencia, parábola, elipse e hipérbola.
Explicar el proceso de obtención de las ecuaciones de circunferencia, parábola, elipse e hipérbola.
Explicar las formas de ecuaciones: 
- Común
- Canónica
- General
</t>
  </si>
  <si>
    <t xml:space="preserve">Representar en el plano cartesiano los elementos de la circunferencia, la parábola, la elipse y la hipérbola.                      Obtener las ecuaciones de circunferencia, parábola, elipse e hipérbola dadas sus condiciones.
Representar las ecuaciones de la circunferencia, parábola, elipse e hipérbola en sus diferentes formas.
</t>
  </si>
  <si>
    <t xml:space="preserve">Elaborar un portafolio de evidencias que integre:                              a) 5 ejercicios de la recta que considere:
1. Representación gráfica de:
- Puntos.
- Punto medio.
- División de un segmento de recta en una razón dada
- Ángulo entre dos rectas.
2. Cálculo de:
- Distancia entre dos puntos
- Punto medio de un segmento de recta
- Distancia de un punto a una recta
- Ángulo entre dos rectas 
- Pendiente de una recta
3. La obtención de la ecuación de la recta
b) 8 ejercicios ( dos de cada sección cónica, uno con centro en el origen, otro con centro fuera del origen) que considere:
1. Representación  gráfica de:
- Lugar geométrico
- Elementos
2. Obtención de las ecuaciones de cada sección cónica
</t>
  </si>
  <si>
    <t xml:space="preserve">1. Identificar los componentes de la recta en el plano cartesiano y sus formas de ecuación                                                                          2. Comprender la representación  de la recta en el plano cartesiano
3. Identificar los conceptos y elementos de cónicas
4. Analizar la representación de cónicas en el plano
5. Comprender el proceso de obtención de las ecuaciones de cónicas
</t>
  </si>
  <si>
    <t xml:space="preserve">Portafolio de evidencias
Rúbrica
</t>
  </si>
  <si>
    <t xml:space="preserve">Solución de Problemas                     
Trabajo colaborativo
Análisis de casos
</t>
  </si>
  <si>
    <t xml:space="preserve">Cañón
Pintarrón 
Equipo de cómputo
Material impreso
Calculadora científica
</t>
  </si>
  <si>
    <t>Conceptos de funciones</t>
  </si>
  <si>
    <t xml:space="preserve">Definir el concepto de:
- Variable
- Variable dependiente e independiente
- Constante
- Función
- Dominio y rango
- Funciones explícitas e implícitas 
Reconocer la notación de intervalos.
Describir las diferentes representaciones de una función:
- Verbal
- Algebraica
- Explícita
- Implícita
- Tabular
- Gráfica
Identificar los tipos de funciones:
- Algebraicas: constante, lineal, cuadrática, cúbica, polinomial, racional, valor absoluto y radical
- Trascendentes: exponenciales, logarítmicas y trigonométricas
</t>
  </si>
  <si>
    <t xml:space="preserve">Representar los tipos de funciones en sus diferentes formas.
Determinar el rango y dominio de una función con sus intervalos.
</t>
  </si>
  <si>
    <t xml:space="preserve">Analítico
Creativo
Sistemático 
Autónomo
Responsable
Crítico
Trabajo colaborativo
</t>
  </si>
  <si>
    <t>Operaciones con funciones</t>
  </si>
  <si>
    <t xml:space="preserve">Explicar las operaciones básicas entre funciones:
- Suma
- Resta
- Producto
- Cociente
- Composición
Definir el concepto de condición inicial en una función.
</t>
  </si>
  <si>
    <t xml:space="preserve">Realizar operaciones con funciones.
Evaluar una condición en una función.
</t>
  </si>
  <si>
    <t>Aplicaciones de funciones</t>
  </si>
  <si>
    <t xml:space="preserve">Explicar el proceso de construcción y validación de un modelo matemático con funciones.
Identificar la aplicación de software en funciones.
</t>
  </si>
  <si>
    <t xml:space="preserve">Modelar problemas de su entorno con funciones.
Validar el modelo matemático.
Representar funciones en software.
</t>
  </si>
  <si>
    <t xml:space="preserve">Integrar un portafolio de evidencias que contenga:
a) Compendio de ejercicios, uno de cada tipo de función que incluya:
- Tipo de función 
- Tabulación
- Gráfica
- Dominio
- Rango
b) Reporte de un caso de su entorno donde se considere:
- Planteamiento de modelo
- Representación con el uso de software
- Validación
</t>
  </si>
  <si>
    <t xml:space="preserve">1. Identificar los conceptos y tipos de funciones
2. Comprender el procedimiento de cálculo de rango y dominio de funciones y de solución de las operaciones con funciones
3. Analizar la condición inicial en una función
4. Comprender la modelación de problemas de su entorno con funciones
5. Validar la modelación de problemas con funciones en el software
</t>
  </si>
  <si>
    <t xml:space="preserve">Solución de Problemas                          Aprendizaje apoyado por software      
Trabajo colaborativo
</t>
  </si>
  <si>
    <t xml:space="preserve">Cañón
Pintarrón 
Equipo de cómputo
Material impreso
Calculadora científica
Software de aplicación matemática
</t>
  </si>
  <si>
    <t xml:space="preserve">Vectores en dos y tres dimensiones       </t>
  </si>
  <si>
    <t xml:space="preserve">Identificar el concepto de vector y sus componentes en dos y tres dimensiones. 
                                                                                                                                            Explicar las operaciones con  funciones de variables complejas y vectores  en dos y tres dimensiones, y su representación gráfica:
- Módulo o magnitud
- Suma
- Resta
- Multiplicación por un escalar
- Producto punto
- Producto cruz
- Vector unitario
</t>
  </si>
  <si>
    <t xml:space="preserve">Graficar un vector en un sistema de dos y tres dimensiones.
Resolver operaciones con funciones de variables complejas y vectores en forma analítica y gráfica. 
                                                                                                                                                                                                                                                                                                                   Resolver problemas de vectores relacionados con su entorno.
</t>
  </si>
  <si>
    <t>Transformación de vectores</t>
  </si>
  <si>
    <t xml:space="preserve">Definir el concepto de transformación lineal y sus aplicaciones.
Definir los tipos de transformaciones:
- Reflexión
- Rotación
- Traslación
- Expansión
- Contracción
                                                                                                                                            Explicar las operaciones para la transformación con matrices en espacios vectoriales.           
Identificar la aplicación de software en la transformación de figuras geométricas.    
</t>
  </si>
  <si>
    <t xml:space="preserve">Transformar figuras geométricas con vectores en un plano en sus diferentes tipos.
Representar la transformación de figuras geométricas mediante software.
</t>
  </si>
  <si>
    <t xml:space="preserve">Integrar un portafolio de evidencias que contenga:
a) Compendio de ejercicios, uno de cada tipo de operación con funciones de variables complejas y vectores en dos y tres dimensiones que incluya su resolución en forma analítica y gráfica.
b) Las transformaciones realizadas a partir de una figura geométrica que incluya:
- Operaciones
- Representación con el uso de software
</t>
  </si>
  <si>
    <t xml:space="preserve">1. Analizar los conceptos y operaciones con vectores en dos y tres dimensiones
2. Comprender la graficación de los vectores
3. Identificar los conceptos y tipos de transformación de vectores
4. Comprender la transformación de figuras geométricas con vectores
5. Representar la transformación de figuras geométricas en software
</t>
  </si>
  <si>
    <t xml:space="preserve">Elabora un diagnóstico de un proceso o situación dada enlistando:
- Elementos 
- Condiciones
- Variables, su descripción y expresión matemática
</t>
  </si>
  <si>
    <t xml:space="preserve">Desarrolla la  solución del modelo matemático que contenga:
- Método, herramientas y principios matemáticos empleados y su justificación
- Demostración matemática
- Solución 
- Comprobación de la solución obtenida
</t>
  </si>
  <si>
    <t xml:space="preserve">Elabora un reporte que contenga:
- Interpretación de resultados con respecto al problema planteado.
- Discusión de resultados 
- Conclusión y recomendaciones
</t>
  </si>
  <si>
    <t>Swokowski, E. (2009) Álgebra y trigonometría con geometría analítica México D.F México  Cengage Learning</t>
  </si>
  <si>
    <t>Baldor, J. A. (1998) Geometría plana y del espacio con trigonometría México D.F México  Cultural</t>
  </si>
  <si>
    <t>Larson/Hostetler/Edwards (2006) Cálculo y Geometría Analítica Vol. 1 México D.F México  Mc Graw Hill</t>
  </si>
  <si>
    <t>Silvia, Juan Manuel (2008) Fundamentos de matemáticas: álgebra, geometría y trigonometría. México D.F México  Limusa S.A. de C.V.</t>
  </si>
  <si>
    <t>Leithold, L. (1994) Álgebra y Trigonometría con Geometría Analítica México D.F México  Harla</t>
  </si>
  <si>
    <t>El alumno desarrollará las técnicas de química básica y del método científico para la interpretación de procesos químicos</t>
  </si>
  <si>
    <t xml:space="preserve">Describir los conceptos de ciencia, tecnología, investigación y su relación con el método científico.
Describir los elementos del método científico: observación, planteamiento del problema, objetivos generales y específicos, hipótesis, justificación, variables, metodología, experimentación, resultados, validación de hipótesis y conclusiones.
</t>
  </si>
  <si>
    <t xml:space="preserve">Analítico
Responsable
Capacidad de Síntesis
Metódico
</t>
  </si>
  <si>
    <t xml:space="preserve">Describir la evolución de las teorías atómicas.
Identificar las partes que componen el átomo.
Describir los conceptos de masa atómica, masa molecular, número de Avogadro y mol.
</t>
  </si>
  <si>
    <t xml:space="preserve">Representar los modelos atómicos.
Calcular la masa molecular de compuestos y el número de moles en cantidades determinadas de masa.
Calcular número de partículas en una determinada masa.
</t>
  </si>
  <si>
    <t xml:space="preserve">Identificar las medidas de seguridad e higiene y manejo de reactivos en laboratorios químicos.
Identificar materiales y equipos de laboratorios químicos.      
Describir las técnicas básicas de laboratorio de análisis químicos: pipetear, utilizar la balanza analítica, titular, aforar.
Identificar los procedimientos de manejo y disposición  de  residuos en laboratorios químicos.
</t>
  </si>
  <si>
    <t xml:space="preserve">Desarrollar las técnicas de laboratorio de acuerdo a los procedimientos y normas de seguridad y disposición de reactivos.
Transferir sustancias líquidas.
Pesar con precisión y exactitud sustancias.
Operar sistemas de titulación con precisión.
Medir volúmenes con material aforado.
</t>
  </si>
  <si>
    <t xml:space="preserve">Analítico
Responsable
Capacidad de Síntesis Metódico
Responsable
Trabajo en Equipo
Capacidad de trabajar bajo presión
Capacidad de Síntesis
Solución de problemas
Orden y limpieza
</t>
  </si>
  <si>
    <t xml:space="preserve">A partir de un caso práctico desarrollar un informe técnico conforme al método científico que contenga lo siguiente: 
- Representación de modelos atómico de la molécula propuesta
- Cálculos de masa atómica incluyendo conversiones y notación científica 
- Procedimiento de manejo y uso de reactivos conforme a  las hojas de seguridad
- Descripción de las técnicas de laboratorio utilizadas
- Disposición de los residuos 
- Interpretación de los resultados
- Conclusiones
</t>
  </si>
  <si>
    <t xml:space="preserve">1. Identificar los conceptos básicos y la metodología científica
2. Comprender los sistemas de unidades: inglés, métrico e internacional
3. Analizar las teorías atómicas
4. Relacionar las medidas de seguridad con las buenas prácticas de laboratorio
5. Comprender las técnicas básicas de uso de material de laboratorio de análisis químicos
</t>
  </si>
  <si>
    <t xml:space="preserve">Prácticas de laboratorio
Investigación
Equipo  colaborativo
</t>
  </si>
  <si>
    <t xml:space="preserve">Laboratorio  de  química
Reactivos
Materiales
Equipo de laboratorio
Pintarrón
Equipo de cómputo
Internet
Manuales de seguridad
Equipo de seguridad
</t>
  </si>
  <si>
    <t xml:space="preserve">Identificar la estructura de la tabla periódica: grupo, familia y periodo.
Describir las propiedades periódicas de los elementos: electronegatividad, energía de ionización, afinidad electrónica, radio atómico y volumen atómico. 
Explicar la configuración electrónica de los elementos.
</t>
  </si>
  <si>
    <t xml:space="preserve">Describir los estados de agregación de la materia: gas, líquido, sólido y plasma.
Describir los conceptos de evaporación, condensación, fusión, solidificación, sublimación y deposición.
Describir los conceptos de transformación y equilibrio de fases.
</t>
  </si>
  <si>
    <t xml:space="preserve">Medir las propiedades físicas y químicas de la materia: Volumen, temperatura, presión, densidad, punto de fusión, de ebullición, pH.
Realizar cálculos y conversión de unidades de volumen, masa, peso, peso específico, gravedad específica y densidad.
Demostrar las propiedades químicas de la materia: inflamabilidad, combustibilidad, oxidación y corrosión.
</t>
  </si>
  <si>
    <t>Reacciones químicas y estequiometría</t>
  </si>
  <si>
    <t xml:space="preserve">Explicar los tipos de reacciones químicas: adición, sustitución, eliminación, síntesis.
Describir los métodos de balance de reacciones químicas: tanteo, algebraico y Redox
</t>
  </si>
  <si>
    <t xml:space="preserve">Formular reacciones mediante ecuaciones químicas.
Seleccionar el método de balanceo de ecuaciones.
Balancear ecuaciones químicas.
</t>
  </si>
  <si>
    <t xml:space="preserve">Realizar a partir de un caso práctico un informe que contenga:
- Selección del método de balanceo con justificación
- Ecuación química balanceada de la reacción propuesta
- Estado de agregación de los componentes
- Propiedades físicas y químicas de los compuestos de la reacción
- Nomenclatura de los compuestos
</t>
  </si>
  <si>
    <t xml:space="preserve">1. Comprender la estructura y aplicación de la tabla periódica de los elementos químicos
2. Analizar los estados de agregación de la materia así como sus propiedades físicas y químicas
3. Comprende los tipos de enlaces y fuerzas intermoleculares
4. Comprende la teoría de las mezclas y las propiedades coligativas
5. Comprender la nomenclatura de la IUPAC
6. Analizar los tipos de reacciones químicas y sus métodos de balanceo
</t>
  </si>
  <si>
    <t xml:space="preserve">Prácticas de laboratorio
Investigación
Equipo colaborativo
</t>
  </si>
  <si>
    <t xml:space="preserve">Describir los conceptos de: soluto, solvente, concentración, conversión de unidades químicas.
Describir los tipos de concentración:
molar, molal, normal, formal, %masa/masa, %volumen/volumen, % masa/volumen, ppm, ppb.
</t>
  </si>
  <si>
    <t xml:space="preserve">Preparar soluciones a diferentes concentraciones.
Preparar soluciones cambiando las unidades de concentración.
Calcular la concentración de una solución y sus equivalencias en diferentes unidades de concentración
</t>
  </si>
  <si>
    <t xml:space="preserve">Explicar la ley de la conservación de la materia y energía.
Explicar la ley de proporciones múltiples.
</t>
  </si>
  <si>
    <t xml:space="preserve">Determinar la cinética de reacciones químicas.
Calcular la energía de activación, el equilibrio químico, el reactivo limitante, el rendimiento, la selectividad de reacciones químicas.
</t>
  </si>
  <si>
    <t xml:space="preserve">Desarrollará a partir de un caso práctico un informe que contenga lo siguiente:
- Cálculos de cantidad de masa de reactivos y productos de una ecuación química balanceada
- Cálculos para la preparación de soluciones en diferentes unidades de concentración
- Cálculos de la velocidad de reacción, constante de equilibrio químico, rendimiento, selectividad, reactivo limitante y energía de activación
- Análisis de resultados
</t>
  </si>
  <si>
    <t xml:space="preserve">1. Identificar los elementos y las unidades de concentración de una solución química
2.  Comprender la ley de la conservación de la materia
3.  Comprender la ley de las proporciones múltiples
4. Analizar los conceptos de cinética de reacción
</t>
  </si>
  <si>
    <t xml:space="preserve">Prácticas de laboratorio 
Investigación 
Equipo colaborativo
</t>
  </si>
  <si>
    <t xml:space="preserve">Explicar los conceptos de: reacciones redox, celdas electroquímicas, potenciales estándar y baterías.Explicar la ley de Faraday.
Definir el concepto de corrosión y su clasificación.
</t>
  </si>
  <si>
    <t xml:space="preserve">Reproducir experimentalmente: reacciones redox, celdas electroquímicas y baterías.
Demostrar las propiedades electroquímicas de los materiales.
Determinar la viabilidad de reacciones química en función de potenciales estándar
</t>
  </si>
  <si>
    <t xml:space="preserve">Realizar a partir de un caso práctico un informe que contenga lo siguiente:
- Representación de la reacción electroquímica
- Esquema de celdas electroquímicas
- Cálculo de: potenciales estándar, calores de reacción, disolución
- Análisis de viabilidad de las reacciones propuestas
- Conclusiones 
</t>
  </si>
  <si>
    <t xml:space="preserve">Prácticas de laboratorio. 
Investigación.  
Equipo colaborativo.
Problemario
</t>
  </si>
  <si>
    <t xml:space="preserve">Laboratorio  de  química
Reactivos
Materiales
Equipo de laboratorio
Pintarrón
Equipo de cómputo
Internet, manuales de seguridad
Equipo de seguridad
</t>
  </si>
  <si>
    <t xml:space="preserve">Representa gráfica y analíticamente una relación entre variables físicas y químicas de un fenómeno que contenga: 
- Elementos y condiciones iniciales y finales.
- Formulas, expresiones físicas y químicas.
- Esquema y gráfica del fenómeno.
- Planteamiento de hipótesis y justificación
</t>
  </si>
  <si>
    <t xml:space="preserve">Woodfield (2009)
ISBN:9786074422108 Laboratorio virtual de química general Madrid España Prentice Hall
</t>
  </si>
  <si>
    <t xml:space="preserve">CIRCUITOS ELÉCTRICOS </t>
  </si>
  <si>
    <t>El alumno desarrollará e interpretará circuitos eléctricos a través del software de dibujo y simulación, utilizando las medidas de seguridad aplicables y el análisis de  circuitos eléctricos para contribuir a mejorar los procesos productivos.</t>
  </si>
  <si>
    <t>Elementos Pasivos</t>
  </si>
  <si>
    <t>El alumno identificará los principios que fundamentan a la electricidad y magnetismo, para su aplicación en el análisis de circuitos eléctricos.</t>
  </si>
  <si>
    <t>Circuitos resistivos</t>
  </si>
  <si>
    <t xml:space="preserve">Enlistar los elementos de un circuito eléctrico básico.
Reconocer un circuito serie, paralelo y mixto.
</t>
  </si>
  <si>
    <t xml:space="preserve">Identificar los elementos de un circuito eléctrico básico.
Obtener el circuito equivalente en serie, paralelo y mixto.
</t>
  </si>
  <si>
    <t xml:space="preserve">Proactivo
Iniciativa
Dinámico
Asertividad
Razonamiento deductivo
</t>
  </si>
  <si>
    <t>Inductancia, capacitancia</t>
  </si>
  <si>
    <t>Explicar los conceptos de  inductancia, capacitancia, nomenclatura, simbología y unidad de medida.</t>
  </si>
  <si>
    <t xml:space="preserve">Diferenciar los conceptos de  inductancia y capacitancia.
Realizar mediciones  de inductancia y capacitancia.
</t>
  </si>
  <si>
    <t xml:space="preserve">Proactivo
Iniciativa
Dinámico
Asertividad
Destreza manual
</t>
  </si>
  <si>
    <t xml:space="preserve">El alumno elaborará un reporte que incluya:
- Mapa mental donde especifica claramente los conceptos y su relación
- Esquema de los fenómenos electromagnéticos (electrostática, magnetismo, inducción) incluyendo una breve descripción
</t>
  </si>
  <si>
    <t xml:space="preserve">1. Comprender los conceptos de electrostática y los fenómenos relacionados
2. Comprender los conceptos de electromagnetismo y los fenómenos relacionados
3. Relacionar  los conceptos de corriente, voltaje, resistencia y potencia
4. Explicar los fenómenos electromagnéticos
</t>
  </si>
  <si>
    <t xml:space="preserve">Equipos colaborativos
Simulación
Prácticas demostrativas
</t>
  </si>
  <si>
    <t xml:space="preserve">Pintarrón 
Equipos y medios audiovisuales
Equipo de cómputo
</t>
  </si>
  <si>
    <t>El alumno determinará los valores de los parámetros eléctricos  para interpretar el comportamiento de los circuitos eléctricos.</t>
  </si>
  <si>
    <t>Leyes fundamentales</t>
  </si>
  <si>
    <t>Describir las leyes fundamentales (Kirchhoff, Joule, Watt)</t>
  </si>
  <si>
    <t>Calcular parámetros eléctricos (corriente, potencia, voltaje y resistencia) utilizando las leyes fundamentales (Kirchhoff, Joule, Watt)</t>
  </si>
  <si>
    <t>Análisis de circuitos eléctricos</t>
  </si>
  <si>
    <t xml:space="preserve">Describir los circuitos  divisores de corriente y voltaje. 
Describir los métodos de nodos y malla en el  análisis de circuitos eléctricos. 
</t>
  </si>
  <si>
    <t xml:space="preserve">Calcular los parámetros eléctricos: resistencia equivalente total, intensidad de corriente, tensión y potencia en circuitos eléctricos. </t>
  </si>
  <si>
    <t>Seguridad personal</t>
  </si>
  <si>
    <t xml:space="preserve">Describir los efectos fisiológicos de una descarga eléctrica.
Enlistar las principales medidas de seguridad en el manejo de equipo energizado.
</t>
  </si>
  <si>
    <t>Aplicar las medidas de seguridad en el manejo de equipo energizado.</t>
  </si>
  <si>
    <t xml:space="preserve">Proactivo
Iniciativa
Dinámico
Asertividad
Razonamiento deductivo
Actitud holística
</t>
  </si>
  <si>
    <t xml:space="preserve">Identificar los instrumentos de medición eléctrica.
Explicar el  funcionamiento y configuración de los instrumentos de medición eléctrica.
</t>
  </si>
  <si>
    <t>Realizar mediciones de voltaje, corriente, resistencia, potencia de un circuito eléctrico.</t>
  </si>
  <si>
    <t xml:space="preserve">El alumno elaborará, a partir de un ejercicio práctico con un circuito eléctrico, un reporte que incluya:
- El cálculo de cada parámetro (corriente, voltaje, resistencia y potencia) y la relación entre ellos 
- La comparación del resultado del cálculo contra las mediciones realizadas
- Listado de las medidas de seguridad aplicadas durante el ejercicio práctico
</t>
  </si>
  <si>
    <t xml:space="preserve">1. Comprender los elementos  de un circuito
2. Comprender la aplicación de las leyes en el análisis de circuitos eléctricos
3. Reconocer los diferentes circuitos y reducir o simplificar su equivalente
4. Identificar las medidas de seguridad para el manejo de equipo energizado
5. Utilizar los instrumentos de medición para determinar las magnitudes de los parámetros de los circuitos eléctricos
</t>
  </si>
  <si>
    <t xml:space="preserve">Ejercicios prácticos
Lista de verificación
</t>
  </si>
  <si>
    <t xml:space="preserve">Equipos colaborativos
Ejercicios prácticos
Prácticas demostrativas
Prácticas de laboratorio
</t>
  </si>
  <si>
    <t xml:space="preserve">Pintarrón
Proyector de video
Videos
Equipo de cómputo
</t>
  </si>
  <si>
    <t>Fundamentos de Instrumentación Virtual</t>
  </si>
  <si>
    <t xml:space="preserve">Software para instrumentación virtual                                                      </t>
  </si>
  <si>
    <t xml:space="preserve">Enunciar  las características del software de instrumentación virtual. </t>
  </si>
  <si>
    <t xml:space="preserve">Seleccionar los componentes  de aplicación básica de un instrumento virtual. </t>
  </si>
  <si>
    <t xml:space="preserve">Responsabilidad
Capacidad de autoaprendizaje
Razonamiento deductivo
Ordenado y Limpieza
</t>
  </si>
  <si>
    <t xml:space="preserve">Sistema de  adquisición de datos                                        </t>
  </si>
  <si>
    <t xml:space="preserve">Describir las etapas  y los componentes  que integran un sistema de  adquisición de datos.                                                 </t>
  </si>
  <si>
    <t xml:space="preserve">Seleccionar las etapas y características en un sistema de adquisición de datos.
Monitorear variables básicas.
</t>
  </si>
  <si>
    <t xml:space="preserve">Responsabilidad
Capacidad de autoaprendizaje
Razonamiento deductivo
Ordenado y limpieza
</t>
  </si>
  <si>
    <t xml:space="preserve">Elaborará, con base en un problema planteado, un reporte de solución de caso que incluya:
- Las características del software de instrumentación virtual
- Las características básicas  y estructura de un sistema de adquisición de datos
</t>
  </si>
  <si>
    <t xml:space="preserve">1. Identificar las partes que componen un sistema de adquisición de datos
2. Analizar  las características del software de  instrumentación virtual
 3. Analizar las  características  de los  sistemas  de adquisición de datos      
4. Comprender la estructura básica de  un sistema de adquisición de datos
</t>
  </si>
  <si>
    <t xml:space="preserve">Ejecución de tareas
Listas de cotejo
</t>
  </si>
  <si>
    <t xml:space="preserve">Prácticas en laboratorio 
Aprendizaje auxiliado por las tecnologías de información
Solución de problemas
</t>
  </si>
  <si>
    <t xml:space="preserve">Pintarrón
Proyector digital de video
Videos
Equipo de cómputo
Equipo de laboratorio
Manuales
Catálogos de sistema de adquisición de datos
</t>
  </si>
  <si>
    <t xml:space="preserve">Elabora un reporte de descripción del proceso  que integre:
- Diagrama de bloques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Medidas de seguridad
- Intervalos de operación del sistema
- Flexibilidad de la producción
- Control de calidad
Determina el sistema general, subsistemas y los componentes con base en los requerimientos del proceso.
</t>
  </si>
  <si>
    <t xml:space="preserve">Realiza una Tabla comparativa de los elementos por subsistemas y selecciona los idóneos, considerando:
- Características técnicas
- Costos
- Disponibilidad y tiempos de entrega
garantía y soporte
</t>
  </si>
  <si>
    <t xml:space="preserve">Genera una hoja de datos técnicos (características) que especifique:
- Descripción de entradas y salidas
- Variables y sus características
- Características de suministro de energía (eléctrica, neumática, etc.)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</si>
  <si>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Instalar componentes de automatización realizando la conexión, configuración y programación necesaria, para cumplir con los requerimientos del sistema.</t>
  </si>
  <si>
    <t xml:space="preserve">Realiza la instalación de componentes de automatización,  en función de:
- Los diagramas
- Hoja de técnica de los equipos a instalar y 
- Condiciones de seguridad
Configura los elementos que así lo requieran de acuerdo a las especificaciones del fabricante.
Programa los elementos de control considerando los componentes y su configuración, generando, según corresponda:
- Tablas de asignación
- Diagrama de escalera, lista de comandos, entre otros
- Tablas de registros
- Asignación de tiempos
- Comunicación de datos a otros sistemas de acuerdo a los protocolos de comunicación
</t>
  </si>
  <si>
    <t xml:space="preserve">Define y ejecuta un procedimiento de arranque, operación y paro del proceso.
Realiza mediciones de desempeño para compararlas con los requerimientos del proyecto y registrarlos en un reporte.
</t>
  </si>
  <si>
    <t>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 un reporte del proyecto que integre los documentos previos generados:
- Diagramas
- Listado de partes
- Programas
- Reporte de necesidades del cliente
- Lista de entradas y salidas
- Procedimientos
- Manual del usuario</t>
  </si>
  <si>
    <t>Diagnosticar la operación de sistemas automatizados y de control mediante instrumentos de medición e información técnica, para detectar anomalías del proceso  y proponer acciones de mantenimiento.</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</si>
  <si>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</si>
  <si>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Ejecutar acciones de mantenimiento  de acuerdo al programa establecido,  para minimizar los paros en los procesos productivos.</t>
  </si>
  <si>
    <t xml:space="preserve">Realiza acciones de mantenimiento de acuerdo al programa establecido y siguiendo las condiciones de seguridad.
Registra los resultados en una lista de verificación
</t>
  </si>
  <si>
    <t xml:space="preserve">José Fernández Moreno (2011) Teoría de circuitos. Teoría y problemas resueltos D.F México Ediciones Paraninfo
ISBN 8428380961, 9788428380966
</t>
  </si>
  <si>
    <t xml:space="preserve">Javier Guerrero Sedeño (2011) Análisis de circuitos eléctricos estado estable
 D.F México Universidad del Norte ISBN:9587411641, 9789587411645
</t>
  </si>
  <si>
    <t xml:space="preserve">William Hart Hayt, Jack E. Kemmerly, Steven M. Durbin (2007) Análisis de circuitos en ingeniería.
 D.F México McGraw-Hill Interamericana / editores S.A. de C.V.
ISBN: 10:0-07286611-X, 13:978-0-07-286611-7 
</t>
  </si>
  <si>
    <t xml:space="preserve">Germán Santamaría, Agustín Castejón, Germán Santamaría Herranz, Agustín Castejón Oliva (2009) Electrotecnia D.F México Editex
ISBN: 8497715365, 9788497715362
</t>
  </si>
  <si>
    <t xml:space="preserve">Antonio Creus Solé (2012) Instrumentación Industrial
 D.F. México Marcombo
ISBN: 8426718663, 9788426718662
</t>
  </si>
  <si>
    <t xml:space="preserve">José R. Lajara Vizcaino,
José Pelegrí Sabastián
(2007) Labview entorno gráfico de programación.
 D.F. México Marcombo
ISBN 8426714269, 9788426714268
</t>
  </si>
  <si>
    <t xml:space="preserve">Robert H. Bishop 
(2007) LabVIEW 8 Express: Student Edition D.F. México Pearson Education
ISBN: 0131999184, 9780131999183
</t>
  </si>
  <si>
    <t>SISTEMAS HIDRÁULICOS Y NEUMÁTICOS</t>
  </si>
  <si>
    <t>El alumno desarrollará sistemas neumáticos e hidráulicos, utilizando elementos adecuados, de acuerdo a: normas de seguridad, especificaciones técnicas y procedimientos para el buen funcionamiento de los procesos productivos.</t>
  </si>
  <si>
    <t>Neumática</t>
  </si>
  <si>
    <t>Fundamentos neumáticos</t>
  </si>
  <si>
    <t>Definir los conceptos básicos de la neumática: presión, caudal y fuerza.</t>
  </si>
  <si>
    <t>Demostrar los principios básicos de la neumática.</t>
  </si>
  <si>
    <t xml:space="preserve">Responsabilidad Disciplina
Analítico 
Trabajo en equipo 
Proactividad 
Honestidad
</t>
  </si>
  <si>
    <t xml:space="preserve">Generación, acondicionamiento y distribución de aire comprimido </t>
  </si>
  <si>
    <t>Identificar los elementos y principios de funcionamiento en el suministro de aire comprimido.</t>
  </si>
  <si>
    <t>Seleccionar los elementos para un sistema básico de suministro de aire comprimido.</t>
  </si>
  <si>
    <t xml:space="preserve">Responsabilidad                                                                                                       Disciplina
Orden
Limpieza
Analítico 
Trabajo en equipo Proactividad Honestidad
Conciencia ecológica
</t>
  </si>
  <si>
    <t xml:space="preserve">Actuadores, reguladores, accesorios y elementos de vacío </t>
  </si>
  <si>
    <t>Identificar física y esquemáticamente los tipos de actuadores, reguladores, accesorios y elementos de vacío.</t>
  </si>
  <si>
    <t>Seleccionar los actuadores, reguladores, accesorios y elementos de vacío en función a la aplicación de un sistema neumático.</t>
  </si>
  <si>
    <t xml:space="preserve">Responsabilidad Disciplina
Orden
Limpieza
Analítico
Trabajo en equipo
Liderazgo
Proactividad Honestidad
</t>
  </si>
  <si>
    <t xml:space="preserve">Válvulas neumáticas </t>
  </si>
  <si>
    <t>Identificar física y esquemáticamente los diferentes tipos de válvulas neumáticas.</t>
  </si>
  <si>
    <t>Seleccionar los diferentes tipos de válvulas según el actuador.</t>
  </si>
  <si>
    <t xml:space="preserve">Responsabilidad Disciplina
Orden
Limpieza
Analítico
Trabajo en equipo
Liderazgo 
Proactividad
Honestidad
</t>
  </si>
  <si>
    <t xml:space="preserve">Diseño y simulación de circuitos neumáticos </t>
  </si>
  <si>
    <t xml:space="preserve">Identificar el funcionamiento de un circuito neumático.
</t>
  </si>
  <si>
    <t xml:space="preserve">Realizar el diagrama espacio-fase y la ecuación de movimientos de acuerdo a un requerimiento.
Elaborar el diagrama de control de acuerdo a la normatividad existente.
Simular e implementar circuitos neumáticos.
Estructurar circuitos neumáticos enfocados a aplicaciones.
</t>
  </si>
  <si>
    <t xml:space="preserve">Responsabilidad Limpieza
Analítico
Trabajo en equipo Perseverancia
Proactividad
</t>
  </si>
  <si>
    <t xml:space="preserve">Elaborará, a partir de un sistema automatizado, un reporte técnico que contenga:     
- Descripción del funcionamiento de los elementos neumáticos que lo componen
- Diagrama espacio-fase                        
- Ecuación de movimientos o diagrama de flujo
- Diagrama neumático
</t>
  </si>
  <si>
    <t xml:space="preserve">1. Identificar los fundamentos de la neumática
2. Relacionar los elementos neumáticos con su simbología
3. Comprender los diagramas neumáticos   
4. Simular el funcionamiento de circuitos neumáticos
</t>
  </si>
  <si>
    <t xml:space="preserve">Reporte técnico
Lista de cotejo
</t>
  </si>
  <si>
    <t xml:space="preserve">Aprendizaje colaborativo
Análisis de caso
Prácticas en laboratorio
</t>
  </si>
  <si>
    <t xml:space="preserve">Equipo de cómputo
Video proyector
Hojas técnicas o manuales
Elementos electroneumáticos
Software de simulación        
</t>
  </si>
  <si>
    <t>Sensores y Transductores</t>
  </si>
  <si>
    <t>El alumno identificará los principios de funcionamiento de los diferentes sensores con base en la magnitud de una variable de proceso para la selección del transductor adecuado al sistema.</t>
  </si>
  <si>
    <t xml:space="preserve">Sensores y transductores de temperatura </t>
  </si>
  <si>
    <t>Definir las unidades de medida, aplicaciones y principio de operación de un sensor de temperatura.</t>
  </si>
  <si>
    <t>Verificar las condiciones de operación y la selección de los instrumentos medidores de temperatura requeridos en el proceso.</t>
  </si>
  <si>
    <t xml:space="preserve">Sensores y transductores  de nivel </t>
  </si>
  <si>
    <t>Definir las unidades de medida, aplicaciones y principio de operación de un sensor de nivel.</t>
  </si>
  <si>
    <t>Verificar las condiciones de operación y la selección de los instrumentos medidores de nivel requeridos en el proceso.</t>
  </si>
  <si>
    <t xml:space="preserve">Sensores y transductores de flujo y caudal </t>
  </si>
  <si>
    <t>Definir las unidades de medida, aplicaciones y principio de operación de un sensor de caudal.</t>
  </si>
  <si>
    <t>Verificar las condiciones de operación y la selección de los instrumentos medidores de caudal requeridos en el proceso.</t>
  </si>
  <si>
    <t xml:space="preserve">Sensores y transductores de presión </t>
  </si>
  <si>
    <t>Definir las unidades de medida, aplicaciones y principio de operación de un sensor de presión.</t>
  </si>
  <si>
    <t xml:space="preserve">Verificar las condiciones de operación y la selección de los instrumentos medidores de presión requeridos en el proceso.
</t>
  </si>
  <si>
    <t xml:space="preserve">Sensores y transductores de posición  y velocidad </t>
  </si>
  <si>
    <t>Definir las unidades de medida, aplicaciones y principio de operación de los sensores de velocidad y posición.</t>
  </si>
  <si>
    <t xml:space="preserve">Verificar las condiciones de operación y la selección de los instrumentos medidores de velocidad y posición requeridos en el proceso.
</t>
  </si>
  <si>
    <t xml:space="preserve">Sensores de proximidad </t>
  </si>
  <si>
    <t>Definir las unidades de medida, aplicaciones y principio de operación de un sensor de proximidad.</t>
  </si>
  <si>
    <t>Verificar las condiciones de operación y la selección de los instrumentos medidores de proximidad requeridos en el proceso.</t>
  </si>
  <si>
    <t xml:space="preserve">Elaborará, con base en un problema planteado, un reporte de solución de caso que incluya:
- Tabla que relacione la variable a medir con el tipo de sensor y sus características
- Diagrama que incluya una descripción funcional de los distintos sensores y su aplicación práctica
- Lista de selección de sensores con base en los parámetros requeridos
</t>
  </si>
  <si>
    <t xml:space="preserve">1. Identificar las variables fundamentales de procesos  
2. Analizar los principios físicos para la medición de las variables fundamentales de procesos
3. Relacionar los sensores con las variables de proceso
4. Diferenciar las características de los sensores
5. Seleccionar el sensor adecuado para el monitoreo de una variable física
</t>
  </si>
  <si>
    <t xml:space="preserve">Ejecución de tareas
Lista de verificación
</t>
  </si>
  <si>
    <t xml:space="preserve">Prácticas en laboratorio 
Análisis  de casos
Trabajos de investigación
</t>
  </si>
  <si>
    <t xml:space="preserve">Pintarrón
Proyector digital de video
Videos
Equipo de cómputo
Equipo de laboratorio
Manuales de equipo 
Manuales sensores
</t>
  </si>
  <si>
    <t>Electro-Neumática</t>
  </si>
  <si>
    <t>El alumno elaborará diagramas y circuitos a partir de los conocimientos básicos de los elementos electroneumáticos para el desarrollo de sistemas automatizados y su mantenimiento.</t>
  </si>
  <si>
    <t xml:space="preserve">Elementos eléctricos y electro-neumáticos </t>
  </si>
  <si>
    <t>Identificar los elementos, simbología y principio de funcionamiento de un sistema electroneumático</t>
  </si>
  <si>
    <t>Seleccionar los elementos electroneumáticos en función de la aplicación.</t>
  </si>
  <si>
    <t xml:space="preserve">Responsabilidad Disciplina
Analítico
Trabajo en equipo
Administración del tiempo (actividades)
Perseverancia
Proactividad
</t>
  </si>
  <si>
    <t xml:space="preserve">Circuitos combinacionales y secuenciales </t>
  </si>
  <si>
    <t>Interpretar circuitos combinacionales y secuenciales electroneumáticos</t>
  </si>
  <si>
    <t xml:space="preserve">Elaborar el diagrama de control.
Simular circuitos electroneumáticos para su implementación.
</t>
  </si>
  <si>
    <t xml:space="preserve">Disciplina
Orden
Analítico 
Trabajo en equipo Administración del tiempo (actividades) Perseverancia
Proactividad
</t>
  </si>
  <si>
    <t>Mantenimiento del sistema neumático y electro-neumático y detección de fallas.</t>
  </si>
  <si>
    <t xml:space="preserve">Describir el servicio de mantenimiento al sistema neumático y electroneumático de acuerdo a las especificaciones del fabricante.
Reconocer las técnicas utilizadas en la detección de fallas.                                                            
</t>
  </si>
  <si>
    <t>Ejecutar el mantenimiento preventivo y correctivo.</t>
  </si>
  <si>
    <t xml:space="preserve">Responsabilidad Disciplina
Orden
Limpieza 
Analítico 
Trabajo en equipo Administración del tiempo (actividades) Liderazgo
Perseverancia
Proactividad
Conciencia ecológica
</t>
  </si>
  <si>
    <t xml:space="preserve">Elaborará, a partir de un sistema automatizado, un reporte técnico que contenga: 
- Descripción de funcionamiento de los elementos neumáticos y eléctricos del control que lo componen
- Diagrama espacio-fase.                                                                                       Ecuación de movimientos o diagrama de flujo
- Diagrama Electroneumático
</t>
  </si>
  <si>
    <t xml:space="preserve">1. Identificar los fundamentos de la Electroneumática
2. Relacionar los elementos electroneumáticos con su simbología
3. Comprender diagramas electroneumáticos 
4. Simular el funcionamiento de circuitos electroneumáticos
</t>
  </si>
  <si>
    <t xml:space="preserve">Reporte Técnico
Lista de cotejo
</t>
  </si>
  <si>
    <t xml:space="preserve">Aprendizaje colaborativo
Análisis de casos 
Prácticas en laboratorio
</t>
  </si>
  <si>
    <t xml:space="preserve">Equipo de cómputo
Video proyector 
Hojas técnicas
Manuales 
Elementos electroneumáticos
Software de simulación      
</t>
  </si>
  <si>
    <t>Hidráulica</t>
  </si>
  <si>
    <t>El alumno elaborará diagramas y circuitos a partir de los fundamentos de la hidráulica para desarrollar sistemas automatizados.</t>
  </si>
  <si>
    <t xml:space="preserve">Fundamentos de hidráulica </t>
  </si>
  <si>
    <t>Definir los conceptos básicos de hidráulica (Presión, fuerza, caudal y Teorema de Pascal)</t>
  </si>
  <si>
    <t>Demostrar los principios básicos de la hidráulica</t>
  </si>
  <si>
    <t xml:space="preserve">Responsabilidad Disciplina 
Orden 
Limpieza 
Analítico 
Trabajo en equipo Administración del tiempo (actividades) Perseverancia
Proactividad 
Conciencia ecológica
</t>
  </si>
  <si>
    <t>Unidad de potencia hidráulica</t>
  </si>
  <si>
    <t>Identificar los elementos y principios de funcionamiento en la unidad de potencia hidráulica.</t>
  </si>
  <si>
    <t>Determinar los elementos para un sistema de suministro de potencia hidráulica, propiedades y tipos de aceites.</t>
  </si>
  <si>
    <t xml:space="preserve">Responsabilidad Disciplina
Orden
Limpieza
Analítico
Trabajo en equipo Administración del tiempo (actividades) 
Proactividad 
Conciencia ecológica
</t>
  </si>
  <si>
    <t xml:space="preserve">Actuadores, motores, reguladores y accesorios </t>
  </si>
  <si>
    <t>Identificar física y esquemáticamente los elementos hidráulicos.</t>
  </si>
  <si>
    <t xml:space="preserve">Responsabilidad
Disciplina 
Orden
Limpieza
Analítico 
Trabajo en equipo
Perseverancia
Proactividad
</t>
  </si>
  <si>
    <t xml:space="preserve">Válvulas hidráulicas </t>
  </si>
  <si>
    <t>Identificar física y esquemáticamente los diferentes tipos de válvulas hidráulicas.</t>
  </si>
  <si>
    <t>Seleccionar los diferentes tipos de válvulas según el actuador</t>
  </si>
  <si>
    <t xml:space="preserve">Responsabilidad
Disciplina
Orden
Limpieza
Analítico
Trabajo en equipo
Perseverancia
Proactividad
</t>
  </si>
  <si>
    <t xml:space="preserve">Diseño y simulación de circuitos hidráulicos </t>
  </si>
  <si>
    <t xml:space="preserve">Explicar el funcionamiento de un circuito hidráulico y la relación entre el diagrama espacio-fase y la ecuación de movimientos.
Identificar los circuitos hidráulicos y sus aplicaciones.
</t>
  </si>
  <si>
    <t xml:space="preserve">Implementar circuitos hidráulicos que incluyan el diagrama espacio-fase y el diagrama del circuito de control de acuerdo a la normatividad existente.
Simular el funcionamiento de circuitos hidráulicos. 
</t>
  </si>
  <si>
    <t xml:space="preserve">Responsabilidad
Disciplina
Orden
Analítico 
Trabajo en equipo Perseverancia
Proactividad
</t>
  </si>
  <si>
    <t xml:space="preserve">Elaborará, a partir de un sistema automatizado, un reporte técnico que contenga:     
- Descripción de funcionamiento de los elementos hidráulicos y eléctricos del control que lo componen
- Diagrama espacio-fase.                                                        Ecuación de movimientos o diagrama de flujo
- Diagrama hidráulico
</t>
  </si>
  <si>
    <t xml:space="preserve">1. Identificar los fundamentos de la hidráulica
2. Relacionar los elementos hidráulica con su simbología
3. Comprender los diagramas hidráulicos
4. Simular el funcionamiento de circuitos hidráulicos
</t>
  </si>
  <si>
    <t xml:space="preserve">Aprendizaje colaborativo 
Análisis de casos
Prácticas en laboratorio
</t>
  </si>
  <si>
    <t xml:space="preserve">Equipo de cómputo
Video proyector
Hojas técnicas 
Manuales 
Elementos electroneumáticos
Paquete de simulación     
</t>
  </si>
  <si>
    <t>Electro-Hidráulica</t>
  </si>
  <si>
    <t>El alumno elaborará diagramas y circuitos a partir de los conocimientos básicos de los elementos electrohidráulicos para el desarrollo de sistemas automatizados y su mantenimiento</t>
  </si>
  <si>
    <t xml:space="preserve">Elementos electrohidráulicos </t>
  </si>
  <si>
    <t>Identificar los elementos, simbología y principio de funcionamiento de un sistema electrohidráulico.</t>
  </si>
  <si>
    <t>Seleccionar los elementos electrohidráulicos en función de la aplicación.</t>
  </si>
  <si>
    <t xml:space="preserve">Responsabilidad Disciplina 
Orden 
Limpieza 
Analítico 
Trabajo en equipo Liderazgo Perseverancia
</t>
  </si>
  <si>
    <t>Explicar el funcionamiento de circuitos combinacionales y secuenciales electrohidráulicos.</t>
  </si>
  <si>
    <t xml:space="preserve">Diagramar el circuito de control.
Implementar circuitos electrohidráulicos.
</t>
  </si>
  <si>
    <t xml:space="preserve">Responsabilidad Disciplina 
Orden 
Limpieza 
Analítico 
Trabajo en equipo 
Administración del tiempo (actividades) Perseverancia
Proactividad
</t>
  </si>
  <si>
    <t xml:space="preserve">Mantenimiento del sistema hidráulico y electro-hidráulico y detección de fallas </t>
  </si>
  <si>
    <t xml:space="preserve">Describir el servicio de mantenimiento al sistema hidráulico y electrohidráulico de acuerdo a las especificaciones del fabricante.
Reconocer las técnicas utilizadas en la detección de fallas.
</t>
  </si>
  <si>
    <t xml:space="preserve">Responsabilidad Disciplina 
Orden 
Limpieza 
Analítico 
Trabajo en equipo 
Administración del tiempo (actividades) 
Liderazgo
</t>
  </si>
  <si>
    <t xml:space="preserve">Elaborará, a partir de un sistema automatizado, un reporte técnico que contenga: 
- Descripción de funcionamiento de los elementos hidráulicos y eléctricos del control que lo componen
- Diagrama espacio-fase                        
- Ecuación de movimientos o diagrama de flujo
- Diagrama Electrohidráulico
</t>
  </si>
  <si>
    <t xml:space="preserve">1. Identificar los fundamentos de la electrohidráulica
2. Relacionar los elementos electro-hidráulicos con su simbología
3. Comprender diagramas electro-hidráulicos     
4. Simular el funcionamiento de circuitos electrohidráulicos
</t>
  </si>
  <si>
    <t xml:space="preserve">Aprendizaje colaborativo
Análisis de casos 
Prácticas en laboratorio  
</t>
  </si>
  <si>
    <t xml:space="preserve">Equipo de cómputo
Video proyector 
Hojas técnicas 
Manuales 
Elementos electrohidráulicos 
Paquete de simulación
</t>
  </si>
  <si>
    <t>Identificar las características del proceso considerando los aspectos técnicos y documentación</t>
  </si>
  <si>
    <t xml:space="preserve">Elabora un reporte de descripción del proceso  que integre:
- Diagrama de bloques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Medidas de seguridad
- Intervalos de operación del sistema
- Flexibilidad de la producción
- Control de calidad
Determina el sistema general, subsistemas y los componentes en base a los requerimientos del proceso.
</t>
  </si>
  <si>
    <t>Determinar la localización e interacción de los sistemas mediante diagramas técnicos, simbología y normatividad aplicable, para su aplicación y simulación.</t>
  </si>
  <si>
    <t xml:space="preserve">Genera una hoja de datos técnicos (características) que especifique:
- Descripción de entradas y salidas
- Sensores 
- Variables y sus características 
- Características de suministro de energía (eléctrica, neumática, etc.)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</si>
  <si>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 xml:space="preserve">Realiza la instalación de componentes de automatización,  en función de:
- Los diagramas, 
- Hoja de técnica de los equipos a instalar y 
- Condiciones de seguridad.
Configura los elementos que así lo requieran de acuerdo a las especificaciones del fabricante.
Programa los elementos de control considerando los componentes y su configuración, generando, según corresponda:
- Tablas de asignación
- Diagrama de escalera, lista de comandos, entre otros
- Tablas de registros
- Asignación de tiempos
- Comunicación de datos a otros sistemas de acuerdo a los protocolos de comunicación
</t>
  </si>
  <si>
    <t xml:space="preserve">Elabora un manual del usuario del proyecto realizado, que contenga:
- Descripción general del proceso
- Principales componentes 
- Suministro de energía
- Recomendaciones de seguridad
- Intervalos de operación
Procedimiento de arranque, operación y paro
Recomendaciones de mantenimiento.
Elabora un reporte del proyecto que integre los documentos previos generados:
- Diagramas
- Listado de partes
- Programas
- Reporte de necesidades del cliente
- Lista de entradas y salidas
- Procedimientos
- Manual del usuario
</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</si>
  <si>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</si>
  <si>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 xml:space="preserve">Antonio Creus Solé
 (2011) Neumática e Hidráulica Barcelona España. MARCOMBO
ISBN: 9789586828079
</t>
  </si>
  <si>
    <t xml:space="preserve">José Rolan Vitoria (2006) Neumática, Hidráulica y Electricidad Básica
 Barcelona España Paraninfo
ISBN: 9788428333702
</t>
  </si>
  <si>
    <t xml:space="preserve">Antonio Creuss Sole (2010) Instrumentación Industrial.
 Distrito Federal México Marcombo
ISBN: 9786077070429
</t>
  </si>
  <si>
    <t xml:space="preserve">Ramón Pallas Areny (2009) Sensores y acondicionamiento de señal.
 Barcelona España Marcombo
ISBN: 9789701514603
</t>
  </si>
  <si>
    <t xml:space="preserve">Serrano Nicolás, Antonio (2009) Neumática Práctica  Barcelona España Paraninfo
ISBN: 8428330336
</t>
  </si>
  <si>
    <t xml:space="preserve">José Manuel Gea (1998) Circuitos Básicos de Ciclos Neumáticos y Electroneumáticos  Barcelona España. MARCOMBO
ISBN: 8426711545
</t>
  </si>
  <si>
    <t>ELECTRÓNICA ANALÓGICA</t>
  </si>
  <si>
    <t>El alumno desarrollará circuitos electrónicos de alimentación, amplificación y conmutación de señales y de potencia, mediante la selección de componentes, simulación y construcción de circuitos para su aplicación y conservación en procesos automatizados.</t>
  </si>
  <si>
    <t>Medición de señales</t>
  </si>
  <si>
    <t>El alumno medirá parámetros de señales eléctricas mediante el uso de un generador de funciones, multímetro y osciloscopio para verificar la generación de una señal de características específicas: forma de onda, amplitud, y frecuencia.</t>
  </si>
  <si>
    <t xml:space="preserve">Generador de funciones.  </t>
  </si>
  <si>
    <t xml:space="preserve">Explicar el funcionamiento y características de: 
- Generador de funciones. 
- Las formas de onda senoidal, cuadrada y triangular. 
Identificar:
- Aplicaciones del generador de funciones
- Las medidas de seguridad en el uso del generador de funciones
</t>
  </si>
  <si>
    <t>Configurar el generador de funciones para una señal con forma de onda de amplitud y frecuencia específica.</t>
  </si>
  <si>
    <t xml:space="preserve">Analítico
Destreza Manual
Lenguaje Técnico
Capacidad de Autoaprendizaje
Trabajo en Equipo
</t>
  </si>
  <si>
    <t>Medición de señales eléctricas.</t>
  </si>
  <si>
    <t xml:space="preserve">Reconocer las características funcionales del multímetro.
Explicar respecto del osciloscopio: 
- Las características funcionales y uso
- Las medidas de seguridad aplicadas en su uso
</t>
  </si>
  <si>
    <t>Medir los parámetros de señales eléctricas (forma de onda, frecuencia, periodo, amplitud), empleando el multímetro y osciloscopio.</t>
  </si>
  <si>
    <t xml:space="preserve">Elaborará, a partir de un ejercicio práctico, un reporte que incluya:
- Descripción del proceso de configuración del generador de funciones para obtener la señal solicitada.
- Resultados de mediciones (oscilograma y valores numéricos) de frecuencia, periodo, amplitud, Vrms.
</t>
  </si>
  <si>
    <t xml:space="preserve">1. Identificar las formas de onda básicas: senoidal, cuadrada y triangular
2. Analizar el funcionamiento y características del generador de funciones
3. Comprender el procedimiento de configuración del osciloscopio
4. Relacionar la configuración de las escalas de amplitud y tiempo del osciloscopio y multímetro con los parámetros de la señal a medir
5. Analizar la correspondencia entre los parámetros de la señal generada y las lecturas de las mediciones
</t>
  </si>
  <si>
    <t xml:space="preserve">Equipos colaborativos
Prácticas en laboratorios
Trabajos de investigación
</t>
  </si>
  <si>
    <t xml:space="preserve">Impresiones de  ejercicios prácticos
Internet
Equipos de laboratorio (generador de funciones, osciloscopio, multímetro)
Pintarrón
Proyector digital de video
Equipo de  cómputo
Medios audiovisuales
</t>
  </si>
  <si>
    <t>Simulación de circuitos</t>
  </si>
  <si>
    <t>El alumno simulará circuitos eléctricos utilizando software especializado, para validar su funcionamiento.</t>
  </si>
  <si>
    <t>Explicar las funciones básicas del software de simulación de circuitos electrónicos: menús y barra de herramientas.</t>
  </si>
  <si>
    <t>Manipular archivos de simulación de circuitos electrónicos.</t>
  </si>
  <si>
    <t xml:space="preserve">Analítico
Capacidad de Autoaprendizaje
Trabajo en Equipo
Razonamiento deductivo
Proactivo
</t>
  </si>
  <si>
    <t>Instrumentos virtuales del simulador</t>
  </si>
  <si>
    <t>Explicar el uso de voltímetro, óhmetro, amperímetro, fuente de tensión, generador de funciones y osciloscopio en el software de simulación.</t>
  </si>
  <si>
    <t>Implementar instrumentos virtuales como: voltímetro, óhmetro, amperímetro, fuente de tensión, generador de funciones y osciloscopio en el software de simulación.</t>
  </si>
  <si>
    <t xml:space="preserve">Analítico
Capacidad de Autoaprendizaje
Trabajo en Equipo
Razonamiento Deductivo
Proactivo
</t>
  </si>
  <si>
    <t>Construcción del circuito</t>
  </si>
  <si>
    <t xml:space="preserve">Explicar el uso de los componentes y dispositivos eléctricos disponibles en el software de simulación. 
Describir el proceso de ejecución de una simulación.
</t>
  </si>
  <si>
    <t>Construir circuitos en el software y verificar el funcionamiento a través de mediciones de parámetros eléctricos con los instrumentos virtuales.</t>
  </si>
  <si>
    <t xml:space="preserve">Elaborará, a partir de un caso práctico, un reporte electrónico que incluya:
- Diagrama eléctrico 
- Resultado de la simulación del circuito eléctrico 
- Valores de los parámetros de las señales analógicas 
- Oscilogramas
- Conclusión descriptiva del resultado de la simulación y la interpretación de mediciones
</t>
  </si>
  <si>
    <t xml:space="preserve">1. Identificar las funciones básicas del entorno del software de simulación de circuitos electrónicos
2. Analizar la función de los instrumentos virtuales del simulador
3. Comprender el procedimiento para construir circuitos eléctricos y ejecutar la simulación
4. Analizar los resultados de la simulación
</t>
  </si>
  <si>
    <t xml:space="preserve">Reporte técnico 
Lista de cotejo
</t>
  </si>
  <si>
    <t xml:space="preserve">Equipos colaborativos     
Prácticas en laboratorios
Trabajos de investigación
</t>
  </si>
  <si>
    <t xml:space="preserve">Impresiones de ejercicios prácticos
Software de simulación (Multisim, Proteus, ORCAD, iCAD, PSIM)
Pintarrón
Proyector digital
Equipo de  cómputo
</t>
  </si>
  <si>
    <t>Diodos</t>
  </si>
  <si>
    <t>El alumno empleará los diodos, capacitores, reguladores y led, mediante un sistema de rectificación para construir una fuente de tensión regulada.</t>
  </si>
  <si>
    <t>Conversión de CA a CD</t>
  </si>
  <si>
    <t xml:space="preserve">Describir respecto de los diodos semiconductores:
- La unión p-n y sus polarizaciones
- Funcionamiento con base en sus curvas de operación
- Proceso de rectificación de media onda y onda completa
- Los parámetros eléctricos del diodo rectificador en la hoja de datos técnicos
- El proceso de filtrado por capacitor
</t>
  </si>
  <si>
    <t xml:space="preserve">Seleccionar:  
- Un diodo rectificador con base en requerimientos de aplicación y su hoja de datos técnicos
- El capacitor adecuado para el filtrado de la señal rectificada
Construir: 
- Circuitos rectificadores de media onda y onda completa         
- Una fuente de alimentación no regulada
</t>
  </si>
  <si>
    <t xml:space="preserve">Analítico
Capacidad de Autoaprendizaje
Trabajo en Equipo
Razonamiento Deductivo
Proactivo
Destreza Manual
</t>
  </si>
  <si>
    <t xml:space="preserve">Reguladores de tensión. </t>
  </si>
  <si>
    <t xml:space="preserve">Describir el funcionamiento y características de: 
- El diodo Zener
- Los reguladores de tensión integrados
</t>
  </si>
  <si>
    <t xml:space="preserve">Simular: 
- Circuitos de regulación de tensión con diodos Zener
- Fuente de alimentación regulada
Construir una fuente de alimentación regulada
</t>
  </si>
  <si>
    <t xml:space="preserve">Diodo Emisor de Luz (LED). </t>
  </si>
  <si>
    <t>Describir el funcionamiento y polarización del LED.</t>
  </si>
  <si>
    <t xml:space="preserve">Construir un circuito indicador luminoso.
Simular circuitos con LED.
</t>
  </si>
  <si>
    <t xml:space="preserve">Elaborará, a partir de un caso práctico, un reporte técnico de la construcción de una fuente de tensión regulada con base en las siguientes especificaciones y requerimientos:
- Tensión de entrada
- Tensión de salida
- Intensidad de corriente máxima de salida
- Indicador luminoso
- Diagrama esquemático
- Evidencia fotográfica
- Resultados de pruebas de funcionamiento
</t>
  </si>
  <si>
    <t xml:space="preserve">1. Identificar los principios de funcionamiento del diodo, y su aplicación como rectificador de señales eléctricas 
2. Comprender el funcionamiento del capacitor en el filtrado de una señal rectificada
3. Comprender el funcionamiento del diodo Zener como regulador de tensión
4. Distinguir el funcionamiento de los reguladores de tensión integrados con su aplicación en fuentes de tensión regulada
5. Relacionar el procedimiento de simulación y construcción de una fuente de alimentación regulada con indicador luminoso  
</t>
  </si>
  <si>
    <t xml:space="preserve">Proyecto (Desarrollo de  prototipos)
Lista de cotejo
</t>
  </si>
  <si>
    <t xml:space="preserve">Trabajo por Proyectos
Equipos colaborativos
Simulación
</t>
  </si>
  <si>
    <t xml:space="preserve">Impresión de las especificaciones del proyecto
Medios audiovisuales
Internet
Software de simulación (Multisim, Proteus, ORCAD, iCAD, PSIM)
Equipos de laboratorio (multímetro, osciloscopio, generador de funciones, probador de diodos, fuentes de alimentación), materiales (tablillas, diodos, cable, soldadura, transformadores de baja tensión, capacitores) Pintarrón
Proyector digital
Equipo de  cómputo
</t>
  </si>
  <si>
    <t>Transistores</t>
  </si>
  <si>
    <t>El alumno construirá amplificadores de señal y circuitos para conmutación a través del uso de transistores para satisfacer requerimientos específicos.</t>
  </si>
  <si>
    <t xml:space="preserve">Transistor Bipolar (BJT).  </t>
  </si>
  <si>
    <t xml:space="preserve">Describir respecto del transistor BJT: 
- Las curvas características y regiones de operación
- Los tipos de configuraciones del BJT 
- La operación del BJT en corte y saturación
- El concepto de ganancia del transistor (Beta)
- Los parámetros eléctricos de la hoja de datos técnicos
Explicar: 
- El funcionamiento en configuración en emisor común (polarización fija o divisor de tensión)                                
- El concepto amplificación de corriente
- El funcionamiento del BJT como conmutador 
</t>
  </si>
  <si>
    <t xml:space="preserve">Simular a partir del diagrama con transistores BJT en configuración de emisor común:
- Un circuito para amplificación de señal
- Un circuito para conmutación con BJT     
Construir con transistores BJT: 
- Un circuito para amplificación de señal
- Un circuito para conmutación con BJT     
</t>
  </si>
  <si>
    <t xml:space="preserve">Transistor de efecto de campo (FET).  </t>
  </si>
  <si>
    <t xml:space="preserve">Enlistar los tipos de FET.
Identificar las regiones de operación del MOSFET y su polarización. 
Enunciar los parámetros eléctricos del MOSFET en la hoja de datos técnicos.
</t>
  </si>
  <si>
    <t>Simular un circuito de aplicación como conmutador con MOSFET</t>
  </si>
  <si>
    <t xml:space="preserve">Elaborará, a partir de un caso práctico, un reporte técnico que incluya:
- Diagrama de circuito de amplificador de pequeña señal (polarización fija o divisor de voltaje) con BJT    
- Resultados de la simulación, 
- Resultados de las pruebas de funcionamiento
- Diagrama de circuito de conmutación con BJT   
- Resultados de la simulación 
- Resultados de las pruebas de funcionamiento
- Diagrama de circuito de conmutación con MOSFET    
- Resultados de la simulación
</t>
  </si>
  <si>
    <t xml:space="preserve">1. Comprender los principios de los transistores BJT 
2. Analizar la aplicación de los transistores BJT para la amplificación de señal y conmutación de señales electrónicas 
3. Organizar los procesos de simulación y construcción de circuitos de amplificación de señal y conmutación con BJT
4. Comprender los principios de funcionamiento de los transistores MOSFET y su aplicación como conmutador 
</t>
  </si>
  <si>
    <t xml:space="preserve">Reporte Técnico                          Listas de cotejo         </t>
  </si>
  <si>
    <t xml:space="preserve">Prácticas en laboratorios
Equipos colaborativos
Simulación
</t>
  </si>
  <si>
    <t xml:space="preserve">Impresión de ejercicios prácticos Audiovisuales
Internet
Software de simulación (Multisim, Proteus, ORCAD, iCAD, PSIM), equipos de laboratorio (multímetro, osciloscopio, generador de funciones, fuentes de alimentación), materiales (tablillas, tiristores, cable, soldadura, transformadores de baja tensión, capacitores) 
Pintarrón
Cañón
Computadora
</t>
  </si>
  <si>
    <t>Dispositivos de potencia</t>
  </si>
  <si>
    <t>El alumno implementará circuitos electrónicos analógicos de potencia, a través del uso de  SCR, DIAC, TRIAC, IGBT y optoacopladores para  el desarrollo de aplicaciones específicas</t>
  </si>
  <si>
    <t>SCR y circuitos de disparo</t>
  </si>
  <si>
    <t xml:space="preserve">Describir las características, funcionamiento, aplicaciones y parámetros eléctricos de:
- SCR
- DIAC
Explicar el funcionamiento de: 
- Los circuitos de disparo R y RC
- SCR en la rectificación controlada de CA
</t>
  </si>
  <si>
    <t xml:space="preserve">Simular circuitos:
- Empleando SCR en CD y CA 
- Controlar el ángulo de disparo del SCR empleando circuitos R y RC
Construir: 
- Un circuito controlador de cargas de CA con SCR
- Un circuito de disparo de tiristores con DIAC
</t>
  </si>
  <si>
    <t>TRIAC</t>
  </si>
  <si>
    <t xml:space="preserve">Describir las características, funcionamiento, parámetros eléctricos y aplicaciones del TRIAC.
Describir la aplicación de un circuito snubber como elementos de protección en circuitos con TRIAC a partir de la hoja de datos técnicos.
</t>
  </si>
  <si>
    <t xml:space="preserve">Simular a partir del diagrama circuitos con TRIAC que incluyan la red snubber como protección.
Construir circuitos empleando el TRIAC en el control de tensión para cargas de CA.
</t>
  </si>
  <si>
    <t>Optoacopladores</t>
  </si>
  <si>
    <t xml:space="preserve">Enunciar los tipos de optoacopladores.
Describir las características, funcionamiento, parámetros eléctricos y aplicaciones de los optoacopladores.
</t>
  </si>
  <si>
    <t xml:space="preserve">Simular a partir del diagrama circuitos con optoacopladores.
Emplear optoacopladores como interfaces entre las etapas de control y potencia.
</t>
  </si>
  <si>
    <t xml:space="preserve">IGBT
</t>
  </si>
  <si>
    <t>Describir las características, funcionamiento, parámetros eléctricos y aplicaciones del IGBT.</t>
  </si>
  <si>
    <t xml:space="preserve">Simular a partir del diagrama circuitos con IGBT. 
Efectuar cargas de CD utilizando el IGBT en un circuito típico de control.
</t>
  </si>
  <si>
    <t xml:space="preserve">Elaborará, a partir de un caso práctico, un reporte técnico que incluya:
- Diagrama de circuito para controlar la tensión aplicada a una carga empleando cada uno de los dispositivos (SCR, TRIAC, IGBT)
- Resultados de la simulación, 
- Resultados de las pruebas de funcionamiento
- Prototipo de un circuito para controlar la tensión aplicada a una carga empleando alguno de los dispositivos (SCR, TRIAC, IGBT)
</t>
  </si>
  <si>
    <t xml:space="preserve">1. Comprender los principios de funcionamiento del SCR, DIAC, TRIAC, optoacoplador e IGBT
2.  Comprender el fenómeno de encendido y apagado del SCR y TRIAC
3. Analizar las aplicaciones del SCR y TRIAC en el control de potencia en cargas de CA
4. Organizar el uso de los optoacopladores como interfaces entre las etapas de control y potencia 
5. Comprender la aplicación del IGBT en un circuito de control de tensión para cargas de CD
</t>
  </si>
  <si>
    <t xml:space="preserve">Proyectos (Desarrollo de  prototipos)
Lista de cotejo        
</t>
  </si>
  <si>
    <t xml:space="preserve">Ejercicios prácticos
Equipos colaborativos
Aprendizaje basado en proyectos
</t>
  </si>
  <si>
    <t xml:space="preserve">Impresión de ejercicios prácticos
Audiovisuales
Internet
Software de simulación (Multisim, Proteus, ORCAD, iCAD, PSIM), equipos de laboratorio (multímetro, osciloscopio, generador de funciones, fuentes de alimentación), materiales (tablillas, tiristores, cable, soldadura, transformadores de baja tensión, capacitores)
Pintarrón
Cañón
Computadora
</t>
  </si>
  <si>
    <t>El alumno construirá circuitos de acondicionamiento de señales mediante el uso de los amplificadores operacionales para satisfacer requerimientos específicos.</t>
  </si>
  <si>
    <t xml:space="preserve">Principios de funcionamiento y operación         </t>
  </si>
  <si>
    <t xml:space="preserve">Describir respecto del amplificador operacional:
- El funcionamiento y conexión de terminales 
- Los conceptos de alimentación, ganancia en lazo abierto y lazo cerrado, saturación, potencia de salida, parámetros eléctricos y condiciones de operación
</t>
  </si>
  <si>
    <t>Distinguir los parámetros de alimentación y operación descritos en la hoja de datos del fabricante.</t>
  </si>
  <si>
    <t>Configuraciones</t>
  </si>
  <si>
    <t xml:space="preserve">Describir las configuraciones y aplicaciones del amplificador operacional como:
- Lazo abierto: Comparador, comparador de ventana
- Lazo cerrado: Amplificador inversor, amplificador no inversor, de ganancia unitaria, sumador, restador, integrador y derivador 
</t>
  </si>
  <si>
    <t xml:space="preserve">Simular a partir del diagrama, circuitos con las configuraciones en lazo abierto y lazo cerrado.
Construir circuitos con las configuraciones en lazo abierto y lazo cerrado.
</t>
  </si>
  <si>
    <t xml:space="preserve">Amplificador de instrumentación  </t>
  </si>
  <si>
    <t>Describir la configuración, funcionamiento y aplicación del amplificador de instrumentación.</t>
  </si>
  <si>
    <t xml:space="preserve">Simular a partir del diagrama un circuito del amplificador de instrumentación. 
Construir un circuito del amplificador de instrumentación para la medición de variables físicas.
</t>
  </si>
  <si>
    <t xml:space="preserve">Hoja de especificaciones técnicas de sensores         </t>
  </si>
  <si>
    <t>Describir los parámetros de operación de los transductores con base en sus especificaciones.</t>
  </si>
  <si>
    <t>Comprobar los parámetros de operación de las especificaciones de los transductores.</t>
  </si>
  <si>
    <t xml:space="preserve">Responsabilidad
Capacidad de autoaprendizaje
Razonamiento deductivo
</t>
  </si>
  <si>
    <t>Señales de comunicación estándar de instrumentación</t>
  </si>
  <si>
    <t>Describir el tipo de señal estándar de transmisión (4 a 20 mA, 0 a 10 V, 3 a 15 PSI).</t>
  </si>
  <si>
    <t>Determinar el tipo de señal estándar adecuado para la interconexión entre los distintos elementos del sistema (neumáticos y electrónicos).</t>
  </si>
  <si>
    <t xml:space="preserve">Acondicionamiento de señal             </t>
  </si>
  <si>
    <t xml:space="preserve">Describir los acondicionamientos de señales para sistemas electrónicos.                              </t>
  </si>
  <si>
    <t xml:space="preserve">Utilizar un acondicionamiento de señal para un sistema electrónico.                                </t>
  </si>
  <si>
    <t xml:space="preserve">Responsabilidad
Capacidad de autoaprendizaje
Razonamiento deductivo
Ordenado
Limpieza
</t>
  </si>
  <si>
    <t xml:space="preserve">Elaborará, a partir de un caso práctico, un reporte técnico que incluya:
- Diagrama de circuito, resultados de la simulación y resultados de las pruebas de funcionamiento de circuitos de acondicionamiento de señal que incluyan las diferentes configuraciones:
- Comparador
- Comparador de ventana
- Amplificador inversor
- Amplificador no inversor
- De ganancia unitaria
- Sumador
- Restador
- Integrador 
- Derivador
- El tipo de acondicionamiento de señal requerido en función del sensor utilizado.
- Diagrama esquemático del acondicionador utilizado.  
</t>
  </si>
  <si>
    <t xml:space="preserve">1. Comprender el funcionamiento y conexión de terminales del amplificador operacional, de lazo abierto y lazo cerrado
2. Analizar las configuraciones del amplificador operacional
3. Comprender la metodología para el cálculo de los parámetros de los componentes
4. Diferenciar los procesos para simular, ensamblar y verificar el funcionamiento del circuito
5. Identificar los parámetros de operación de sensores  
6. Analizar las diferentes señales estándar de comunicación
7. Comprender el procedimiento de acondicionamiento de señales
</t>
  </si>
  <si>
    <t xml:space="preserve">Reporte técnico 
Lista de cotejo        
</t>
  </si>
  <si>
    <t xml:space="preserve">Ejercicios prácticos 
Equipos colaborativos 
Simulación
Prácticas en laboratorio 
Aprendizaje basado en problemas
Tareas de investigación
</t>
  </si>
  <si>
    <t xml:space="preserve">Impresión de ejercicios prácticos
Audiovisuales
Internet
Software de simulación (Multisim, Proteus, ORCAD, iCAD, PSIM), equipos de laboratorio (multímetro, osciloscopio, generador de funciones, fuentes de alimentación), materiales (tablillas, tiristores, cable, soldadura, transformadores de baja tensión, capacitores)
Pintarrón
Cañón
Computadora
Equipo de laboratorio
Manuales 
Catálogos de sensores
</t>
  </si>
  <si>
    <t>Mantenimiento y medidas de seguridad</t>
  </si>
  <si>
    <t>El alumno localizará fallas, a través de la técnica del Análisis de modos y efecto de fallas potenciales, observando las medidas y condiciones de seguridad pertinentes, para proponer alternativas de solución a casos específicos.</t>
  </si>
  <si>
    <t xml:space="preserve">Medidas de seguridad en el manejo de dispositivos   </t>
  </si>
  <si>
    <t xml:space="preserve">Identificar las condiciones y requerimientos de seguridad en el manejo de dispositivos y circuitos electrónicos.
Explicar el concepto de acumulación de energías en sistemas o circuitos electrónicos analógicos.    
Describir el proceso de soldado y desoldado de componentes electrónicos.
</t>
  </si>
  <si>
    <t xml:space="preserve">Emplear el equipo de seguridad requerido durante el manejo de dispositivos y sistemas electrónicos de acuerdo a las características de los mismos.      
Eliminar energías acumuladas en sistemas o circuitos electrónicos analógicos.
Soldar y desoldar componentes electrónicos.
</t>
  </si>
  <si>
    <t xml:space="preserve">Analítico
Responsable
Trabajo en Equipo
Razonamiento Deductivo
Proactivo
Destreza Manual
Ordenado
Limpieza
</t>
  </si>
  <si>
    <t>Detección y localización de fallas</t>
  </si>
  <si>
    <t xml:space="preserve">Explicar la técnica de Análisis de Modos y Efecto de Fallas Potenciales.
Identificar las principales fallas en circuitos electrónicos (corto circuito, circuito abierto, temperatura).
</t>
  </si>
  <si>
    <t xml:space="preserve">Localizar fallas aplicando la técnica de Análisis de Modos y Efecto de Fallas Potenciales.
Realizar propuestas para lo corrección de la falla.
</t>
  </si>
  <si>
    <t xml:space="preserve">Analítico
Responsable
Trabajo en Equipo
Razonamiento Deductivo
Proactivo
Destreza Manual
Ordenado
Limpieza
</t>
  </si>
  <si>
    <t xml:space="preserve">Elaborará un reporte técnico, a partir de un caso práctico, que incluya:  
- Actividades realizadas para la detección y localización de falla en un sistema o circuito electrónico 
- Resultados de mediciones realizadas 
- Lista de elementos dañados y reemplazados 
- Materiales, herramientas y equipos empleados 
- Información técnica utilizada 
- Condiciones de seguridad observadas
- Propuesta de solución
</t>
  </si>
  <si>
    <t xml:space="preserve">1. Comprender la aplicación de las técnicas para detección y localización de fallas         
2. Identificar las condiciones y requerimientos de seguridad en el manejo de dispositivos y circuitos electrónicos                                            
3. Analizar la información de manuales, diagramas y/o referencias técnicas de sistemas o circuitos electrónicos analógicos                     
4. Analizar los resultados de las mediciones y compararlos contra los valores esperados
5. Proponer corrección de la falla
</t>
  </si>
  <si>
    <t xml:space="preserve">Análisis de casos 
Equipos colaborativos
Trabajos de investigación
</t>
  </si>
  <si>
    <t xml:space="preserve">Impresión de la descripción de casos Audiovisuales
Internet
Equipos de laboratorio 
Instrumentos de medición: multímetro osciloscopio, amperímetro de gancho 
Equipos informáticos
Cañón
Pintarrón
Prototipos para simulación de fallas
</t>
  </si>
  <si>
    <t xml:space="preserve">Elabora un reporte de descripción del proceso  que integre:
- Diagrama de bloques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Medidas de seguridad
- Intervalos de operación del sistema
- Flexibilidad de la producción
- Control de calidad
Determina el sistema general, subsistemas y los componentes en base a los requerimientos del proceso.
</t>
  </si>
  <si>
    <t xml:space="preserve">Realiza una Tabla comparativa de los elementos por subsistemas y selecciona los idóneos, considerando:
- Características técnicas
- Costos
- Disponibilidad y tiempos de entrega
- Garantía y soporte
</t>
  </si>
  <si>
    <t xml:space="preserve">Genera una hoja de datos técnicos (características) que especifique:
- Descripción de entradas y salidas
- Variables y sus características
- Características de suministro de energía (eléctrica, neumática, etc.)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</si>
  <si>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 xml:space="preserve">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 un reporte del proyecto que integre los documentos previos generados:
- Diagramas
- Listado de partes
- Programas
- Reporte de necesidades del cliente
- Lista de entradas y salidas
- Procedimientos
- Manual del usuario
</t>
  </si>
  <si>
    <t xml:space="preserve">Aplica el procedimiento estandarizado de detección de fallas (ejemplo AMF, árbol de toma de decisiones, entre otras).
Generar un informe de diagnóstico de la falla:
- Nombre del equipo
- Tipo de falla
- Localización de la falla
- Posibles causas
- Resultados de las mediciones realizadas
- Propuesta de soluciones (acciones de mantenimiento para corrección de falla)
</t>
  </si>
  <si>
    <t xml:space="preserve">Realiza acciones de mantenimiento de acuerdo al programa establecido y siguiendo las condiciones de seguridad.
Registra los resultados en una lista de verificación.
</t>
  </si>
  <si>
    <t xml:space="preserve">Boylestad Robert, Nashelsky Louis (2003) Electrónica: Teoría de circuitos México México Prentice Hall
ISBN: 9789702604365
</t>
  </si>
  <si>
    <t xml:space="preserve">Malvino Albert Paul
 (2007) Principios de electrónica Madrid España McGraw-Hill
ISBN: 8448156196
</t>
  </si>
  <si>
    <t xml:space="preserve">Floyd Thomas L.
 (2008) Dispositivos electrónicos México México Prentice Hall
ISBN: 9789702611936
</t>
  </si>
  <si>
    <t xml:space="preserve">F. Coughlin, Robert y F. Driscoll (2006) Amplificadores operacionales y circuitos integrados lineales México México Prentice Hall
ISBN: 9701702670
</t>
  </si>
  <si>
    <t xml:space="preserve">Wolf Stanley (1992) Guía para mediciones electrónicas y prácticas de laboratorio
 México México Prentice Hall
ISBN: 9688802247
</t>
  </si>
  <si>
    <t>CONTROL DE MOTORES I</t>
  </si>
  <si>
    <t>El alumno realizará la instalación de sistemas eléctricos de control y fuerza, para manipular motores eléctricos, a través de la utilización de software de diseño y simulación, manteniendo la continuidad del funcionamiento y cumpliendo la normatividad de seguridad vigente.</t>
  </si>
  <si>
    <t>Sistemas de alimentación eléctrica</t>
  </si>
  <si>
    <t>El alumno identificará las características de los sistemas monofásicos, bifásicos y trifásicos para la alimentación de cargas eléctricas empleando la normatividad vigente.</t>
  </si>
  <si>
    <t xml:space="preserve">Fuentes de voltaje              </t>
  </si>
  <si>
    <t>Definir los tipos de fuentes de alimentación o voltaje CD y CA que se utilizan en máquinas eléctricas, así como sus respectivas características (RMS, V pico a pico, promedio).</t>
  </si>
  <si>
    <t>Medir el voltaje en fuentes de alimentación (CA y CD).</t>
  </si>
  <si>
    <t xml:space="preserve">Responsabilidad Disciplina
Orden
Limpieza
Trabajo en equipo
</t>
  </si>
  <si>
    <t xml:space="preserve">Sistemas monofásicos, bifásicos y trifásicos </t>
  </si>
  <si>
    <t>Identificar los sistemas: monofásicos, bifásicos y trifásicos con conexiones delta y estrella con puesta a tierra.</t>
  </si>
  <si>
    <t xml:space="preserve">Efectuar mediciones de voltaje, secuencia de fases en un sistema monofásico, bifásico y trifásico.
</t>
  </si>
  <si>
    <t xml:space="preserve">Responsabilidad Disciplina
Orden
Limpieza
Analítico
Toma de decisiones
</t>
  </si>
  <si>
    <t>Conexiones eléctricas</t>
  </si>
  <si>
    <t xml:space="preserve">Identificar las normas (NOM-001-SEDE-2005) en empalme y conexiones eléctricas.
</t>
  </si>
  <si>
    <t>Realizar los empalmes y conexiones eléctricas empleados en los sistemas eléctricos aplicando la normatividad vigente</t>
  </si>
  <si>
    <t xml:space="preserve">Elaborará, a partir de un caso específico, un reporte que describa:  
- Las características de los sistemas de alimentación eléctrica                                                  
- Los resultados de las mediciones de voltaje                  
- Las secuencias de fase encontradas en las mediciones                               
</t>
  </si>
  <si>
    <t xml:space="preserve">1. Analizar los tipos de alimentación (CD y CA)
2. Identificar las características de los sistemas monofásicos, bifásicos y trifásicos
3. Diferenciar los tipos de empalmes y conexiones eléctricas
</t>
  </si>
  <si>
    <t xml:space="preserve">Reporte
Listas de cotejo
</t>
  </si>
  <si>
    <t xml:space="preserve">Prácticas en laboratorio
Análisis  de casos
Trabajos de investigación
</t>
  </si>
  <si>
    <t xml:space="preserve">Equipo de medición
Pintarrón
Proyector digital de video
Equipo de cómputo
Videos
</t>
  </si>
  <si>
    <t>Máquinas de inducción y de corriente directa</t>
  </si>
  <si>
    <t>El alumno identificará las características de funcionamiento y construcción de un transformador, motor CD, motor CA para su correcta selección y conexión acorde a la normatividad vigente.</t>
  </si>
  <si>
    <t>Identificar los tipos de transformadores, sus características de funcionamiento, construcción y aplicación.</t>
  </si>
  <si>
    <t xml:space="preserve">Seleccionar los tipos de transformadores de acuerdo a la normatividad vigente para aplicaciones específicas.         </t>
  </si>
  <si>
    <t xml:space="preserve">Responsabilidad Disciplina
Orden
Limpieza
Analítico
</t>
  </si>
  <si>
    <t xml:space="preserve">Motores de CD </t>
  </si>
  <si>
    <t xml:space="preserve">Identificar los tipos de motores de CD, sus características de funcionamiento, construcción y aplicación.
</t>
  </si>
  <si>
    <t xml:space="preserve">Conectar los tipos de motores de CD de acuerdo a la normatividad vigente para aplicaciones específicas.                                      </t>
  </si>
  <si>
    <t>Motores de CA</t>
  </si>
  <si>
    <t xml:space="preserve">Identificar los tipos de motores de CA, sus características de funcionamiento, construcción y aplicación.
</t>
  </si>
  <si>
    <t xml:space="preserve">Conectar los tipos de motores de CA de acuerdo a la normatividad vigente para aplicaciones específicas.   
</t>
  </si>
  <si>
    <t xml:space="preserve">Elaborará, a partir de un caso dado, un reporte técnico que incluya:
- Marco teórico
- Diagramas de conexión
- Herramienta empleada Equipo de seguridad
- Normas utilizadas
- De conexiones físicas de un transformador, un motor eléctrico de CD y un motor eléctrico de CA.
</t>
  </si>
  <si>
    <t xml:space="preserve">1. Identificar los tipos de transformadores y sus conexiones
2. Identificar los tipos de motores (CA y CD) y sus respectivas conexiones
3. Diferenciar los transformadores y motores eléctricos en función de sus aplicaciones
</t>
  </si>
  <si>
    <t xml:space="preserve">Práctica situada
Solución de problemas
Equipos colaborativos
</t>
  </si>
  <si>
    <t xml:space="preserve">Herramienta eléctrica
Equipo de seguridad
Pintarrón
Proyector digital de video
Equipo de cómputo        
Normatividad Vigente                          
</t>
  </si>
  <si>
    <t>Dispositivos de control, fuerza y protección</t>
  </si>
  <si>
    <t>El alumno desarrollará un sistema de control, fuerza y protección para la operación de un motor eléctrico bajo las normas de seguridad vigentes.</t>
  </si>
  <si>
    <t>Dispositivos de control y protección</t>
  </si>
  <si>
    <t>Definir los dispositivos de control y protección así como su funcionamiento, características y aplicaciones.</t>
  </si>
  <si>
    <t>Seleccionar los dispositivos de control y protección (Contactores, relevadores, elementos protectores, señalización y botoneras) de acuerdo a sus características y aplicaciones.</t>
  </si>
  <si>
    <t xml:space="preserve">Responsabilidad
Disciplina
Orden
Limpieza
Analítico
</t>
  </si>
  <si>
    <t xml:space="preserve">Diagrama de control y fuerza
</t>
  </si>
  <si>
    <t xml:space="preserve">Enlistar los símbolos eléctricos de control, fuerza y protección.
Interpretar la secuencia lógica de un diagrama de control, fuerza y protección.
</t>
  </si>
  <si>
    <t>Elaborar diagramas de aplicaciones de control,   fuerza y protección por medio de software para su implementación.</t>
  </si>
  <si>
    <t>Variadores de velocidad</t>
  </si>
  <si>
    <t>Enlistar las características de operación, configuración y tipos de variadores de velocidad.</t>
  </si>
  <si>
    <t>Realizar la configuración y conexión del variador de velocidad</t>
  </si>
  <si>
    <t xml:space="preserve">Elaborará, a partir de un caso dado, un reporte técnico que incluya:
- Diagramas de conexión
- Arranque y paro
- Control de velocidad
- Inversión de giro
Protección para un motor eléctrico
</t>
  </si>
  <si>
    <t xml:space="preserve">1. Identificar las características físicas y eléctricas de los dispositivos de control, fuerza y protección de acuerdo a su aplicación
2. Identificar los dispositivos para el desarrollo de un diagrama de control, fuerza y protección de un motor eléctrico
3. Analizar los requerimientos del circuito de control y protección para un motor eléctrico
4. Implementar el circuito de control y protección para un motor eléctrico
</t>
  </si>
  <si>
    <t xml:space="preserve">Reporte 
Listas de cotejo
</t>
  </si>
  <si>
    <t xml:space="preserve">Herramienta eléctrica
Equipo de seguridad
Pintarrón
Proyector digital de video
Equipo de cómputo
</t>
  </si>
  <si>
    <t>Mantenimiento a transformadores y motores eléctricos</t>
  </si>
  <si>
    <t>El alumno ejecutará acciones de mantenimiento preventivo y correctivo a transformadores y sistemas de control de motores eléctricos mediante la detección de fallas.</t>
  </si>
  <si>
    <t xml:space="preserve">Fallas comunes eléctricas y mecánicas  </t>
  </si>
  <si>
    <t xml:space="preserve">Definir técnicas de localización de fallas.
Enlistar las principales fallas eléctricas y mecánicas que afectan a los transformadores, motores CD y motores CA. 
</t>
  </si>
  <si>
    <t xml:space="preserve">Realizar las pruebas eléctricas y mecánicas a los transformadores y motores.
Localizar y diagnosticar fallas.
</t>
  </si>
  <si>
    <t>Tipos de mantenimientos</t>
  </si>
  <si>
    <t>Describir las características del mantenimiento preventivo y correctivo a transformadores y motores eléctricos</t>
  </si>
  <si>
    <t xml:space="preserve">Ejecutar acciones de un programa de mantenimiento preventivo y correctivo a transformadores y motores eléctricos.
</t>
  </si>
  <si>
    <t xml:space="preserve">Elaborará una bitácora de acciones de mantenimiento que incluya:
- Pruebas realizadas
- Detección
- Diagnóstico
- Prevención y corrección de fallas a transformadores y motores eléctricos
</t>
  </si>
  <si>
    <t xml:space="preserve">1. Identificar el origen de las fallas eléctricas y mecánicas en transformadores
2. Comprender el origen de las fallas eléctricas y mecánicas en motores de CD y CA
3. Analizar las técnicas para detección de fallas eléctricas
2. Analizar el programa de mantenimiento a transformadores y motores eléctricos
</t>
  </si>
  <si>
    <t xml:space="preserve">Prácticas situada
Solución de problemas
Equipos colaborativos
</t>
  </si>
  <si>
    <t xml:space="preserve">Elabora un reporte de descripción del proceso  que integre:
- Diagrama de bloques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Cedidas de seguridad
- Intervalos de operación del sistema
- Flexibilidad de la producción
- Control de calidad
- Determina el sistema general, subsistemas y los componentes en base a los requerimientos del proceso
</t>
  </si>
  <si>
    <t xml:space="preserve">Realiza la instalación de componentes de automatización,  en función de:
- Los diagramas
- Hoja de técnica de los equipos a instalar y 
- Condiciones de seguridad
Configura los elementos que así lo requieran de acuerdo a las especificaciones del fabricante.
Programa los elementos de control considerando los componentes y su configuración, generando, según corresponda:
- Tablas de asignación
- Diagrama de escalera, lista de comandos, entre otros
- Tablas de registros
- Asignación de tiempos
- Comunicación de datos a otros sistemas de acuerdo a los protocolos de comunicación
</t>
  </si>
  <si>
    <t xml:space="preserve">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 un reporte del proyecto que integre los documentos previos generados:
- Diagramas
- Listado de partes
- Programas
- Reporte de necesidades del cliente
- Lista de entradas y salidas
- Procedimientos
- Manual del usuario
</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</si>
  <si>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</si>
  <si>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 xml:space="preserve">Realiza acciones de mantenimiento de acuerdo al programa establecido y siguiendo las condiciones de seguridad.
Registra los resultados en una lista de verificación.
</t>
  </si>
  <si>
    <t xml:space="preserve">Bhag S. Guru
Huseyin R. Hiziroglu
 (2003) Máquinas Eléctricas y Transformadores México México Oxford University Press
ISBN 9706136738
</t>
  </si>
  <si>
    <t xml:space="preserve">Stephen J. Chapman
 (2005) Máquinas Eléctricas México México Mc Graw-Hill
ISBN 9788483018705
</t>
  </si>
  <si>
    <t xml:space="preserve">Enríquez Harper
Gilberto (2007) Guía para el diseño de instalaciones eléctricas residenciales, industriales y comerciales
 México México LIMUSA
ISBN 968186350
</t>
  </si>
  <si>
    <t xml:space="preserve">Enríquez Harper Gilberto (2005) Fundamentos de Control de Motores Eléctricos en la Industria
 México México LIMUSA
ISBN 9681857453
</t>
  </si>
  <si>
    <t xml:space="preserve">Jimmie J. Cathey (2002) Máquinas Eléctricas Análisis y diseño aplicado Matlab
 México México Mc Graw Hill / Interamericana editores
</t>
  </si>
  <si>
    <t xml:space="preserve">Irving L. Kosow Ph. D. (1993) Máquinas Eléctricas y Transformadores
 México México Prentice Hall / Hispanoamericana
ISBN 9686708065
</t>
  </si>
  <si>
    <t>Representar los límites y límites laterales en tablas y gráficas</t>
  </si>
  <si>
    <t>Cálculo de límites</t>
  </si>
  <si>
    <t xml:space="preserve">Explicar  las técnicas analíticas en el cálculo de límites por: 
-Sustitución 
-Factorización
-Racionalización
Identificar la representación del límite de una función, en el intervalo analizado, en software.
</t>
  </si>
  <si>
    <t xml:space="preserve">Determinar los límites por las técnicas analíticas.
Validar el cálculo del límite de una función en software.
</t>
  </si>
  <si>
    <t xml:space="preserve">Explicar el concepto y teoremas de continuidad.
Identificar los conceptos de:
-Límite infinito 
-Límite al infinito
-Asíntotas
Explicar la técnica del cálculo de límites infinito y al infinito.
</t>
  </si>
  <si>
    <t xml:space="preserve">Elaborar un portafolio de evidencias que integre un ejercicio de cada una de las técnicas:
- Predicción del límite por tabulación
- Comparación de la tabulación con el cálculo analítico de los límites
- Determinación de la continuidad de función
- Verificación en software de la existencia de continuidad
</t>
  </si>
  <si>
    <t>El alumno determinará  la derivada  como razón de cambio en funciones algebraicas y transcendentes, para interpretar la solución de problemas en su entorno.</t>
  </si>
  <si>
    <t xml:space="preserve">Identificar la derivada como: 
-Límite
-Pendiente
-Recta tangente 
-Razón de cambio
Definir el concepto de diferencial y la derivada
Explicar la interpretación geométrica de una derivada en software.
</t>
  </si>
  <si>
    <t xml:space="preserve">Explicar las reglas  de derivación de funciones algebraicas y trascendentes: 
-Básicas: Potencia, producto y cociente
-Regla de la cadena
-Logarítmicas
-Exponenciales
-Trigonométricas
-Inversas
-Implícita
Relacionar la regla de derivación de acuerdo al tipo de función.
Identificar el proceso de obtención de la razón de cambio en forma diferencial.
</t>
  </si>
  <si>
    <t xml:space="preserve">Determinar la derivada de funciones considerando todas sus reglas.
Determinar la expresión de la razón de cambio en forma diferencial. 
</t>
  </si>
  <si>
    <t>Determinar razones de cambio y su interpretación en situaciones de su entorno.</t>
  </si>
  <si>
    <t xml:space="preserve">Elaborar portafolio de evidencias que integre:
1) Compendio de 20 ejercicios donde aplique las diferentes reglas de derivación.  
2) Reporte a partir de un problema de su entorno donde se considere:
- Identificación de la función que involucre las variables que describen el fenómeno o suceso.
- Determinación y valuación de la razón de cambio, aplicando las reglas de derivación que correspondan.
- Interpretación de los resultados del problema.  
</t>
  </si>
  <si>
    <t xml:space="preserve">1. Identificar la derivada de una función y su representación, física y geométrica.
2. Comprender las reglas de derivación con base al tipo de función: algebraica o trascendente.
3. Describir la razón de cambio en su forma diferencial.
4. Resolver problemas físicos valuando la derivada como razón de cambio.
</t>
  </si>
  <si>
    <t xml:space="preserve">Portafolio de evidencias
Rúbricas
</t>
  </si>
  <si>
    <t xml:space="preserve">Definir los conceptos de:
- Valores críticos
- Máximos 
- Mínimos
- Concavidad
- Puntos de inflexión
Explicar los criterios de la primera y segunda derivada, en la obtención de máximos, mínimos y puntos de inflexión.
Identificar máximos, mínimos y puntos de inflexión a partir de la representación gráfica en software.
</t>
  </si>
  <si>
    <t xml:space="preserve">Obtener máximos y mínimos de una función.
Determinar la concavidad y puntos de inflexión de una función.
Validar los máximos, mínimos y puntos de inflexión de una función, con el criterio de la primera y/o segunda derivada y con software.
</t>
  </si>
  <si>
    <t>Metodología de la optimización</t>
  </si>
  <si>
    <t xml:space="preserve">Explicar los máximos y mínimos como herramientas de optimización.
Explicar la metodología de resolución de un problema de optimización:
-Modelar la función a optimizar
-Determinar el máximo o mínimo
-Interpretar los resultados obtenidos en el contexto del problema
</t>
  </si>
  <si>
    <t>Resolver problemas de optimización relacionados a su entorno.</t>
  </si>
  <si>
    <t xml:space="preserve">A partir de una situación dada sobre su entorno, elaborar un reporte  sobre la optimización que contenga:
- Argumentación  de  la solución factible del problema
- Variables, condiciones, teoremas o fórmulas a considerar
- Función que describa el problema
- Máximo o mínimo de  la función  con el criterio de la primera  derivada
- Validación del resultado obtenido por el criterio de la  segunda derivada analíticamente y en software
- Interpretación de la solución óptima del problema
</t>
  </si>
  <si>
    <t xml:space="preserve">1. Analizar los valores críticos de una función: máximos, mínimos y puntos de inflexión
2. Comprender los criterios de la primera y segunda derivada en la obtención de máximos, mínimos y puntos de inflexión
3. Relacionar los valores críticos en la construcción de la gráfica
4. Comprender la metodología de optimización
5. Interpretar los valores críticos de la función del problema a optimizar
</t>
  </si>
  <si>
    <t xml:space="preserve">Representar problemas con base en los principios y teorías matemáticas, mediante razonamiento inductivo y deductivo, para describir la relación entre las variables.
Resolver el planteamiento matemático mediante la aplicación de principios, métodos y herramientas matemáticas para obtener la solución.
</t>
  </si>
  <si>
    <t xml:space="preserve">Ron Larson y Bruce H. Edwards (2010)
 Cálculo 1: De una variable México México McGraw-Hill Interamericana Editores 
</t>
  </si>
  <si>
    <t xml:space="preserve">Dennis G. Zill y Warren S. Wright (2008) Matemáticas 1: Cálculo diferencial México México McGraw-Hill Interamericana Editores 
</t>
  </si>
  <si>
    <t xml:space="preserve">Irma López Aura, Piort Marian Wisniewski Thomson
 (2010) Cálculo diferencial de una variable con aplicaciones México México McGraw-Hill Interamericana Editores 
</t>
  </si>
  <si>
    <t xml:space="preserve">Dennis G. Zill y Warren S. Wright (2008) Cálculo de una variable de trascendentes tempranas México México McGraw-Hill Interamericana Editores 
</t>
  </si>
  <si>
    <t xml:space="preserve">Barnet (2012) Precálculo México México McGraw-Hill Interamericana Editores 
</t>
  </si>
  <si>
    <t xml:space="preserve">Larson (2009) Cálculo diferencial México México McGraw-Hill Interamericana Editores 
</t>
  </si>
  <si>
    <t xml:space="preserve">Mera (2013) Cálculo diferencial e Integral México México McGraw-Hill Interamericana Editores 
</t>
  </si>
  <si>
    <t xml:space="preserve">Definir los conceptos de estadística, estadística descriptiva e inferencial y sus aplicaciones.
Identificar los conceptos de estadística descriptiva:
- Variable estadística
- Datos: cualitativos, cuantitativos discretos y continuos
- Población finita e infinita
- Muestra
Clasificar datos cualitativos y cuantitativos.
</t>
  </si>
  <si>
    <t xml:space="preserve">Identificar los conceptos de: 
- Censo
- Parámetro
- Muestreo
- Estadístico
Clasificar las técnicas de  muestreo: 
a) Probabilístico:
- Aleatorio simple
- Sistemático
- Estratificado
- Conglomerado
b) No probabilístico
Identificar el proceso del diseño de una muestra:
- Tipo de variable
- Tamaño de la muestra
- Técnica de muestreo
</t>
  </si>
  <si>
    <t xml:space="preserve">Identificar el concepto de datos agrupados y no agrupados.
Identificar el concepto y los elementos de la distribución de frecuencias:
- Clase
- Límites de clase
- Amplitud
- Marca de clase
- Frecuencias: Absoluta, Relativa, Relativa porcentual y Acumulada 
Explicar la construcción e interpretación de gráficas:
- Histograma
- Polígono de frecuencias
- Ojiva
- Pareto
- Pastel
- Barras
- Tallo y hoja
Explicar la construcción de tablas de distribución y gráficas con software.
</t>
  </si>
  <si>
    <t>Medidas de tendencia central, localización y dispersión</t>
  </si>
  <si>
    <t xml:space="preserve">Definir los conceptos de medidas de:
- Tendencia central: media, mediana y moda
- Localización: cuartíles, decíles y percentiles
- Dispersión: rango, varianza, desviación estándar y desviación media
Explicar el proceso del cálculo de las medidas de tendencia central, localización y dispersión para datos agrupados y no agrupados y su interpretación.
Explicar el cálculo de las medidas de tendencia central, localización y dispersión con software.
</t>
  </si>
  <si>
    <t xml:space="preserve">Determinar las medidas de tendencia central, localización y dispersión.
Interpretar las medidas de tendencia central, localización y dispersión.
Obtener las medidas de tendencia central, localización y dispersión de datos relacionados con su perfil profesional, en software. 
</t>
  </si>
  <si>
    <t xml:space="preserve">Elaborará un reporte de un caso aplicado con al menos 50 datos, con apoyo de software, que contenga:
- Variable de estudio
- Diseño del muestreo
- Tabla de distribución de frecuencia
- Gráficos
- Medidas de tendencia central, localización y dispersión
- Interpretación de resultados
</t>
  </si>
  <si>
    <t xml:space="preserve">1. Identificar los conceptos de estadística
2. Comprender los procedimientos para realizar los cálculos de distribución de frecuencias
3. Relacionar las medidas de tendencia central y de dispersión
4. Analizar los datos del comportamiento muestral o poblacional
</t>
  </si>
  <si>
    <t xml:space="preserve">Ejercicios prácticos
Solución de problemas
Equipos colaborativos
</t>
  </si>
  <si>
    <t xml:space="preserve">Calculadora científica
Pintarrón 
Equipo de cómputo
Software
Material impreso   
</t>
  </si>
  <si>
    <t xml:space="preserve">Definir los conceptos y notación de conjuntos:
-Universo
-Vacío
-Subconjunto
Describir el proceso de construcción del diagrama de Venn Euler.
Explicar las operaciones entre conjuntos:
- Unión
- Intersección
- Complemento
- Diferencia
</t>
  </si>
  <si>
    <t>Representar conjuntos y sus operaciones de problemas de su entorno en diagramas de Venn Euler.</t>
  </si>
  <si>
    <t xml:space="preserve">Definir los conceptos de probabilidad básica:
- Probabilidad
- Experimento
- Espacio muestral
- Evento
- Eventos mutuamente excluyentes
Explicar los métodos  para el cálculo de probabilidad :
- Aproximación de probabilidad por frecuencias relativas
- Método clásico
- Subjetivo o de juicio
Explicar las técnicas de conteo:
- Diagrama de Árbol
- Regla multiplicativa
- Combinación
- Permutación
Definir los conceptos de  probabilidad:
- Probabilidad condicional
- Probabilidad conjunta
- Eventos dependientes e independientes
Enunciar los teoremas elementales de probabilidad y probabilidad condicional.
Explicar el proceso de cálculo de probabilidad condicional.
</t>
  </si>
  <si>
    <t xml:space="preserve">Identificar el concepto de variable aleatoria discreta.
Explicar las características y métodos de las distribuciones:
- Binomial
- Hipergeométrica
- Poisson
</t>
  </si>
  <si>
    <t xml:space="preserve">Identificar el concepto de variable aleatoria continua
Explicar las características y métodos de las distribuciones:
- Normal
- Chi cuadrada
- F de Fisher
</t>
  </si>
  <si>
    <t xml:space="preserve">Identificar los conceptos de: 
- Distribución muestral
- Error estándar
- Teorema de límite central
Explicar las características y el método de cálculo de probabilidades de la distribución t de Student.
</t>
  </si>
  <si>
    <t xml:space="preserve">Integrará un portafolio de evidencias que contenga:
*) Compendio de 8 ejercicios:
- Uno de operaciones y uno de representaciones de conjuntos
- Uno de probabilidad clásica y otro de probabilidad condicional 
- Uno de cada técnica de conteo
*) A partir del resultado de aprendizaje de la unidad 1, determinar:
- Cuatro probabilidades utilizando una distribución de acuerdo al tipo de variable de estudio
*) A partir de un caso de su entorno realizar un muestreo que contenga:
- Estimación de parámetros aplicando el Teorema de Límite Central
- Cálculo de probabilidades con la distribución muestral
</t>
  </si>
  <si>
    <t xml:space="preserve">Ejercicios prácticos
Solución de problemas
Análisis de casos
</t>
  </si>
  <si>
    <t xml:space="preserve">Calculadora científica
Pintarrón
Equipo de cómputo
Software 
Material impreso   
</t>
  </si>
  <si>
    <t xml:space="preserve">Definir el concepto de estimación.
Explicar los tipos de estimación de medias y proporciones:
- Puntual
- Por intervalo 
</t>
  </si>
  <si>
    <t>Prueba de Hipótesis.</t>
  </si>
  <si>
    <t xml:space="preserve">Definir los conceptos de:
- Hipótesis
- Hipótesis nula
- Hipótesis alternativa
- Error tipo I y II
Explicar el método de la prueba de hipótesis con una y dos muestras de media y varianza:
- Establecimiento de hipótesis
- Criterio de aceptación
- Estadístico de prueba
</t>
  </si>
  <si>
    <t>Regresión Lineal y Correlación.</t>
  </si>
  <si>
    <t xml:space="preserve">Identificar el proceso de construcción del diagrama de dispersión.
Identificar el concepto de coeficiente de correlación.
Explicar el proceso de  regresión lineal y su interpretación:
- Diagrama de dispersión
- Coeficiente de correlación 
- Ecuación de regresión 
Explicar el proceso de regresión lineal en software.
Explicar el concepto de pronóstico en regresión lineal.
</t>
  </si>
  <si>
    <t xml:space="preserve">Graficar el diagrama de dispersión.
Determinar el coeficiente de correlación. 
Obtener la ecuación de la recta. 
Interpretar los resultados.
Obtener la regresión lineal en software de situaciones relacionadas con su perfil profesional.
Determinar pronósticos de situaciones relacionadas con su perfil profesional.
</t>
  </si>
  <si>
    <t xml:space="preserve">Explicar el concepto de diseño de experimentos.
Identificar los elementos de ANOVA (Análisis de varianza):
- Fuentes de variación
- Suma de cuadrados
- Cuadrados medios
- Estadístico de prueba
Explicar el proceso de construcción e interpretación de la tabla ANOVA.
Explicar la prueba ANOVA con software.
</t>
  </si>
  <si>
    <t xml:space="preserve">Integrará un portafolio de evidencia que contenga:
*) A partir del resultado de aprendizaje de la unidad 1 y de la variable de estudio, determinar:
a) Una estimación puntual 
b) Una estimación por intervalos
c) Prueba de hipótesis con:
- Establecimiento de hipótesis
- Criterio de aceptación
- Estadístico de prueba
- Conclusión 
*) A partir de un caso dado de su entorno profesional , realizar en software:
- Regresión lineal
- Pronóstico 
- Prueba ANOVA
- Interpretación
- Conclusión 
</t>
  </si>
  <si>
    <t xml:space="preserve">
Aguilar Roberto (2011) Estadística Básica México México Trillas
</t>
  </si>
  <si>
    <t xml:space="preserve">Avalos Septien Mauricio (2010) Estadística descriptiva y probabilidad
 México México Universidad Anahuac
</t>
  </si>
  <si>
    <t xml:space="preserve">Bennet Jeffrey O. (2011) Razonamiento estadístico
 México México Pearson Educación
</t>
  </si>
  <si>
    <t xml:space="preserve">Christensen Howard B (2011) Estadística paso a paso
 México México McGraw-Hill
</t>
  </si>
  <si>
    <t xml:space="preserve">Devore, Jay L. (2011) Probabilidad y estadística para ingeniería en ciencias
 México México Pearson Educación
</t>
  </si>
  <si>
    <t xml:space="preserve">Douglas Lind (2010) Estadística aplicada a Negocios
 México México McGraw-Hill
</t>
  </si>
  <si>
    <t xml:space="preserve">Levin Richard (2011) Estadística para administración y economía
 México México Pearson Educación
</t>
  </si>
  <si>
    <t xml:space="preserve">Moore D. Cc y McCabe G. P  (2009) The practice of business statics
Using data for decisions
 Nueva York USA W. Freeman and Co
</t>
  </si>
  <si>
    <t xml:space="preserve">Murray Spiegel (2010) Probabilidad y estadística
 México México McGraw-Hill
</t>
  </si>
  <si>
    <t xml:space="preserve">Wackerly, Dennis D./Mendenhall, Wililiam/Scheaffer Richard L.
 (2010) Estadística Matemática con Aplicaciones México México Pearson Educación
</t>
  </si>
  <si>
    <t xml:space="preserve">TERMODINÁMICA </t>
  </si>
  <si>
    <t>El alumno identificará las  variables termodinámicas para  definir las características de sistemas físicos y químicos.</t>
  </si>
  <si>
    <t xml:space="preserve">Describir el concepto de termodinámica, sistema, propiedad de estado y proceso. 
Distinguir los sistemas termodinámicos según sus características físicas: abiertos, aislados, adiabáticos, fronteras.
</t>
  </si>
  <si>
    <t xml:space="preserve">Definir los conceptos de termodinámica, temperatura, volumen y presión.
Describir el concepto de sistema termodinámico y sus elementos. 
Identificar las unidades de medida de las variables termodinámicas: temperatura en °Celsius, Kelvin, °Fahrenheit y Rankine; presión en Pascal, Kg/cm2, Atm, Bar, mm Hg, PSI  y volumen en m3, ft3, L, Oz, Gal.
Explicar los factores de conversión de variables termodinámicas.
Describir el uso de los instrumentos de medición de variables termodinámicas. 
</t>
  </si>
  <si>
    <t>Determinar experimentalmente las propiedades de temperatura, volumen y presión en un sistema termodinámico, expresadas en diferentes unidades.</t>
  </si>
  <si>
    <t xml:space="preserve">Definir  los conceptos de energía, trabajo, calor y potencia.
Identificar las unidades de medida y factores de conversión de: energía, trabajo y calor en Joules, Calorías, BTU, ft-lbf, m-kgf. 
Identificar las unidades de medida y factores de conversión de potencia en BTU/h, lb-ft/seg, watts, hp, Cal/seg. 
</t>
  </si>
  <si>
    <t>Calcular energía, trabajo, calor y potencia en sistemas termodinámicos.</t>
  </si>
  <si>
    <t xml:space="preserve">Observador
Analítico
Honesto
Responsable
Sistemático
Metódico
Disciplinado
</t>
  </si>
  <si>
    <t>Ley Cero de la Termodinámica</t>
  </si>
  <si>
    <t>Explicar la ley cero de la termodinámica.</t>
  </si>
  <si>
    <t>Determinar el  equilibrio térmico en un sistema termodinámico.</t>
  </si>
  <si>
    <t xml:space="preserve">Elaborará, a partir de un caso práctico un reporte que contenga:
- Esquema del sistema termodinámico
- Medición y cálculo de las propiedades termodinámicas
- Deducción de las unidades de las variables termodinámicas por análisis dimensional
- Cálculo de las variables termodinámicas (Calor, trabajo y potencia)
- Conversión de unidades
</t>
  </si>
  <si>
    <t xml:space="preserve">1. Comprender los conceptos relacionados con las variables termodinámicas                                                                                  
2. Relacionar las variables y los cálculos de conversión de unidades                                                  
3. Comprender la ley cero de la termodinámica y su aplicación en los procesos de equilibrio térmico
4. Comprender el comportamiento termodinámico de los equipos industriales
</t>
  </si>
  <si>
    <t xml:space="preserve">Estudio de caso
Rúbrica
</t>
  </si>
  <si>
    <t xml:space="preserve">Estudio de casos
Mapas conceptuales
Trabajo colaborativo.
</t>
  </si>
  <si>
    <t xml:space="preserve">Cañón
Computadora con Internet 
Pantalla
Software   
Tablas de conversión               
Calculadora 
Kit Termodinámico
Manuales de fabricante de máquinas térmicas (calderas, sistemas de refrigeración y aire acondicionado y Motores de combustión interna)              
</t>
  </si>
  <si>
    <t>Sustancias puras</t>
  </si>
  <si>
    <t>Explicar el concepto de sustancias puras.                                                         Comprender la relación entre:                               -Presión - Temperatura                                  -Presión - Volumen                                       -Tabla de propiedades  de las sustancias puras</t>
  </si>
  <si>
    <t xml:space="preserve">Determinar y medir variables de estado de un sistema termodinámico.
Representar procesos termodinámicos en diagramas:                                                            -Presión vs temperatura 
-Presión vs  volumen
</t>
  </si>
  <si>
    <t xml:space="preserve">Explicar el concepto de estado termodinámico de las sustancias.
Explicar cómo se relacionan las variables termodinámicas en el estado de una sustancia pura.
</t>
  </si>
  <si>
    <t>Determinar el estado de un sistema termodinámico.</t>
  </si>
  <si>
    <t>Explicar los conceptos de propiedades térmicas:                                                     extensivas e intensivas, masa, volumen, densidad, energía Interna, entalpía, entropía.</t>
  </si>
  <si>
    <t xml:space="preserve">Medir las propiedades intensivas P &amp; T en sistemas termodinámicos.
Medir las propiedades extensivas de volumen.
Determinar las propiedades extensivas de energía interna, entalpía y entropía de un sistema.
Convertir las propiedades extensivas volumen, energía interna y entropía en propiedades intensivas.
</t>
  </si>
  <si>
    <t>Gases ideales y reales</t>
  </si>
  <si>
    <t xml:space="preserve">Explicar la ley de los gases ideales y sus características.
Describir la mezcla de gases y sus propiedades molares y volumétricas.
Explicar diferencia entre gas real y gas ideal.      
Describir la ecuación de los gases reales.
Identificar el uso del diagrama de factor de compresibilidad generalizada para determinar el factor de corrección Z.
</t>
  </si>
  <si>
    <t xml:space="preserve">Calcular parámetros de un gas ideal a partir de condiciones conocidas y utilizando la ecuación de los gases ideales.
Calcular el estado termodinámico de un gas ideal.
Calcular el estado termodinámico de un gas real.
Calcular las fracciones molares, másicas y volumétricas de  mezclas de gases.
</t>
  </si>
  <si>
    <t xml:space="preserve">Explicar el concepto de cantidad de calor y transferencia de calor.
Describir los tipos de transferencia de calor y sus leyes:
-Conducción
-Convección
-Radiación.
</t>
  </si>
  <si>
    <t xml:space="preserve">Calcular la transferencia de calor en sistemas termodinámicos.
Determinar  las variables de cantidad de calor y transferencia de calor en un sistema termodinámico.
</t>
  </si>
  <si>
    <t xml:space="preserve">Elaborará, a partir de un caso de estudio de un sistema termodinámico, un informe que incluya:
-Representación esquemática del sistema.
-Medición de propiedades termodinámicas del sistema.
-Determinación del estado termodinámico del sistema.
-Cálculos de propiedades de mezcla de gases ideales y reales.
-Determinar los modos de transferencia de calor.
-Conclusiones sobre el comportamiento del sistema.
</t>
  </si>
  <si>
    <t xml:space="preserve">1. Comprender la ley de los gases ideales, características y mezclas.
2. Interpretar las ecuaciones de los gases reales. 
3. Interpretar el concepto de calor. 
4. Comprender las leyes de transferencia de calor.
5. Definir el estado termodinámico de un sistema.
</t>
  </si>
  <si>
    <t xml:space="preserve">Soluciones de problemas
Ejercicios prácticos
Práctica en laboratorio
</t>
  </si>
  <si>
    <t xml:space="preserve">Material y equipo de laboratorio de Termodinámica
Tablas de propiedades termodinámicas
PC con software relacionado a la asignatura
Internet 
Cañón
Pizarrón                                                                                                                                                                                                     Instrumentos de medición
</t>
  </si>
  <si>
    <t xml:space="preserve">1ra. Ley de la Termodinámica                                           </t>
  </si>
  <si>
    <t xml:space="preserve">Definir la 1ra. Ley de la Termodinámica para sistemas cerrados y abiertos.
Analizar la ecuación de la 1ra. Ley de Termodinámica.                                                                                                                             
Definir eficiencia térmica, ciclo termodinámico y sus características.
</t>
  </si>
  <si>
    <t xml:space="preserve">Desarrollar cálculos energéticos en sistemas cerrados y abiertos.        
Calcular la variación de la energía interna de un sistema, la energía transferida a los alrededores en forma de calor y el trabajo realizado.   
Calcular la eficiencia térmica de un ciclo. 
</t>
  </si>
  <si>
    <t xml:space="preserve">2da. Ley de la Termodinámica                                      </t>
  </si>
  <si>
    <t xml:space="preserve">Definir la 2da. Ley de la Termodinámica para sistemas cerrados y abiertos.
Analizar la ecuación de la 2da. Ley de Termodinámica.              
                                                                                                                                                                                                   Describir la eficiencia del ciclo de Carnot en función de la segunda ley de la termodinámica.
Definir el concepto de Entropía.
</t>
  </si>
  <si>
    <t xml:space="preserve">Calcular la eficiencia térmica ideal de un proceso de transformación de energía calorífica en trabajo.
Representar esquemáticamente los ciclos de Carnot en diagramas P-V, P-T, V-T y T-S.
Calcular la viabilidad de una máquina térmica en función de su eficiencia.
</t>
  </si>
  <si>
    <t>Tipos de procesos termodinámicos</t>
  </si>
  <si>
    <t xml:space="preserve">Definir los conceptos de procesos: isotérmicos, isobáricos, adiabáticos, isocóricos y politrópicos.   
Diferenciar los procesos termodinámicos tomando en cuenta sus propiedades y variables que los caracterizan.
</t>
  </si>
  <si>
    <t xml:space="preserve">Representar gráficamente el comportamiento termodinámico de procesos isotérmicos, isobáricos, adiabáticos, isocóricos y politrópicos, en diagramas P-V, P-T, V-T y T-S.   </t>
  </si>
  <si>
    <t>Sistemas termodinámicos</t>
  </si>
  <si>
    <t xml:space="preserve">Distinguir los sistemas termodinámicos: cerrados, abiertos, aislados, adiabáticos y fronteras, según sus características físicas.
                                                                                                                                             Identificar las formas de energía y variables termodinámicas que intervienen en los sistemas.
</t>
  </si>
  <si>
    <t xml:space="preserve">Determinar las características de sistemas termodinámicos. 
Evaluar la eficiencia de sistemas termodinámicos con base en estado inicial y final de los mismos. 
</t>
  </si>
  <si>
    <t>Estática y dinámica de fluidos</t>
  </si>
  <si>
    <t xml:space="preserve">Definir conceptos de fluido, presión hidrostática y conservación de energía.
Identificar los tipos de fluidos.
Enunciar la ecuación de Bernoulli.
</t>
  </si>
  <si>
    <t xml:space="preserve">Calcular la presión hidrostática ejercida por fluidos en sistemas.
Calcular la energía requerida en procesos donde intervienen fluidos.
</t>
  </si>
  <si>
    <t xml:space="preserve">Elaborará, a partir de un caso de estudio de un sistema termodinámico, un informe que incluya:
- Representación gráfica del proceso
- Cálculos de energía, trabajo, calor, potencia y eficiencia
A partir de un caso de estudio de fluidos, donde estén determinadas todas las variables, calcular:
- Presión hidrostática
- Cálculos de energía
</t>
  </si>
  <si>
    <t xml:space="preserve">1. Comprender la primera y segunda ley de la Termodinámica
2. Diferenciar los procesos y sistemas termodinámicos, sus propiedades y las variables
3. Comprender los ciclos termodinámicos
4. Identificar los tipos de fluidos y sus cambios energéticos
</t>
  </si>
  <si>
    <t xml:space="preserve">Práctica en Laboratorio                                                                                             Rúbrica
Solución de problemas
</t>
  </si>
  <si>
    <t xml:space="preserve">Equipo de cómputo                      
Tabla de propiedades termodinámicas                                                          Software de simulación               
Equipos de laboratorio                       
</t>
  </si>
  <si>
    <t xml:space="preserve">Elabora un registro del estado inicial de un fenómeno físico y químico que contenga:
- Elementos 
- Condiciones
- Notación científica
- Variables y constantes
- Sistema de unidades de medida.
</t>
  </si>
  <si>
    <t>Plantear  problemas relacionados con  fenómenos físicos y químicos mediante el análisis de la interacción de sus elementos y condiciones, con base en los principios y teorías para generar una propuesta de solución.</t>
  </si>
  <si>
    <t xml:space="preserve">Representa gráfica y analíticamente una relación entre variables físicas y químicas de un fenómeno que contenga: 
- Elementos y condiciones iniciales y finales
- Formulas, expresiones físicas y químicas
- Esquema y gráfica del fenómeno
- Planteamiento de hipótesis y justificación.
</t>
  </si>
  <si>
    <t>Desarrollar métodos analíticos y experimentales con base  en los principios y teorías de la física y la química, la selección y aplicación de la metodología para obtener resultados que permitan validar  la hipótesis.</t>
  </si>
  <si>
    <t xml:space="preserve">Argumentar el comportamiento de fenómenos  físicos y químicos, mediante la interpretación, análisis  y discusión de resultados, con base en los principios y teorías de la física y la química, 
para contribuir a la solución de problemas en su ámbito profesional.
</t>
  </si>
  <si>
    <t xml:space="preserve">Golden Muldberg, Frederick
 (2011)
ISBN:9786071707116 Termodinámica para ingeniería México México Trillas
</t>
  </si>
  <si>
    <t xml:space="preserve">Requena Rodríguez, Alberto. (2012)                                                                                                                       ISBN:9786077075332 Química física: problemas de termodinámica, cinética y electroquímica / Alberto Requena, Adolfo Bastida. 
 México México Alfaomega
</t>
  </si>
  <si>
    <t xml:space="preserve">Çengel, Yunus A. (2012)
ISBN:9786071507433
 Termodinámica México México McGraw-Hill
</t>
  </si>
  <si>
    <t xml:space="preserve">Rajput, R. K. (2011)
ISBN:9786074816099 Ingeniería Termodinámica México México Cengage Learning
</t>
  </si>
  <si>
    <t xml:space="preserve">Çengel, Yunus A.
 (2011)                  
ISBN: 978-607-15-0540-8 Transferencia de calor y masa México México McGraw-Hill
</t>
  </si>
  <si>
    <t xml:space="preserve">Rolle,  Kurt C. (2006)    
ISBN: 970-26-0757-4 Termodinámica México México Pearson, Prentice Hall
</t>
  </si>
  <si>
    <t xml:space="preserve">Wark, Kenneth Jr.
 (1991)                                                                                                                                    ISBN 968-422-780-9 Termodinámica México México McGraw-Hill
</t>
  </si>
  <si>
    <t xml:space="preserve">Van Wylen, Gordon J.
 (2000)                 
ISBN 968-18-5146-3 Fundamentos de Termodinámica México México Limusa
</t>
  </si>
  <si>
    <t>CONTROLADORES LÓGICOS PROGRAMABLES</t>
  </si>
  <si>
    <t>El alumno automatizará procesos industriales mediante la programación, instalación, mantenimiento, integración a las redes industriales y puesta en marcha del Controlador Lógico Programable (PLC), para el desarrollo y conservación de sistemas automatizados y de control.</t>
  </si>
  <si>
    <t xml:space="preserve">I </t>
  </si>
  <si>
    <t>Introducción a los controladores lógicos programables (PLC)</t>
  </si>
  <si>
    <t>El alumno seleccionará el Controlador Lógico Programable (PLC) con base en sus características para satisfacer los requerimientos de una aplicación.</t>
  </si>
  <si>
    <t xml:space="preserve">Arquitectura de los Controladores Lógicos Programables  </t>
  </si>
  <si>
    <t>Explicar los antecedentes y la arquitectura básica de los Controladores Lógicos Programables.</t>
  </si>
  <si>
    <t>Diagramar los elementos de la arquitectura básica de un Controlador Lógico Programable.</t>
  </si>
  <si>
    <t xml:space="preserve">Trabajo en equipo
Ordenado
Limpieza
Responsabilidad
Capacidad de autoaprendizaje
Razonamiento deductivo
</t>
  </si>
  <si>
    <t xml:space="preserve">Tipos de entradas y salidas de los Controlador Lógico Programable </t>
  </si>
  <si>
    <t>Describir los diferentes tipos de entrada y salida de un Controlador Lógico Programable (analógica y digital) y sus aplicaciones</t>
  </si>
  <si>
    <t>Seleccionar los elementos que se pueden conectar a las diferentes entradas y salidas de un Controlador Lógico Programable.en función de su tipo.</t>
  </si>
  <si>
    <t xml:space="preserve">Clasificación de los PLC </t>
  </si>
  <si>
    <t>Listar las diferentes clasificaciones de los Controlador Lógico Programable con base en el tipo de: Alimentación, aplicación, instalación, procesador, protocolo de comunicación, memoria y costo.</t>
  </si>
  <si>
    <t>Seleccionar un Controlador Lógico Programable, con base en sus características para aplicaciones específicas</t>
  </si>
  <si>
    <t xml:space="preserve">Elaborará un reporte técnico basado en una aplicación,  que contenga la justificación de la selección del Controlador Lógico Programable, con base en:
- Características eléctricas
- Arquitectura
- Requerimientos del proceso
</t>
  </si>
  <si>
    <t xml:space="preserve">1. Identificar características del Controlador Lógico Programable.
2. Comprender las características de los Controlador Lógico Programable.
3. Seleccionar el Controlador Lógico Programable de acuerdo a la aplicación.
</t>
  </si>
  <si>
    <t xml:space="preserve">Mapas mentales                     
Discusión por mesa de trabajo                                                                             Práctica demostrativa          
</t>
  </si>
  <si>
    <t xml:space="preserve">Equipo audiovisual
Equipo de computo
Controlador lógico programable
Hojas técnicas y manuales
Internet
</t>
  </si>
  <si>
    <t>Aula, Laboratorio / Taller, Empresa</t>
  </si>
  <si>
    <t>Programación de los PLC</t>
  </si>
  <si>
    <t>El alumno implementará soluciones mediante la programación y mantenimiento de controlador lógico programable para resolver problemas de automatización.</t>
  </si>
  <si>
    <t xml:space="preserve">Programación básica de un Controlador Lógico Programable </t>
  </si>
  <si>
    <t xml:space="preserve">Definir el entorno de programación y comunicación de un Controlador Lógico Programable (PLC).     
                                                                                                                          Identificar los elementos básicos de los tipos de programación de PLC (Escalera, código de instrucciones, bloques y graffcet). 
Describir los elementos (contactos, temporizadores, contadores, memorias y bloques funcionales) de programación.
</t>
  </si>
  <si>
    <t xml:space="preserve">Desarrollar programas básicos en los tipos de programación de Ccontrolador Lógico Programable,   (Escalera, código de instrucciones, bloques y graffcet).                      </t>
  </si>
  <si>
    <t xml:space="preserve">Trabajo en equipo
Ordenado
Limpieza
Responsabilidad
Capacidad de autoaprendizaje
Razonamiento deductivo 
</t>
  </si>
  <si>
    <t xml:space="preserve">Conexión de entradas y salidas </t>
  </si>
  <si>
    <t>Identificar la forma de conexión de acuerdo al tipo de entradas y salidas del Controlador Lógico Programable.</t>
  </si>
  <si>
    <t>Realizar la conexión física y diagrama eléctrico de las diferentes entradas y salidas del Controlador Lógico Programable.</t>
  </si>
  <si>
    <t xml:space="preserve">Programación estructurada </t>
  </si>
  <si>
    <t>Describir el uso de funciones de control de programa (subrutinas, etiquetas, saltos) y operadores matemáticos.</t>
  </si>
  <si>
    <t>Desarrollar programas de manera estructurada incluyendo las funciones de control.</t>
  </si>
  <si>
    <t xml:space="preserve">Aplicaciones de un Controlador Lógico Programable </t>
  </si>
  <si>
    <t>Identificar las variables, necesidades y características a controlar dentro de una aplicación.</t>
  </si>
  <si>
    <t xml:space="preserve">Realizar la aplicación de un Controlador Lógico Programable.
Realizar una automatización que incluya: planeación, simulación, programación, conexión, prueba y documentación.
</t>
  </si>
  <si>
    <t xml:space="preserve">Mantenimiento y localización de fallas de un Controlador Lógico Programable </t>
  </si>
  <si>
    <t>Describir el servicio de mantenimiento a un Controlador Lógico Programable que controla un sistema de acuerdo a especificaciones del fabricante.</t>
  </si>
  <si>
    <t xml:space="preserve">Ejecutar acciones de mantenimiento preventivo y correctivo en la validación de las señales del sistema.                                       
Detectar fallas en Controlador Lógico Programable.
</t>
  </si>
  <si>
    <t>En base a un caso planteado desarrollará un proyecto con la aplicación de un Controlador Lógico Programable y elaborará su reporte técnico que contenga: planeación, simulación, programación, conexión, prueba, documentación y mantenimiento.</t>
  </si>
  <si>
    <t xml:space="preserve">1. Identificar los elementos de programación
2. Comprender el procedimiento para estructurar los elementos básicos de un programa y generarlo
3. Comprender el procedimiento para simular, programar y poner en marcha el PLC
4. Aplicar mantenimiento a un sistema con Controlador Lógico Programable
</t>
  </si>
  <si>
    <t xml:space="preserve">Proyecto
Lista de cotejo                     
</t>
  </si>
  <si>
    <t xml:space="preserve">Prácticas en laboratorio
Práctica demostrativa   
Aprendizaje basado en problemas
</t>
  </si>
  <si>
    <t xml:space="preserve">Proyector de video
Equipo de cómputo
Controlador lógico programable 
Equipo electroneumático
</t>
  </si>
  <si>
    <t>Introducción a las Redes Industriales</t>
  </si>
  <si>
    <t>El alumno integrará el Controlador Lógico Programable a una red industrial a través del uso de un protocolo de comunicación para la integración de diferentes procesos industriales.</t>
  </si>
  <si>
    <t xml:space="preserve">Introducción a las  redes industriales </t>
  </si>
  <si>
    <t xml:space="preserve">Definir elementos, los tipos de Buses y el control de acceso al medio en una red industrial.
Identificar las topologías, los niveles jerárquicos, las normas, estándares e infraestructura de una red industrial.
</t>
  </si>
  <si>
    <t>Seleccionar el tipo de arquitectura y red utilizada con base a un proceso industrial.</t>
  </si>
  <si>
    <t xml:space="preserve">Protocolos de comunicación en redes industriales </t>
  </si>
  <si>
    <t>Describir los protocolos de comunicación más comunes en las redes industriales (PROFIBUS, MODBUS, DEVICENET, ETHERNET INDUSTRIAL, CONTROLNET).</t>
  </si>
  <si>
    <t>Seleccionar el protocolo de comunicación con base a una aplicación de redes industriales.</t>
  </si>
  <si>
    <t xml:space="preserve">Configuración   y conexión del Controlador Lógico Programable a la red industrial </t>
  </si>
  <si>
    <t xml:space="preserve">Describir la configuración para los protocolos de comunicación en el Controlador Lógico Programable. 
Explicar la conexión del Controlador Lógico Programable a la red industrial.
</t>
  </si>
  <si>
    <t>Realizar la conexión y configuración del Controlador Lógico Programable en una red industrial.</t>
  </si>
  <si>
    <t xml:space="preserve">Integrará el PLC a una red Industrial y elaborará un reporte técnico que incluya:
- Diagrama de conexiones y configuración del protocolo de comunicación.
</t>
  </si>
  <si>
    <t xml:space="preserve">1. Identificar el tipo de red de un proceso industrial
2. Comprender el protocolo de comunicación de la red
3. Comprender la configuración el PLC
4. Integrar el Controlador Lógico Programable a la red industrial
</t>
  </si>
  <si>
    <t xml:space="preserve">Proyectos
Lista de cotejo
</t>
  </si>
  <si>
    <t xml:space="preserve">Aprendizaje basado en proyectos
Discusión en grupo
Prácticas en laboratorio
</t>
  </si>
  <si>
    <t xml:space="preserve">proyector de video
equipo de cómputo
PLC con interfaces de comunicación
</t>
  </si>
  <si>
    <t>Introducción a los sistemas de control</t>
  </si>
  <si>
    <t>El alumno clasificará los sistemas de control con base en las características e interconexión de los elementos que lo integran para su representación en un diagrama de bloques.</t>
  </si>
  <si>
    <t xml:space="preserve">Fundamentos de los sistemas de  control                     </t>
  </si>
  <si>
    <t>Describir los conceptos básicos de los sistemas de control (planta, proceso, sistema, sistema de control, sensor, punto de suma, variable de proceso, acción de control, elemento final, ley de control, punto de ajuste).</t>
  </si>
  <si>
    <t>Localizar los elementos básicos de un sistema de control a través de un diagrama o una planta física.</t>
  </si>
  <si>
    <t xml:space="preserve">Analítico
Razonamiento Deductivo
Capacidad de autoaprendizaje
</t>
  </si>
  <si>
    <t xml:space="preserve">Sistema de lazo abierto y lazo cerrado </t>
  </si>
  <si>
    <t>Describir los conceptos de sistema de lazos abierto y cerrado así como enlistar sus características y diferencias.</t>
  </si>
  <si>
    <t xml:space="preserve">A partir del planteamiento de un caso, elaborará un reporte técnico con la descripción esquemática de un  sistema físico de control en  lazo abierto y uno en lazo cerrado, que incluya:
- Clasificación
- Identificación de sus elementos básicos
- Formular un concepto claro donde describa la diferencia entre ellos
</t>
  </si>
  <si>
    <t xml:space="preserve">1. Identificar los conceptos básicos de los sistemas de control 
2. Analizar los elementos básicos de un sistema de control
3. Comprender los tipos de sistemas de control con base en sus características
4. Diagramar sistemas de control de lazo abierto y cerra
</t>
  </si>
  <si>
    <t xml:space="preserve">Tareas de investigación
Análisis de Casos 
Ejercicios prácticos
</t>
  </si>
  <si>
    <t xml:space="preserve">Pintarrón
Equipo de computo
Proyector de video
Representaciones gráficas
Equipo de laboratorio
</t>
  </si>
  <si>
    <t xml:space="preserve">Elabora un reporte de descripción del proceso  que integre:
- Diagrama de bloques 
- Descripción de entradas y salidas 
- Variables y sus características 
- Características de suministro de energía (eléctrica, neumática, etc) 
- Protocolos de comunicación
- Estado operativo de lo preexistente con un 
listado de los elementos por subsistemas:
o Neumáticos
o Eléctricos y Electrónicos
o Mecánicos 
o Elementos de control
- Necesidades del cliente en el que se identifique: 
o capacidades de producción 
o medidas de seguridad
o intervalos de operación del sistema
o flexibilidad de la producción
o control de calidad
- Determina el sistema general, subsistemas y los componentes en base a los requerimientos del proceso
</t>
  </si>
  <si>
    <t xml:space="preserve">Seleccionar los instrumentos y elementos de control con base en los aspectos técnicos, económicos y normativos, para satisfacer los requerimientos del sistema.
</t>
  </si>
  <si>
    <t xml:space="preserve">Genera una hoja de datos técnicos (características) que especifique:
- Descripción de entradas y salidas, 
- Variables y sus características, 
- Características de suministro de energía (eléctrica, neumática, etc.)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</si>
  <si>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 xml:space="preserve">Verificar la operación de los sistemas mediante pruebas técnicas, para su puesta en marcha.
</t>
  </si>
  <si>
    <t>Documentar el funcionamiento y la operación del sistema compilando la información generada en la planeación y ejecución del proyecto, para facilitar la operación, mantenimiento, servicio y mejora del sistema</t>
  </si>
  <si>
    <t xml:space="preserve">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 un reporte del proyecto que integre los documentos previos generados:
- Diagramas
- Listado de partes
- Programas
- Reporte de necesidades del cliente
- Lista de entradas y salidas
- Procedimientos
- Manual del usuario
</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</si>
  <si>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</si>
  <si>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 xml:space="preserve">Mengual, Pilar (2010) STEP 7: Una Manera Fácil de Programar PLC de SIEMENS D.F. México Marcombo 
ISBN: 9786077686552
</t>
  </si>
  <si>
    <t xml:space="preserve">Adrián Daneri, Pablo (2008) PLC Automatización y Control Industrial D.F. México LIMUSA
ISBN: 9505282968
</t>
  </si>
  <si>
    <t xml:space="preserve">Martínez, L., Guerrero, V. y Yuste, R. (2009) Comunicaciones Industriales.
 Madrid España Alfaomega
ISBN: 9788426715746
</t>
  </si>
  <si>
    <t xml:space="preserve">Guerrero, Vicente (2010) Comunicaciones Industriales D.F. México Marcombo
ISBN: 9786077686712
</t>
  </si>
  <si>
    <t xml:space="preserve">Reyes Cortes, Fernando (2013) Mecatrónica: Control y Automatización  Madrid España Alfaomega
ISBN: 9786077075486
</t>
  </si>
  <si>
    <t xml:space="preserve">Katsuhiko, O. (2010) Ingeniería de Control Moderna
 Madrid España Perason
Prentice Hall
ISBN: 9788483226605
</t>
  </si>
  <si>
    <t xml:space="preserve">ELECTRÓNICA DIGITAL
</t>
  </si>
  <si>
    <t>El alumno implementará controles automáticos mediante sistemas digitales para desarrollar y conservar procesos productivos.</t>
  </si>
  <si>
    <t>Fundamentos de circuitos lógicos</t>
  </si>
  <si>
    <t>El alumno realizará la detección y localización de fallas mediante los principios de la lógica digital, para la eliminación de errores de funcionamiento en circuitos digitales combinacionales.</t>
  </si>
  <si>
    <t>Sistemas, códigos numéricos y conversiones</t>
  </si>
  <si>
    <t xml:space="preserve">Describir los:
- Sistemas numéricos binario, decimal y hexadecimal, BCD y gray
-  Algoritmos de conversión entre el sistema binario, decimal hexadecimal, BCD y gray
</t>
  </si>
  <si>
    <t xml:space="preserve">Realizar conversiones entre los diferentes sistemas numéricos: binario, decimal, hexadecimal
Representar números decimales en los códigos BCD y gray
</t>
  </si>
  <si>
    <t xml:space="preserve">Analítico
Destreza Manual
Capacidad de autoaprendizaje
Trabajo en Equipo
</t>
  </si>
  <si>
    <t xml:space="preserve">Simbología y compuertas  </t>
  </si>
  <si>
    <t>Definir las compuertas básicas lógicas, simbología (estándar e IEEE) y función lógica.</t>
  </si>
  <si>
    <t>Comprobar las tablas de verdad de las compuertas básicas.</t>
  </si>
  <si>
    <t xml:space="preserve">Familias lógicas  </t>
  </si>
  <si>
    <t xml:space="preserve">Describir las características de las Familias lógicas TTL y CMOS. </t>
  </si>
  <si>
    <t>Interpretar la hoja de especificación de datos del fabricante.</t>
  </si>
  <si>
    <t xml:space="preserve">Medidas de seguridad en el manejo  y conservación de las familias lógicas TTL y CMOS  </t>
  </si>
  <si>
    <t>Listar las medidas de seguridad en el manejo de circuitos integrados de las familias lógicas TTL y CMOS.</t>
  </si>
  <si>
    <t>Operar circuitos integrados de las familias lógicas TTL y CMOS.</t>
  </si>
  <si>
    <t xml:space="preserve">Detección, localización y eliminación de fallas  </t>
  </si>
  <si>
    <t xml:space="preserve">Describir:
- Un método de detección y localización de fallas (Comprobación de la función lógica)
- El funcionamiento de los instrumentos para la detección de fallas en circuitos digitales con compuertas lógicas                                             
- Las técnicas para aislamiento y corrección de fallas en circuitos digitales con compuertas lógicas
(sustitución de compuertas, falsos contactos y soldadura fría)
</t>
  </si>
  <si>
    <t>Localizar fallas eléctricas mediante el uso de técnicas para su aislamiento y corrección en circuitos digitales con compuertas lógicas.</t>
  </si>
  <si>
    <t xml:space="preserve">Elaborará, a partir de un caso, un reporte que incluya:
- Resultados de la conversión de números entre los sistemas: binario, decimal, hexadecimal
- Resultados de la comprobación de las tablas de verdad de las compuertas lógicas básicas
- Representación de números decimales en los códigos BCD y gray
- Descripción de las características de las familias lógicas TTL y CMOS
- Resultado de localización de falla                      
- Propuesta de corrección
</t>
  </si>
  <si>
    <t xml:space="preserve">1. Analizar las conversiones entre los diferentes sistemas numéricos
2. Identificar las medidas de seguridad para el manejo de circuitos integrados de las familias lógicas
3. Analizar la tabla de verdad de las compuertas lógicas básicas
4. Comprender el proceso de localización y corrección de fallas en circuitos digitales con compuertas lógicas
</t>
  </si>
  <si>
    <t xml:space="preserve">Estudios de casos
Lista de cotejo
</t>
  </si>
  <si>
    <t xml:space="preserve">Prácticas de laboratorio
Ejercicios prácticos
Estudio de casos               
</t>
  </si>
  <si>
    <t xml:space="preserve">Equipos de cómputo
Laboratorio de tecnología
Pintarrón
Proyector de video
Equipo de cómputo
Circuitos integrados lógicos básicos (AND,OR, NOT,XOR)
Fuente de voltaje regulada
Multímetro digital
Punta lógica
</t>
  </si>
  <si>
    <t>Software de simulación</t>
  </si>
  <si>
    <t>El alumno simulará circuitos digitales básicos, mediante software específico, para comprobar su funcionamiento.</t>
  </si>
  <si>
    <t>Describir las funciones básicas del software: menús y barra de herramientas.</t>
  </si>
  <si>
    <t>Manipular archivos de simulación a través del uso de menús y barras de herramientas del software de simulación.</t>
  </si>
  <si>
    <t xml:space="preserve">Analítico
Capacidad de autoaprendizaje
Trabajo en Equipo
Razonamiento deductivo
Proactivo
</t>
  </si>
  <si>
    <t xml:space="preserve">Instrumentos virtuales  </t>
  </si>
  <si>
    <t>Describir el generador de palabras, punta lógica y analizador de estados lógicos, en el software de simulación.</t>
  </si>
  <si>
    <t>Monitorear el circuito digital simulado mediante el uso de los instrumentos virtuales de medición.</t>
  </si>
  <si>
    <t xml:space="preserve">Construcción del circuito  </t>
  </si>
  <si>
    <t>Explicar el desarrollo de simulaciones de circuitos digitales en el software.</t>
  </si>
  <si>
    <t>Verificar el funcionamiento de circuitos digitales mediante su simulación y la medición de los parámetros eléctricos con los instrumentos virtuales.</t>
  </si>
  <si>
    <t xml:space="preserve">Elaborará, a partir de un caso, un reporte de un proyecto que incluya:
- La descripción del entorno de desarrollo del software de simulación
- El diagrama del circuito simulado
- La descripción y justificación de los instrumentos virtuales utilizados
- Los parámetros de medición verificados
- Las tablas de resultados de simulación de las compuertas lógicas                     
</t>
  </si>
  <si>
    <t xml:space="preserve">1. Identificar los instrumentos virtuales del simulador
2. Analizar simulaciones y mediciones de circuitos digitales en el software
3. Comprender el entorno de trabajo del software de simulación
</t>
  </si>
  <si>
    <t xml:space="preserve">Aprendizaje mediado por nuevas tecnologías        
Ejercicios prácticos
Estudios de casos         
</t>
  </si>
  <si>
    <t xml:space="preserve">Laboratorio de informática para simulación
Software de simulación de circuitos digitales Pintarrón
Proyector de video
Equipo de cómputo
</t>
  </si>
  <si>
    <t>El alumno construirá circuitos lógicos combinacionales empleando los métodos de simplificación de algebra de Boole o mapas de Karnaugh, para realizar aplicaciones específicas definidas por una tabla de verdad.</t>
  </si>
  <si>
    <t xml:space="preserve">Simplificación de circuitos lógicos combinacionales </t>
  </si>
  <si>
    <t xml:space="preserve">Definir los conceptos de: maxitérminos y minitérminos.  
Explicar la estructura y aplicación de los mapas de Karnaugh a las funciones lógicas.
Explicar las operaciones del álgebra de Boole y su aplicación en la reducción de funciones lógicas.
</t>
  </si>
  <si>
    <t>Simplificar expresiones lógicas mediante el álgebra booleana y mapas de Karnaugh a partir de tablas de verdad</t>
  </si>
  <si>
    <t xml:space="preserve">Analítico
Capacidad de autoaprendizaje
Trabajo en Equipo
Razonamiento Deductivo
Proactivo
Destreza Manual
</t>
  </si>
  <si>
    <t xml:space="preserve">Simulación e implementación circuitos lógicos combinacionales </t>
  </si>
  <si>
    <t>Implementar circuitos lógicos combinacionales a partir de una función booleana, su diagrama y simulación.</t>
  </si>
  <si>
    <t xml:space="preserve">Bloques funcionales </t>
  </si>
  <si>
    <t>Describir la operación de los bloques funcionales básicos: codificadores, decodificadores, multiplexores y demultiplexores.</t>
  </si>
  <si>
    <t>Elaborar diseños de circuitos lógicos combinacionales con base en bloques funcionales básicos.</t>
  </si>
  <si>
    <t xml:space="preserve">A partir de un caso implementará  el circuito lógico combinacional y elaborará un reporte que incluya:
- La simplificación de expresiones definidas por la tabla de verdad, así como los diagramas de simulación y fotografías del circuito lógico implementado
</t>
  </si>
  <si>
    <t xml:space="preserve">1. Analizar la terminología de los circuitos lógicos combinacionales
2. Comprender el procedimiento para diseñar circuitos lógicos combinacionales
3. Comprender el proceso de diseño de los circuitos lógicos combinacionales
</t>
  </si>
  <si>
    <t xml:space="preserve">Ejercicios prácticos
Aprendizaje basado en proyectos
Estudio de casos
</t>
  </si>
  <si>
    <t xml:space="preserve">Multimedia
Equipos de laboratorio de tecnología
Laboratorio de informática para simulación Equipo de cómputo
Circuitos integrados (AND, NOT, OR, XOR).
Pintarrón
Proyector de video
</t>
  </si>
  <si>
    <t>circuitos lógicos secuenciales</t>
  </si>
  <si>
    <t>El alumno desarrollará circuitos lógicos secuenciales: contadores y registros de corrimiento a través del uso de flip-flops para  la implementación de contadores de eventos y de transferencia de datos binarios.</t>
  </si>
  <si>
    <t xml:space="preserve">Flip-Flops  </t>
  </si>
  <si>
    <t xml:space="preserve">Explicar la arquitectura y el funcionamiento de un circuito generador de señal de reloj.
Identificar los conceptos de dispositivos síncronos y asíncronos.
Explicar los principios de funcionamiento de flip-flop: JK, RS, T, D y su tabla de verdad.
</t>
  </si>
  <si>
    <t xml:space="preserve">Implementar un circuito generador de señal de reloj. 
Comprobar el funcionamiento de los flip-flop: JK, RS, T, D y su tabla de verdad
</t>
  </si>
  <si>
    <t xml:space="preserve">Contadores  </t>
  </si>
  <si>
    <t>Implementar contadores ascendente y descendente construidos con flip-flop.</t>
  </si>
  <si>
    <t>Registros</t>
  </si>
  <si>
    <t>Describir el funcionamiento y aplicaciones de los registros: transferencia de datos en paralelo y serial.</t>
  </si>
  <si>
    <t xml:space="preserve">Realizar la transferencia de datos en paralelo y serial utilizando registros.  </t>
  </si>
  <si>
    <t xml:space="preserve">Elaborará un reporte a partir de una práctica, que incluya diagrama y simulación de:
- Tabla de verdad del contador de eventos
- Circuito generador de señal de reloj
- Contador de eventos y registros de transferencia de datos paralelos y serial
</t>
  </si>
  <si>
    <t xml:space="preserve">1.- Analizar los conceptos y manejo de los diferentes tipos de flip-flops
2.- Comprender el funcionamiento de los flip-flops en la estructura de contadores asíncronos y síncronos
3.- Comprender el concepto funcional de los registros de transferencia de datos paralelo y serial en base de flip-flops
</t>
  </si>
  <si>
    <t xml:space="preserve">Prácticas de laboratorio
Aprendizaje basado en proyectos
Equipos colaborativos
</t>
  </si>
  <si>
    <t xml:space="preserve">Ejercicios prácticos
Equipos de laboratorio de tecnología
Laboratorio de informática para simulación
Equipo de cómputo
Circuitos integrados Flip Flop (JK, RS, D, T).
Pintarrón
Proyector de video
</t>
  </si>
  <si>
    <t>Introducción a dispositivos lógicos programables</t>
  </si>
  <si>
    <t xml:space="preserve">Fundamentos de dispositivos lógicos programables </t>
  </si>
  <si>
    <t xml:space="preserve">Explicar la arquitectura y funcionamiento de los dispositivos lógicos programables: PAL y GAL. 
Listar los tipos de dispositivos lógicos programables.
</t>
  </si>
  <si>
    <t xml:space="preserve">Diferenciar las arquitecturas de los tipos de dispositivos lógicos programables. 
Seleccionar un dispositivo lógico programable que satisfaga los requerimientos específicos establecido en una tabla de verdad.
</t>
  </si>
  <si>
    <t xml:space="preserve">Analítico
Capacidad de autoaprendizaje
Trabajo en Equipo
Razonamiento Deductivo
Proactivo
</t>
  </si>
  <si>
    <t xml:space="preserve">Programación de dispositivos lógicos programables </t>
  </si>
  <si>
    <t xml:space="preserve">Describir:
- El Proceso de programación de dispositivos lógicos programables.
- El entorno de programación de PLD. 
Explicar el método de elaboración de un programa.
</t>
  </si>
  <si>
    <t xml:space="preserve">Estructurar un programa de un circuito lógico combinacional y secuenciales a partir de la función lógica o su diagrama esquemático.
Programar circuitos lógicos combinacionales y secuenciales en dispositivos lógicos programables PAL o GAL.              
</t>
  </si>
  <si>
    <t xml:space="preserve">Elaborará un reporte a partir de una práctica que incluya:
- Selección del dispositivo lógico programable
-Elaboración del código fuente del programa aplicado al PAL o GAL
- Diagrama esquemático y descripción de terminales del dispositivo GAL o PAL
-Armar el circuito lógico implementado con el PLD
</t>
  </si>
  <si>
    <t xml:space="preserve">1. Identificar las arquitecturas de los tipos de dispositivos lógicos programables.
2. Comprender las arquitecturas de los tipos de dispositivos lógicos programables.
3. Analizar la lógica de programación de los dispositivos lógicos programables, para la construcción de circuitos lógicos digitales.
</t>
  </si>
  <si>
    <t xml:space="preserve">Ejercicios prácticos
Equipos de laboratorio de tecnología
Laboratorio de informática para simulación
Equipo de cómputo
Circuitos integrados PAL y GAL
Programador universal
Software de programación
Fuente regulada de voltaje directo
Pintarrón
Proyector de video
</t>
  </si>
  <si>
    <t>Microcontroladores</t>
  </si>
  <si>
    <t>El alumno desarrollará aplicaciones básicas de control, identificando la arquitectura y características de un microcontrolador para la simulación y programación de un sistema.</t>
  </si>
  <si>
    <t xml:space="preserve">Arquitectura </t>
  </si>
  <si>
    <t xml:space="preserve">Definir el concepto de microcontrolador. 
Describir: 
- La unidad aritmética de procesamiento de datos, memoria de datos y de programa, registros de propósito general y especifico, puertos de entrada y salida
- La relación que existe entre los elementos internos de un microcontrolador
- Los elementos de la hoja de datos del microcontrolador (distribución de pines, parámetros eléctricos, capacidad de memoria, puertos de entrada/salida) 
</t>
  </si>
  <si>
    <t xml:space="preserve">Localizar las terminales del microcontrolador y su función.
Distinguir los bloques funcionales internos de un microcontrolador, su función e interrelación. 
Seleccionar un microcontrolador de acuerdo a los requerimientos del número de entrada-salida, memoria, y puertos especiales especificados.
</t>
  </si>
  <si>
    <t xml:space="preserve">Simulación y programación de microcontroladores  </t>
  </si>
  <si>
    <t xml:space="preserve">Explicar el conjunto de instrucciones, temporizadores, contadores, interrupciones, puertos especiales y modos de direccionamiento.
Describir el entorno de simulación y programación.
</t>
  </si>
  <si>
    <t xml:space="preserve">Verificar programas a través de software de simulación. 
Desarrollar aplicaciones básicas como: contadores, alarmas, control de motor a pasos, mediante el uso de microcontroladores.  
</t>
  </si>
  <si>
    <t xml:space="preserve">A partir de un caso elaborará un reporte que incluya :
- Mapa conceptual para identificar la arquitectura de un microcontrolador
-El código fuente de la programación aplicada al microntrolador
-Diagrama esquemático                         
-Describir las terminales del dispositivo microcontrolador
</t>
  </si>
  <si>
    <t xml:space="preserve">1. Analizar la arquitectura del microcontrolador para identificar las funciones de cada uno de los módulos
2. Analizar el software del microcontrolador para la elaboración y simulación de programas
3. Comprender la implementación de sistemas digitales con microcontroladores
</t>
  </si>
  <si>
    <t xml:space="preserve">Ejercicios prácticos
Aprendizaje basado en proyectos
Equipos colaborativos
</t>
  </si>
  <si>
    <t xml:space="preserve">equipos de laboratorio de tecnología
laboratorio de informática para simulación
equipo de cómputo
circuitos integrados PAL y GAL 
programador universal microcontrolador
software de programación
fuente regulada de voltaje directo
pintarrón
sistemas de desarrollo de microcontrolador
proyector de video
</t>
  </si>
  <si>
    <t xml:space="preserve">Elabora un reporte de descripción del proceso  que integre:
- Diagrama de bloques, 
- Descripción de entradas y salidas, 
- Variables y sus características, 
- Características de suministro de energía (eléctrica, neumática, etc.), 
- Protocolos de comunicación
Estado operativo de lo preexistente con un listado de los elementos por subsistemas:
- Neumáticos
- Eléctricos y Electrónicos
- Mecánicos 
- Elementos de control
Necesidades del cliente en el que se identifique: 
- Capacidades de producción 
- Medidas de seguridad
- Intervalos de operación del sistema
- Flexibilidad de la producción
- Control de calidad
Determina el sistema general, subsistemas y los componentes en base a los requerimientos del proceso.
</t>
  </si>
  <si>
    <t xml:space="preserve">Aplica el procedimiento estandarizado de detección de fallas (ejemplo AMF, árbol de toma de decisiones, entre otras).
Genera un informe de diagnóstico de la falla
- Nombre del equipo
- Tipo de falla
- Localización de la falla
- Posibles causas
- Resultados de las mediciones realizadas
- Propuesta de soluciones (acciones de mantenimiento para corrección de falla)
</t>
  </si>
  <si>
    <t>Ejecutar acciones de mantenimiento                                                                  de acuerdo al programa establecido,                                                      para minimizar los paros en los procesos productivos.</t>
  </si>
  <si>
    <t xml:space="preserve"> Ronald, T. (2008) Sistemas Digitales Principios y  Aplicaciones 
10º Edición
 D.F. México Prentice Hall ISBN 9702609704
</t>
  </si>
  <si>
    <t xml:space="preserve">Floyd, T. (2006) Fundamentos de Sistemas Digitales
9º Edición
 Madrid España Prentice Hall
ISBN: 8483220857
</t>
  </si>
  <si>
    <t xml:space="preserve">Mano, M. (2005) Fundamentos de Diseño Lógico y de Computadoras 
3º Edición
 Madrid
 España Pearson
ISBN: 9788420543994
</t>
  </si>
  <si>
    <t>Tokheim, R. (2008) Electrónica Digital Madrid España McGraw Hill</t>
  </si>
  <si>
    <t xml:space="preserve">Wakerly, J. (2006) Diseño Digital Principios y Prácticas D.F. México Prentice Hall
ISBN: 978-970-17-0404-2
</t>
  </si>
  <si>
    <t xml:space="preserve">Valdés,F. y Pallás, F. (2007) Microcontroladores - Fundamentos y Aplicaciones Con PIC D.F. México Alfaomega, Marcombo
ISBN: 9789701511497
</t>
  </si>
  <si>
    <t xml:space="preserve">Sergio Martín, Miguel Castro
  Electrónica Digital-teoría, problemas y simulación D.F. México Alfaomega Grupo Editor.
ISBN:9786077074625
</t>
  </si>
  <si>
    <t>SISTEMAS MECÁNICOS I</t>
  </si>
  <si>
    <t>El alumno establecerá los requerimientos de operación, mantenimiento y seguridad en sistemas mecánicos, mediante la prevención, diagnóstico y análisis de fallas, para minimizar los paros en los procesos productivos.</t>
  </si>
  <si>
    <t>Introducción a  los sistemas mecánicos</t>
  </si>
  <si>
    <t>El alumno identificará los componentes mecánicos, mediante especificaciones técnicas, para diferenciar sus aplicaciones en los sistemas mecánicos.</t>
  </si>
  <si>
    <t>Conceptos generales de los sistemas mecánicos</t>
  </si>
  <si>
    <t xml:space="preserve">Explicar el concepto de sistema mecánicos y los elementos que lo integran. 
Definir mecanismos, máquina, cinemática de máquinas.              
</t>
  </si>
  <si>
    <t>Diferenciar un mecanismo de una maquina mediante el arreglo de componentes que los integran.</t>
  </si>
  <si>
    <t xml:space="preserve">Responsabilidad Disciplina
Trabajo en equipo
Proactividad Honestidad
</t>
  </si>
  <si>
    <t>Aplicaciones de los sistemas mecánicos</t>
  </si>
  <si>
    <t xml:space="preserve">Describir las aplicaciones de los sistemas mecánicos en equipos industriales: 
Sujeción, apoyo y transmisión de movimiento y potencia, para transporte, transformación, manipulación, almacenamiento, selección y separación.
</t>
  </si>
  <si>
    <t>Relacionar la configuración de un sistema mecánico con sus posibles aplicaciones en la industria.</t>
  </si>
  <si>
    <t>Sistemas de transmisión de movimiento y potencia</t>
  </si>
  <si>
    <t>Identificar los elementos de una transmisión rígida y flexible: Engranes, Uniones Universales, Cadenas, Catarina, Poleas y bandas, y las especificaciones de sus regímenes de trabajo.</t>
  </si>
  <si>
    <t>Comprobar las especificaciones técnicas de los elementos que integran un sistema de trasmisión a través de la interpretación de tablas de especificaciones técnicas.</t>
  </si>
  <si>
    <t>Rodamientos</t>
  </si>
  <si>
    <t>Identificar los tipos de rodamientos de un sistema mecánico y las especificaciones de sus regímenes de trabajo.</t>
  </si>
  <si>
    <t>Comprobar las especificaciones técnicas de los rodamientos de a través de la interpretación de tablas de especificaciones técnicas.</t>
  </si>
  <si>
    <t xml:space="preserve">Elaborará, a partir de un caso real y específico, un reporte que incluya: 
- La descripción técnica de los elementos mecánicos
- La justificación de sus características
- La función que realizan
</t>
  </si>
  <si>
    <t xml:space="preserve">1. Identificar los conceptos generales de sistema mecánico
2. Analizar los elementos mecánicos para la transferencia mecánica de movimiento
3.- Distinguir las especificaciones técnicas que integran un sistema mecánico
</t>
  </si>
  <si>
    <t xml:space="preserve">Estudios de casos
Hoja de respuesta
</t>
  </si>
  <si>
    <t xml:space="preserve">Práctica en laboratorios
Discusión en grupos de trabajo
Análisis de Casos
</t>
  </si>
  <si>
    <t xml:space="preserve">Equipo de computo 
Proyector digital de video  
Videos
Banco de mecanismos
Elementos mecánicos
Manuales de especificaciones técnicas y catálogos
</t>
  </si>
  <si>
    <t>Mantenimiento y seguridad</t>
  </si>
  <si>
    <t>El alumno establecerá los requerimientos de mantenimiento y seguridad, mediante la planificación de los trabajos de preservación y conservación, para el buen funcionamiento de los sistemas mecánicos.</t>
  </si>
  <si>
    <t>Generalidades del mantenimiento mecánico</t>
  </si>
  <si>
    <t>Explicar los conceptos de: mantenimiento, mantenimiento correctivo, preventivo y predictivo, la filosofía del mantenimiento productivo total (TPM) y la importancia del mantenimiento en los procesos productivos.</t>
  </si>
  <si>
    <t>Determinar el tipo de mantenimiento según los tiempos de aplicación en un proceso de producción.</t>
  </si>
  <si>
    <t xml:space="preserve">Responsabilidad
Disciplina
Analítico
Trabajo en equipo Administración del tiempo (actividades)
</t>
  </si>
  <si>
    <t>Instrumentos de verificación para sistemas mecánicos</t>
  </si>
  <si>
    <t>Describir los instrumentos que se emplean en la verificación de sistemas mecánicos como: tacómetros, cámara termográfica, analizador de vibraciones y analizador de ultrasonido.</t>
  </si>
  <si>
    <t>Detectar las fallas en los sistemas mecánicos según la información del fabricante empleando los instrumentos de verificación.</t>
  </si>
  <si>
    <t xml:space="preserve">Disciplina, 
Orden, 
Analítico, 
Trabajo en equipo, Administración del tiempo (actividades)
</t>
  </si>
  <si>
    <t>Conceptos básicos de Tribología (lubricación)</t>
  </si>
  <si>
    <t>Explicar el concepto de tribología y las características del mantenimiento de sistemas mecánicos según la norma SAE.</t>
  </si>
  <si>
    <t>Seleccionar lubricantes según las especificaciones del fabrícate y los regímenes de trabajo, basado en la clasificación y nomenclatura SAE para lubricantes.</t>
  </si>
  <si>
    <t xml:space="preserve">Responsabilidad
Disciplina 
Orden
Limpieza
Analítico
Trabajo en equipo 
Conciencia ecológica
</t>
  </si>
  <si>
    <t xml:space="preserve">Planificación de trabajos de mantenimiento </t>
  </si>
  <si>
    <t>Describir los elementos necesarios para la preservación y conservación de los sistemas mecánicos, mediante: programa de mantenimiento, Orden de Trabajo, Bitácora de Mantenimiento, Registro de Intervenciones y Hoja de Verificación.</t>
  </si>
  <si>
    <t>Elaborar programas de mantenimiento preventivo de los sistemas mecánicos.</t>
  </si>
  <si>
    <t xml:space="preserve">Disciplina
Orden
Analítico
Trabajo en equipo
Administración del tiempo (actividades)
</t>
  </si>
  <si>
    <t>Dispositivos de seguridad en sistemas mecánicos</t>
  </si>
  <si>
    <t>Identificar los elementos de protección de los sistemas mecánicos de acuerdo a las especificaciones del fabricante y las normas de seguridad industrial que involucran el mantenimiento mecánico.</t>
  </si>
  <si>
    <t>Verificar que los elementos de protección de un sistema mecánico cumplan con las normas de seguridad industrial.</t>
  </si>
  <si>
    <t xml:space="preserve">Disciplina
Orden
Analítico
Trabajo en equipo Administración del tiempo (actividades) Conciencia ecológica
</t>
  </si>
  <si>
    <t>Elaborará un reporte de la preservación y conservación de los sistemas mecánicos, para un caso real, tomando en cuenta las especificaciones técnicas de cada elemento, que contenga la planeación del mantenimiento con tiempos y actividades definidas.</t>
  </si>
  <si>
    <t xml:space="preserve">1. Identificar los conceptos de mantenimiento, conservación, y preservación de los sistemas mecánicos
2. Identificar los elementos de protección para los sistemas mecánicos
3. Comprender el procedimiento de detección de necesidades de preservación y conservación de sistemas mecánicos
4. Comprender la secuencia para la conservación de los sistemas
</t>
  </si>
  <si>
    <t xml:space="preserve">Ejecución de tareas
 lista de verificación
</t>
  </si>
  <si>
    <t xml:space="preserve">Aprendizaje basado en problemas
Análisis de casos
Discusión en grupos de trabajo
</t>
  </si>
  <si>
    <t xml:space="preserve">Video proyector 
Laptop
Banco de mecanismos 
Norma SAE (lubricación)
</t>
  </si>
  <si>
    <t>Diagnóstico de fallas</t>
  </si>
  <si>
    <t>El alumno diagnosticará fallas, mediante las técnicas de análisis detección en sistemas mecánicos, para prevenir paros en los procesos productivos.</t>
  </si>
  <si>
    <t xml:space="preserve">Concepto de falla y clasificación </t>
  </si>
  <si>
    <t xml:space="preserve">Explicar el concepto de falla y su clasificación.  
                                                                                                                                           Describir la importancia del análisis de fallas.
</t>
  </si>
  <si>
    <t xml:space="preserve">Categorizar los tipos de falla mecánicas según las características físicas.                                  </t>
  </si>
  <si>
    <t xml:space="preserve">Responsabilidad
Disciplina
Orden
Limpieza
Analítico 
Trabajo en equipo
Administración del tiempo (actividades) 
Perseverancia
Proactividad 
</t>
  </si>
  <si>
    <t>Análisis de fallas</t>
  </si>
  <si>
    <t>Identificar las causas de las fallas mediante un diagrama de pareto y estratificación que incluya los elementos del sistema mecánico y sus relaciones.</t>
  </si>
  <si>
    <t>Elaborar un diagrama de pareto y estratificación de las causas de fallas en un sistema mecánico.</t>
  </si>
  <si>
    <t xml:space="preserve">Responsabilidad
Disciplina
Orden
Limpieza
Analítico 
Trabajo en equipo
Administración del tiempo (actividades) 
Perseverancia
Proactividad 
Conciencia ecológica 
</t>
  </si>
  <si>
    <t>Prevención de fallas</t>
  </si>
  <si>
    <t>Identificar los procesos de eliminación de falla y gestión preventiva de la falla.</t>
  </si>
  <si>
    <t>Establecer un programa de prevención de fallas de un sistema mecánico.</t>
  </si>
  <si>
    <t xml:space="preserve">Responsabilidad
Disciplina
Orden
Limpieza
Analítico 
Trabajo en equipo
Administración del tiempo (actividades) 
Perseverancia
</t>
  </si>
  <si>
    <t xml:space="preserve">Elaborará un reporte de diagnóstico de falla en un sistema mecánico, para un caso específico que debe contener:
- La descripción del sistema mecánico, sus elementos y las relaciones entre ellos.
- El diagrama de pareto y estratificación.
- Indicar el proceso de eliminación de fallas, y
- Las recomendaciones para la prevención de la misma.
</t>
  </si>
  <si>
    <t xml:space="preserve">1. Identificar el concepto de falla
2. Analizar las causas de las fallas
3.  Comprender la técnica detección de la falla
4. Organizar el proceso de eliminación de la falla
</t>
  </si>
  <si>
    <t xml:space="preserve">Aprendizaje basado en problemas
Análisis de casos
Discusión en grupos de trabajo 
Práctica en laboratorios
</t>
  </si>
  <si>
    <t xml:space="preserve">Video proyector
Laptop 
Banco de mecanismos
</t>
  </si>
  <si>
    <t xml:space="preserve">Aplica el procedimiento estandarizado de detección de fallas (ejemplo AMF, árbol de toma de decisiones, entre otras)
Generar un informe de diagnóstico de la falla
- Nombre del equipo
- Tipo de falla
- Localización de la falla
- Posibles causas
- Resultados de las mediciones realizadas
- Propuesta de soluciones (acciones de mantenimiento para corrección de falla)
</t>
  </si>
  <si>
    <t xml:space="preserve">Realiza acciones de mantenimiento de acuerdo al programa establecido y siguiendo las condiciones de seguridad
Registra los resultados en una lista de verificación.
</t>
  </si>
  <si>
    <t xml:space="preserve">Norton Robert  (2013)
5ª
Edición Diseño de Maquinaria: Síntesis y Análisis de Maquinas y Mecanismos
 D.F. México MCGraw Hill 
ISBN: 9786071509352
</t>
  </si>
  <si>
    <t xml:space="preserve">Bernabé Jiménez Padilla (2013) Montaje y reparación de los sistemas mecánicos. D.F. México IC Editorial
ISBN: 9788415792383
</t>
  </si>
  <si>
    <t xml:space="preserve">Erik Oberg, Franklin D. Jones, Henry H. Ryffel
 (2012)
29a
Edición  Machinery's Handbook 29th Edition New York USA Industrial Press
ISBN: 978-0831129026
</t>
  </si>
  <si>
    <t xml:space="preserve">Chavez Martinez Francisco
  (2002) La tribología : ciencia y técnica para el mantenimiento D.F México Limusa
ISBN: 9681853172
</t>
  </si>
  <si>
    <t xml:space="preserve">R. Keith Mobley (2004)
2a
Edición
 Maintenance Fundamentals Massachusetts USA Elsevier Inc
ISBN: 0-7506-7798-8
</t>
  </si>
  <si>
    <t xml:space="preserve">Dounce, E. (2000) La productividad en el mantenimiento
 D.F. México Cecsa
</t>
  </si>
  <si>
    <t xml:space="preserve">Ramírez, C. (2007) Seguridad. Un enfoque integral.
 D.F. México Limusa ISBN:9681838564
</t>
  </si>
  <si>
    <t xml:space="preserve">SKF (2014) Tópicos y herramientas sobre aplicación, mantenimiento, clasificación, selección y  cálculo  de rodamientos.
http://www.skf.com/group/knowledge-centre/index.html
</t>
  </si>
  <si>
    <t xml:space="preserve">INTEGRADORA I
</t>
  </si>
  <si>
    <t>El alumno demostrará la competencia de desarrollar y conservar sistemas automatizados y de control, utilizando tecnología adecuada, de acuerdo a normas, especificaciones técnicas y de seguridad, para mejorar y mantener los procesos productivos.</t>
  </si>
  <si>
    <t>Planeación de proyectos de automatización y control</t>
  </si>
  <si>
    <t>El alumno planeará Sistemas Automatizados y de Control, considerando los aspectos técnicos, económicos y normativos, utilizando tecnologías de la información y toma de decisiones para garantizar la disponibilidad operacional.</t>
  </si>
  <si>
    <t xml:space="preserve">Diagnóstico de necesidades  </t>
  </si>
  <si>
    <t>Documentar las características de un proceso productivo y los requerimientos de mejora identificados a través del diagnóstico de necesidades de automatización realizado.</t>
  </si>
  <si>
    <t xml:space="preserve">Analítico
Responsable
Disciplinado
Trabajo En Equipo
Proactivo
Ordenado
</t>
  </si>
  <si>
    <t xml:space="preserve">Técnicas  de toma de decisiones            </t>
  </si>
  <si>
    <t>Seleccionar recursos aplicando técnicas de toma de decisiones.</t>
  </si>
  <si>
    <t xml:space="preserve">Capacidad de autoaprendizaje
Trabajo en equipo
Creativo
Ordenado y limpieza
Autocrítico
Razonamiento deductivo
Metódico 
Analítico 
Responsabilidad 
</t>
  </si>
  <si>
    <t xml:space="preserve">Proveedores y cotizaciones  </t>
  </si>
  <si>
    <t>Seleccionar proveedores justificando su selección.</t>
  </si>
  <si>
    <t xml:space="preserve">Capacidad de autoaprendizaje
Trabajo en equipo
Creativo
Ordenado y limpieza
Autocrítico
Razonamiento
deductivo
Metódico 
Analítico 
Responsabilidad 
</t>
  </si>
  <si>
    <t xml:space="preserve">Estimación de costos           </t>
  </si>
  <si>
    <t>Calcular los costos de horas- hombre, consumibles, indirectos, equipos y materiales de sistemas: mecánico, eléctrico, electrónico y de control empleados en un proyecto de automatización.</t>
  </si>
  <si>
    <t xml:space="preserve">Analítico
Responsable
Disciplinado
Trabajo en equipo
Proactivo
Ordenado
</t>
  </si>
  <si>
    <t>Anteproyecto</t>
  </si>
  <si>
    <t>Elaborar una propuesta justificada de mejora del proceso productivo a través de la automatización, que incluya los diagramas por bloques de los sistemas: mecánico, eléctrico, electrónico y de control, y sus elementos.</t>
  </si>
  <si>
    <t xml:space="preserve">Analítico
Responsable
Disciplinado
Trabajo en equipo
Proactivo
Ordenado
Consciente de la  ecología
</t>
  </si>
  <si>
    <t>Presentación de la propuesta integral del proyecto de automatización</t>
  </si>
  <si>
    <t>Elaborar presentación que contenga: características tecnológicas, las ventajas, diagrama de Gantt y costo del proyecto.</t>
  </si>
  <si>
    <t xml:space="preserve">A partir de un caso práctico elaborará una propuesta de proyecto que contenga la selección de equipo, selección de proveedores, costos y "Filosofía de Control".
Que contenga: 
- Diagnóstico de necesidades
- Descripción y características del proceso y sistemas que lo integran
- Suministros y consumos de energía
- Indicadores de producción
- Costos del proyecto de automatización
</t>
  </si>
  <si>
    <t xml:space="preserve">1. Identificar las características de proyecto
2. Identificar la técnica de toma de decisiones para la selección de proveedores y equipo
3. Comprender procedimiento para la selección de proveedores y equipo
4. Comprender procedimiento para determinar costos
5. Analizar propuesta económica y "Filosofía de Control”
6. Identificar las fases del proyecto
7. Analizar factores de riesgo y contingencia
8. Analizar alternativas de mejora del proceso productivo
9. Integrar la propuesta del proyecto
</t>
  </si>
  <si>
    <t xml:space="preserve">Proyecto
Lista de verificación
</t>
  </si>
  <si>
    <t xml:space="preserve">Aprendizaje basado en proyectos
Equipos colaborativos
Discusión de grupo
</t>
  </si>
  <si>
    <t xml:space="preserve">Proyector digital de video
Equipo de cómputo
Internet
Catálogos y manuales de fabricantes
Impresos de reportes técnicos y tesis
</t>
  </si>
  <si>
    <t>Integración de proyectos de automatización y control</t>
  </si>
  <si>
    <t>El alumno implementará sistemas automatizados y de control, considerando la planeación establecida, para instalar, poner en marcha y probar el funcionamiento del sistema.</t>
  </si>
  <si>
    <t xml:space="preserve">Descripción técnica de los sistemas del proyecto de automatización  </t>
  </si>
  <si>
    <t xml:space="preserve">Diagramar los sistemas del proyecto de automatización, especificando las características de los sistemas y elementos del proyecto de automatización y su interconexión.  
Simular el funcionamiento de los sistemas conforme a los planos y diagramas para validar su funcionamiento.
</t>
  </si>
  <si>
    <t xml:space="preserve">Analítico
Propositivo
Responsable
Disciplinado
Trabajo en equipo Proactivo
Ordenado
</t>
  </si>
  <si>
    <t xml:space="preserve">Instalación de los sistemas que componen el proyecto  </t>
  </si>
  <si>
    <t xml:space="preserve">Instalar los sistemas y sus componentes que constituyen el proyecto de automatización con base en los diagramas y planos establecidos.
Configurar los sistemas y sus componentes que constituyen el proyecto de automatización que así lo requieran de acuerdo a las especificaciones del fabricante.
</t>
  </si>
  <si>
    <t xml:space="preserve">Analítico
Propositivo
Responsable
disciplinado
Trabajo en equipo
Proactivo
Ordenado
Consciente de la  ecología
</t>
  </si>
  <si>
    <t xml:space="preserve">Programación de los sistemas que componen el proyecto     </t>
  </si>
  <si>
    <t xml:space="preserve">Programar los sistemas y sus componentes que constituyen el proyecto de automatización que así lo requieran de acuerdo a las especificaciones del fabricante.
</t>
  </si>
  <si>
    <t xml:space="preserve">Analítico
Propositivo
Responsable
Disciplinado
Trabajo En Equipo Proactivo
Ordenado
</t>
  </si>
  <si>
    <t xml:space="preserve">Evaluación del funcionamiento  </t>
  </si>
  <si>
    <t xml:space="preserve">Ejecutar un procedimiento de arranque, operación y paro de un proceso automatizado.
Evaluar el desempeño de un proceso automatizado a partir de la medición de los parámetros establecidos.
</t>
  </si>
  <si>
    <t xml:space="preserve">Analítico
Propositivo
Responsable
Disciplinado
Trabajo En Equipo Proactivo
Ordenado
</t>
  </si>
  <si>
    <t xml:space="preserve">Documentación del proyecto </t>
  </si>
  <si>
    <t xml:space="preserve">Elaborar un manual del usuario del proyecto realizado, que contenga:
Descripción general del proceso, principales componentes, suministro de energía, recomendaciones de seguridad, intervalos de operación, procedimiento de arranque, operación y paro y recomendaciones de mantenimiento.
Elaborar un reporte técnico del proyecto realizado que integre: 
Diagnóstico de necesidades, anteproyecto, diagramas y componentes de los sistemas, programas elaborados, costos del proyecto y manual del usuario.
</t>
  </si>
  <si>
    <t xml:space="preserve">Analítico
Propositivo
Responsable
Disciplinado
Creativo
Ordenado
Consciente de la  Ecología
</t>
  </si>
  <si>
    <t xml:space="preserve">Integrará la documentación del proyecto que contenga:
- Características de los sistemas y elementos del proyecto de automatización
- Diagramas y los sistemas del proyecto de automatización
- Resultados de la simulación de funcionamiento de los sistemas
- Parámetros de configuración de los sistemas y sus componentes que así lo requieran de acuerdo a las especificaciones del fabricante
-Procedimiento y parámetros de programación de los sistemas y sus componentes que así lo requieran de acuerdo a las especificaciones del fabricante
- Procedimiento de arranque, operación y paro de un proceso automatizado
- Evaluación del desempeño de un proceso automatizado a partir de la medición de los parámetros establecidos
- Manual del usuario
</t>
  </si>
  <si>
    <t xml:space="preserve">1. Relacionar información contenida en las hojas de datos técnicos de los elementos empleados en un proyecto de automatización
2. Describir el proceso de simulación del funcionamiento de los sistemas conforme a los planos y diagramas para validar su funcionamiento
3. Describir el proceso de instalación y configuración de los elementos y equipos empleados en un proyecto de automatización
4. Comprender las etapas del procedimiento de arranque y puesta en marcha de un proceso automatizado
5. Relacionar la información técnica de los componentes, sistemas y diagramas con la estructura del reporte del proyecto para su adecuada documentación
</t>
  </si>
  <si>
    <t xml:space="preserve">Aprendizaje basado en proyectos
Discusión en grupo
Equipos colaborativos
</t>
  </si>
  <si>
    <t>Mantenimiento a sistemas automatizados</t>
  </si>
  <si>
    <t>El alumno ejecutará acciones de mantenimiento en equipos automatizados y de control, acorde a las normas, estándares, especificaciones técnicas y plan de mantenimiento, para contribuir a la operación del proceso.</t>
  </si>
  <si>
    <t xml:space="preserve">Procedimiento para la detección de fallas </t>
  </si>
  <si>
    <t xml:space="preserve">Generar un informe de detección de la falla que incluya:
- Nombre del equipo
- Tipo de falla
- Localización de la falla
- Posibles causas
- Resultados de las mediciones realizadas
- Propuesta de soluciones (acciones de mantenimiento para corrección de falla)
</t>
  </si>
  <si>
    <t xml:space="preserve">Analítico
Propositivo
Responsable Disciplinado
Trabajo En Equipo Proactivo
Ordenado 
</t>
  </si>
  <si>
    <t xml:space="preserve">Acciones de mantenimiento       </t>
  </si>
  <si>
    <t xml:space="preserve">Realizar acciones de mantenimiento de acuerdo al programa establecido siguiendo las condiciones de seguridad
Registrar los resultados de las acciones de mantenimiento en una bitácora.
</t>
  </si>
  <si>
    <t xml:space="preserve">Documentará el diagnóstico del proyecto incluyendo:
- Detección de la falla ó posibles fallas (Nombre del equipo, descripción de falla 
- Localización de la falla 
- Posibles causas
- Resultados de las mediciones realizadas)  
- Propuesta de soluciones
- Acciones ejecutadas.
</t>
  </si>
  <si>
    <t xml:space="preserve">1. Comprender el procedimiento estandarizado de detección de fallas
2. Comprender la estructura de un informe de diagnóstico de fallas
3. Analizar los conceptos básicos de mantenimiento
4. Identificar acciones de mantenimiento para corrección de fallas
5.- Analizar los resultados de las acciones de mantenimiento
</t>
  </si>
  <si>
    <t xml:space="preserve">Aprendizaje basado en proyectos
Equipos colaborativos
Discusión en grupo
</t>
  </si>
  <si>
    <t xml:space="preserve">Elabora un reporte de descripción del proceso  que integre:
- Diagrama de bloques
- Descripción de entradas y salidas 
- Variables y sus características
- Características de suministro de energía (eléctrica, neumática, etc.) 
- Protocolos de comunicación
- Estado operativo de lo preexistente con un listado de los elementos por subsistemas:
- Neumáticos
- Eléctricos y Electrónicos
- Mecánicos 
- Elementos de control
- Necesidades del cliente en el que se identifique: 
- Capacidades de producción 
- Medidas de seguridad
- Intervalos de operación del sistema
- Flexibilidad de la producción
- Control de calidad
- Determina el sistema general, subsistemas y los componentes en base a los requerimientos del proceso.
</t>
  </si>
  <si>
    <t xml:space="preserve">Realiza la propuesta de mejora o adecuación en la que se especifican:
- Objetivos y alcances
- Tiempo de realización a través de cronogramas
- Descripción por diagrama de bloque con elementos
Costos:
- Horas hombre
- Consumibles
- Indirectos
Equipos y materiales de sistemas: Mecánico, Eléctrico, Electrónico y de control.
</t>
  </si>
  <si>
    <t xml:space="preserve">Genera una hoja de datos técnicos (características) que especifique:
- Descripción de entradas y salidas, 
- Variables y sus características, 
- Características de suministro de energía (eléctrica, neumática, etc.)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</si>
  <si>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 xml:space="preserve">Realiza la instalación de componentes de automatización,  en función de:
- Los diagramas 
- Hoja de técnica de los equipos a instalar y 
- Condiciones de seguridad
Configura los elementos que así lo requieran de acuerdo a las especificaciones del fabricante.
Programa los elementos de control considerando los componentes y su configuración, generando, según corresponda:
- Tablas de asignación
- Diagrama de escalera, lista de comandos, entre otros
- Tablas de registros
- Asignación de tiempos
- Comunicación de datos a otros sistemas de acuerdo a los protocolos de comunicación
</t>
  </si>
  <si>
    <t xml:space="preserve">Define y ejecuta un procedimiento de arranque, operación y paro del proceso.
Realiza mediciones de desempeño para compararlas con los requerimientos del proyecto y registrarlos en un reporte.
</t>
  </si>
  <si>
    <t xml:space="preserve">Elabora un manual del usuario del proyecto realizado, que contenga:
- Descripción general del proceso
- Principales componentes 
- Suministro de energía
- Recomendaciones de seguridad
- Intervalos de operación
- Procedimiento de arranque, operación y paro
recomendaciones de mantenimiento
Elaborar un reporte del proyecto que integre los documentos previos generados:
- Diagramas
- Listado de partes
- Programas
- Reporte de necesidades del cliente
- Lista de entradas y salidas
- Procedimientos
- Manual del usuario
</t>
  </si>
  <si>
    <t xml:space="preserve">Piedrafita, R. (2004) Ingeniería de la Automatización Industrial
 Zaragoza España Alfaomega
ISBN 9701510348
</t>
  </si>
  <si>
    <t xml:space="preserve">Domingo, A. (2005) Dirección y gestión de proyectos: Un enfoque práctico
 Distrito Federal México RA-MA
ISBN 8478976620
</t>
  </si>
  <si>
    <t xml:space="preserve">Baca, G. (2013) Evaluación de proyectos
 Distrito Federal México McGraw-Hill Interamericana
ISBN 9786071509222
</t>
  </si>
  <si>
    <t xml:space="preserve">Cockrell, Gerald (2001) Practical Project Management - Learning to Manage the Professional
  EUA International Society of Automation
ISBN 1556177356
</t>
  </si>
  <si>
    <t xml:space="preserve">Frederick A. y Clifford, A. (2011) Instrumentation and Control Systems Documentation
  EUA International Society of Automation
ISBN 1936007517
</t>
  </si>
  <si>
    <t>Desarrollar el proceso de manufactura utilizando técnicas y métodos automatizados para la fabricación de piezas y ensambles.</t>
  </si>
  <si>
    <t xml:space="preserve">El alumno elaborará la representación gráfica asistida por computadora de piezas y ensambles en 2D y 3D, considerando la normatividad (DIM, JIS, NOM), para proporcionar las especificaciones de manufactura.           </t>
  </si>
  <si>
    <t>Introducción al dibujo mecánico industrial</t>
  </si>
  <si>
    <t>El alumno determinará la estructura  de un plano  de dibujo mecánico a través de los conceptos clave y software especializado, para su interpretación y realización.</t>
  </si>
  <si>
    <t>Proyecciones ortogonales y vistas</t>
  </si>
  <si>
    <t>Definir las proyecciones ortogonales y Vistas a detalle en  una pieza mecánica.</t>
  </si>
  <si>
    <t>Realizar las proyecciones ortogonales y vistas a detalle de una pieza mecánica.</t>
  </si>
  <si>
    <t xml:space="preserve">Responsabilidad Disciplina
Trabajo en equipo Proactividad Honestidad
</t>
  </si>
  <si>
    <t>Selección de plano y escala</t>
  </si>
  <si>
    <t>Identificar los tamaños (A0, A1, A2, A3, A4, A, B, C, D, E), cuadro de referencia del plano, y escala de acuerdo a las normas de hojas de dibujo y características de la pieza</t>
  </si>
  <si>
    <t xml:space="preserve">Establecer el tamaño del plano en base a escalas y de acuerdo a normas según se requiera (DIM, JIS, NOM).  </t>
  </si>
  <si>
    <t>Entorno de Software de Diseño</t>
  </si>
  <si>
    <t xml:space="preserve">Identificar las herramientas en el entorno del software de diseño tales como:
- Selección del plano.
- Herramientas de croquis (Línea, Línea constructiva, Circulo, Arco, Polígono).
- Tipo de cota (Dimensionales, posición y forma).                                                            
- Vistas Auxiliares.
- Herramientas de modificación (Corte, Arreglo circular y rectangular, simetría)
</t>
  </si>
  <si>
    <t>Elaborar un dibujo utilizando selección de plano, Herramientas de croquis, Tipo de cota, Vistas auxiliares y herramientas de modificación.</t>
  </si>
  <si>
    <t xml:space="preserve">Responsabilidad Disciplina
Trabajo en equipo Proactividad Honestidad 
</t>
  </si>
  <si>
    <t xml:space="preserve">A partir de un caso, entregará un dibujo   que contenga:         
- plantilla y cuadro de referencia del plano.     
-Lista de símbolos y norma aplicada.
- Proyecciones y vistas  de una pieza.                                        
</t>
  </si>
  <si>
    <t xml:space="preserve">1.-  Identificar los tipos de planos que se elaboran en el entorno mecánico e industrial.
2.-  Comprender la simbología utilizada en los planos mecánicos e industriales.
3.-  Identificar las diferentes normas utilizadas en el dibujo  mecánico.
</t>
  </si>
  <si>
    <t xml:space="preserve">Ejercicio práctico 
Lista de cotejo
</t>
  </si>
  <si>
    <t xml:space="preserve">Equipos colaborativos 
Ejercicios prácticos
Aprendizaje basado en nuevas tecnologías
</t>
  </si>
  <si>
    <t xml:space="preserve">pizarrón
proyector de video
equipo de cómputo 
software especializado
</t>
  </si>
  <si>
    <t>Dibujo en  2D asistido por computadora</t>
  </si>
  <si>
    <t>El alumno elaborará dibujos en 2D considerando las normas y aplicando las  herramientas del dibujo asistido por computadora, para mostrar las especificaciones de una pieza.</t>
  </si>
  <si>
    <t>Sistema de Ajustes y tolerancias en software de CAD</t>
  </si>
  <si>
    <t xml:space="preserve">Describir el procedimiento para:
-Asignar tolerancias en cotas geométricas, de forma y posición.
-Asignar los ajustes.
</t>
  </si>
  <si>
    <t>Colocar tolerancias en cotas, de acuerdo al sistema ajustes y tolerancias de un dibujo mecánico.</t>
  </si>
  <si>
    <t xml:space="preserve">Responsabilidad Disciplina
Analítico
Trabajo en equipo Administración del tiempo
</t>
  </si>
  <si>
    <t>Acabados superficiales y soldadura  en software de CAD</t>
  </si>
  <si>
    <t xml:space="preserve">Identificar la simbología que se emplea en la representación de acabado superficial y soldadura en un dibujo mecánico de acuerdo a normas (ISO, ANSI).
</t>
  </si>
  <si>
    <t xml:space="preserve">Realizar un plano de una pieza que muestre los acabados y soldadura utilizando la simbología de acuerdo a las normas (ISO, ANSI) </t>
  </si>
  <si>
    <t>Representación de elementos mecánicos normalizados en software de CAD</t>
  </si>
  <si>
    <t xml:space="preserve">Identificar las representaciones de elementos mecánicos normalizados (roscas, resortes, engranes y poleas)  en un dibujo mecánico de acuerdo a normas  (ISO, ANSI) 
</t>
  </si>
  <si>
    <t>Realizar un plano en el que represente elementos mecánicos normalizados.</t>
  </si>
  <si>
    <t xml:space="preserve">Entregar un   dibujo en 2D con las siguientes características:   
                                             - Ajustes y tolerancias
- Acabados  
- Elementos mecánicos de acuerdo a norma (ISO,ANSI) - tipos de líneas
de acotaciones                            - Tipos de plantilla
- Esquema con ejemplos de proyecciones y vistas                                                                                  
</t>
  </si>
  <si>
    <t xml:space="preserve">1.- Comprender los sistemas de ajuste y tolerancia en un dibujo.
2.- Identificar las diferentes tipos de acabados superficiales y de soldadura en un software de CAD. 
3.- Representar en dibujo mecánico, sistemas de ajustes y tolerancias así como los acabados superficiales y soldadura en un software de CAD.
</t>
  </si>
  <si>
    <t xml:space="preserve">Ejercicio Practico    
Lista de cotejo
</t>
  </si>
  <si>
    <t xml:space="preserve">Practica demostrativa 
Ejercicios práctico 
Lista de cotejo
</t>
  </si>
  <si>
    <t xml:space="preserve">pizarrón
proyector de video
equipo de cómputo
software especializado para diseño
dibujo y simulación (Auto CAD, SolidWorks)
</t>
  </si>
  <si>
    <t>Dibujo en  3D asistido por computadora</t>
  </si>
  <si>
    <t xml:space="preserve">El alumno elaborará modelos en 3D en software de CAD considerando las normas, y aplicando las  herramientas del dibujo asistido por computadora para visualización tridimensional  de una pieza.         </t>
  </si>
  <si>
    <t>Modelado de cuerpos sólidos primitivos y compuestos</t>
  </si>
  <si>
    <t>Modelar cuerpos sólidos a partir de sólidos primitivos utilizando operaciones booleanas.</t>
  </si>
  <si>
    <t>Modelado de cuerpos sólidos a partir de un perfil 2D</t>
  </si>
  <si>
    <t xml:space="preserve">Identificar el procedimiento para modelar cuerpos sólidos a partir de un perfil 2D, por medio de extrusiones o revoluciones.
</t>
  </si>
  <si>
    <t>Modelar cuerpos sólidos a partir de un perfil en 2D  utilizando extrusión o revoluciones en el software de CAD</t>
  </si>
  <si>
    <t xml:space="preserve">Responsabilidad
Disciplina
Orden
Limpieza
Analítico
Trabajo en equipo 
Administración del tiempo 
Perseverancia
Proactividad 
Conciencia ecológica 
</t>
  </si>
  <si>
    <t>Edición de cuerpos sólidos</t>
  </si>
  <si>
    <t>Definir el procedimiento para editar cuerpos sólidos (chaflanes, redondeos, refuerzos, extrusión de caras, vaciado, matrices polares y rectangulares).</t>
  </si>
  <si>
    <t xml:space="preserve">Modelar cuerpos sólidos utilizando las funciones de edición en el software de CAD.                          </t>
  </si>
  <si>
    <t xml:space="preserve">Responsabilidad
Disciplina
Orden 
Limpieza
Analítico
Trabajo en equipo
Administración del tiempo 
Proactividad
Conciencia ecológica
</t>
  </si>
  <si>
    <t>Generación de planos a partir de cuerpos sólidos</t>
  </si>
  <si>
    <t>Describir el procedimiento para generar vistas principales, auxiliares, sección, axonometrías y de detalle, a partir de un cuerpo sólido, en sistema Americano y Europeo.</t>
  </si>
  <si>
    <t xml:space="preserve">Elaborar un plano, trazando:
-Las vistas ortogonales e isométricas, considerando la escala.
-Las vistas principales, auxiliares, de sección, axonometrías, y de detalle, considerando la escala,  a partir cuerpo sólido modelado, en sistema Americano y Europeo.
</t>
  </si>
  <si>
    <t xml:space="preserve">1.- Identificar los comandos y funciones del software de CAD que se aplican para dibujar los croquis.
2.- Determinar el tipo de modelado de acuerdo a la pieza      ( cuerpos sólidos, a partir de un perfil, edición de sólidos).
3.- Diferenciar los  tipos de acabados superficiales (texturas) empleadas en dibujo mecánico de acuerdo a las normas. 
4.-Representar las vistas ortogonales y auxiliares de un sólido.
</t>
  </si>
  <si>
    <t xml:space="preserve">Estudio de caso 
Lista de cotejo
</t>
  </si>
  <si>
    <t xml:space="preserve">Practica Demostrativa 
Estudio de Casos 
Ejercicio Practico
</t>
  </si>
  <si>
    <t xml:space="preserve">pizarrón
proyector de video
equipo de cómputo
software especializado para diseño, dibujo y simulación (Auto CAD, SolidWorks)
</t>
  </si>
  <si>
    <t>Ensambles 3D asistido por computadora</t>
  </si>
  <si>
    <t>El alumno modelará  ensambles en 3D considerando las normas, y aplicando las  herramientas del dibujo asistido por computadora para  obtener las especificaciones de ensamble y verificar su funcionalidad.</t>
  </si>
  <si>
    <t>Restricciones de ensamblado en software de CAD</t>
  </si>
  <si>
    <t xml:space="preserve">Explicar los conceptos (alineación, concentricidad, paralelismo perpendicularidad, coincidencia  y tangencia).                                                  Describir el procedimiento para las restricciones de ensamble de piezas mecánicas.
</t>
  </si>
  <si>
    <t>Modelar un ensamble de piezas mecánicas considerando las restricciones para el ensamblado  (alineación, concentricidad, paralelismo perpendicularidad, coincidencia  y tangencia).</t>
  </si>
  <si>
    <t xml:space="preserve">Responsabilidad Disciplina
Trabajo en equipo Proactividad
Honestidad
</t>
  </si>
  <si>
    <t>Simulación de movimiento en software de CAD</t>
  </si>
  <si>
    <t>Describir el procedimiento para simular el movimiento de piezas ensambladas (translación rotación, resorte).</t>
  </si>
  <si>
    <t>Modelar el movimiento de las piezas ensambladas verificando fallas de ensamble.</t>
  </si>
  <si>
    <t>Generación de planos de ensamble en software de CAD</t>
  </si>
  <si>
    <t>Describir el procedimiento para generar vistas principales de ensamble y despiece (partes) a partir de un modelo.</t>
  </si>
  <si>
    <t>Elaborar un plano, trazando las vistas principales de ensamble, despiece (partes) y lista de partes a partir de un modelo.</t>
  </si>
  <si>
    <t xml:space="preserve">Responsabilidad Disciplina
Trabajo en equipo Proactividad
Honestidad
</t>
  </si>
  <si>
    <t xml:space="preserve">A  partir de un caso planteado, entregará en formato electrónico:
- Dibujos de objetos con ensambles de piezas previamente dibujadas con el software de CAD.
- Dibujos de ensambles con diferentes grados de libertad.
- Dibujos de ensambles con simulación de movimientos.
-Dibujos isométricos en perspectiva 3D y en despiece.
</t>
  </si>
  <si>
    <t xml:space="preserve">1.- Identificar los comandos del software de CAD que se utilizan para el ensamble de piezas.
2.- Relacionar el  concepto de grado de libertad con los comandos del software de CAD para el ensamble en 3 D.
3.- Identificar los comandos del software de CAD utilizados para la simulación de funcionamiento.
4.- Distinguir los                     comandos del software de CAD empleados en la presentación de vistas en perspectiva y despiece.
</t>
  </si>
  <si>
    <t xml:space="preserve">Caso Practico
Lista de cotejo
</t>
  </si>
  <si>
    <t xml:space="preserve">Practica demostrativa 
Ejercicios Practico 
Lista de cotejo
</t>
  </si>
  <si>
    <t>Representar las piezas y ensambles analizando sus características técnicas, utilizando software especializado y la normatividad aplicable, para establecer los requerimientos de su fabricación.</t>
  </si>
  <si>
    <t>Elabora el plano de la pieza  de acuerdo a la normatividad y requerimientos establecidos, en donde se exhiba el autor,  escala, material, tolerancias de forma y posición, acotaciones, ajustes, vistas auxiliares, cortes, detalles; en el sistema Americano, Europeo, o según se requiera.</t>
  </si>
  <si>
    <t>Verificar las piezas y ensambles a través del software de simulación para confirmar que cumple con las características requeridas.</t>
  </si>
  <si>
    <t xml:space="preserve">Realiza la simulación de ensamble o funcionamiento mediante el software, donde revisa ajustes, tolerancias, rangos de movimiento  y elimina colisiones o interferencias.
</t>
  </si>
  <si>
    <t>Determinar el proceso de manufactura a partir de la interpretación del plano, para definir la maquinaria, materiales y herramental requerido.</t>
  </si>
  <si>
    <t xml:space="preserve">Elabora la hoja de proceso  para la pieza donde se especifiquen las operaciones, maquinaria,  herramientas, materia prima, regímenes de corte (Velocidad de Corte, Avance), y descripción gráfica de cada operación.
</t>
  </si>
  <si>
    <t xml:space="preserve">Desarrollar programas de manufactura utilizando software  CAD - CAM, programación de robots y/o sistemas de manufactura flexible, para fabricar piezas y ensambles  </t>
  </si>
  <si>
    <t>Simular el proceso de manufactura utilizando  software especializado, para evitar fallas.</t>
  </si>
  <si>
    <t xml:space="preserve">Verifica en la simulación, que tanto el programa de control numérico como el del robot o elementos componentes del sistema de manufactura flexible ejecuten las tareas sincronizadamente para cumplir con  las especificaciones del proceso, sin errores y con repetibilidad.
</t>
  </si>
  <si>
    <t>Manufacturar el componente considerando el programa de maquinado y/o ensamble, verificando las especificaciones iníciales de diseño, para obtener el producto requerido.</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</si>
  <si>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especiaciones del proceso.
</t>
  </si>
  <si>
    <t>El alumno elaborará piezas a través del trabajo de banco y el maquinado convencional considerando las especificaciones técnicas de medición y normas de seguridad para establecer los procesos de manufactura.</t>
  </si>
  <si>
    <t>Sistemas de unidades  e instrumentos de medición geométrica.</t>
  </si>
  <si>
    <t>El alumno interpretará las lecturas de un instrumento de medición a través de los sistemas de unidades Internacional e Inglés, para determinar las dimensiones geométricas de un elemento mecánico</t>
  </si>
  <si>
    <t>Unidades fundamentales y derivadas</t>
  </si>
  <si>
    <t xml:space="preserve">Reconocer las unidades fundamentales, derivadas y el procedimiento para convertir unidades de un sistema a otro (Inglés e internacional).                                   </t>
  </si>
  <si>
    <t>Convertir unidades de un sistema a otro (Inglés e internacional).</t>
  </si>
  <si>
    <t xml:space="preserve">Responsabilidad
Disciplina
Ordenado
Trabajo en equipo Proactividad Honestidad
</t>
  </si>
  <si>
    <t>Instrumentos de medición y accesorios</t>
  </si>
  <si>
    <t xml:space="preserve">Explicar la estructura y funcionamiento de los siguientes instrumentos y accesorios de medición:
- Calibrador vernier con escala en centímetros y pulgadas.
- Calibrador vernier de caratula.
- Calibrador vernier digital.
- Micrómetro  en pulgadas o en milímetros de tipo digital y/o mecánico.
- Medidor de alturas en pulgadas o en milímetros.
-Mármol
-Escuadra universal
</t>
  </si>
  <si>
    <t>Realizar mediciones geométricas  a través de los siguientes instrumentos y accesorios de medición.</t>
  </si>
  <si>
    <t xml:space="preserve">Responsabilidad
Disciplina
Ordenado
Trabajo en equipo Proactividad Honestidad
</t>
  </si>
  <si>
    <t xml:space="preserve">A partir de un elemento mecánico, elaborará un reporte técnico, que incluya: 
- Las mediciones
- Conversión de las unidades del Sistema Internacional e inglés.
</t>
  </si>
  <si>
    <t xml:space="preserve">1. Comprender los sistemas de unidades, inglés e Internacional y sus conversiones.
2. Relacionar las mediciones en elementos mecánicos.
3. Diferenciar las medidas de un elemento mecánico en los sistemas Internacional e inglés.
4. Interpretar la estructura de los elementos mecánicos
</t>
  </si>
  <si>
    <t xml:space="preserve">Ejercicio práctico
Lista de Cotejo
</t>
  </si>
  <si>
    <t xml:space="preserve">Análisis de casos
Practica en laboratorios
Equipos colaborativos
</t>
  </si>
  <si>
    <t xml:space="preserve">equipo de cómputo
pintarrón
impresos de hojas técnicas o manuales
internet
equipo de laboratorio
</t>
  </si>
  <si>
    <t>Seguridad, diagramas de proceso y trabajo de banco</t>
  </si>
  <si>
    <t>El alumno elaborará las operaciones de trabajo en banco, mediante diagramas de proceso, considerando las normas de seguridad para mecanizar una pieza.</t>
  </si>
  <si>
    <t>Seguridad en el área de maquinado</t>
  </si>
  <si>
    <t>Identificar el equipo de protección personal así como los procedimientos para la operación de  maquinaria y equipo.</t>
  </si>
  <si>
    <t xml:space="preserve">Utilizar equipo de protección personal en la operación de maquinaria y equipo considerando las medidas de seguridad en el uso de los mismos
</t>
  </si>
  <si>
    <t xml:space="preserve">Responsabilidad
Disciplina
Analítico
Trabajo en equipo Administración del tiempo 
seguridad y limpieza metódico
</t>
  </si>
  <si>
    <t>Diagramas de proceso</t>
  </si>
  <si>
    <t>Identificar la estructura de los diagramas de procesos de producción</t>
  </si>
  <si>
    <t>Elaborar el diagrama de proceso para la mecanización de un elemento mecánico.</t>
  </si>
  <si>
    <t>Ajuste de banco</t>
  </si>
  <si>
    <t>Describir los procesos de trazo, corte (limado, rasqueteado, roscado con terraja, arco y segueta).</t>
  </si>
  <si>
    <t>Realizar los procesos de trazo, corte (limado, rasqueteado, roscado con terraja, arco y segueta).</t>
  </si>
  <si>
    <t xml:space="preserve">Responsabilidad
Disciplina
Analítico
Trabajo en equipo Administración del tiempo 
seguridad y limpieza metódico
</t>
  </si>
  <si>
    <t xml:space="preserve">A partir de una práctica de ajuste de banco para una pieza mecánica, elaborará un reporte técnico que incluya: 
-Descripción de las reglas de seguridad en el área de maquinado.
-Descripción de las operaciones empleadas en la elaboración de la pieza. 
- Diagrama de proceso.
- Pieza mecanizada.
</t>
  </si>
  <si>
    <t xml:space="preserve">1.-  Identificar los reglamentos de seguridad del área de maquinado.
2.-  Comprender las operaciones de trabajo en banco  (limado, rasqueteado, roscado con terraja, arco y segueta) a través de un diagrama de proceso.
3.-  Relacionar los instrumentos de trazo y corte con las operaciones de trabajo en banco  (limado, rasqueteado, roscado con terraja, arco y segueta).
</t>
  </si>
  <si>
    <t xml:space="preserve">Ejecución de tareas
Lista de Cotejo
</t>
  </si>
  <si>
    <t xml:space="preserve">Practica en laboratorios
Equipos colaborativos
Tareas de investigación
</t>
  </si>
  <si>
    <t>Procesos de maquinado con desprendimiento de viruta</t>
  </si>
  <si>
    <t>El alumno realizará operaciones de maquinado mediante la identificación de los parámetros de corte y operación de maquinado para la fabricación de elementos mecánicos de procesos productivos</t>
  </si>
  <si>
    <t>Parámetros de corte</t>
  </si>
  <si>
    <t xml:space="preserve">Identificar los siguientes parámetros de corte: Ángulo del filo de la herramienta, Velocidad de corte, Profundidad de corte, Propiedades de mecanización de la aleación, Tipo de herramienta de corte, Acabado superficial, Vibraciones sonoras, Fluidos de corte.
</t>
  </si>
  <si>
    <t>Determinar los parámetros de corte en función del material a mecanizar.</t>
  </si>
  <si>
    <t xml:space="preserve">Responsabilidad
Disciplina
Orden 
Limpieza 
Analítico
Trabajo en equipo 
Administración del tiempo  
Perseverancia
Pro actividad
</t>
  </si>
  <si>
    <t>Taladrado y roscado interno</t>
  </si>
  <si>
    <t xml:space="preserve">Explicar del proceso de taladrado:
-Partes principales del taladro
-Tipos de taladro
-Operaciones en el taladro
-Herramientas de corte del taladro
-Herramientas para roscado interno
</t>
  </si>
  <si>
    <t>Realizar operaciones de maquinado en el taladro según las especificaciones técnicas de una pieza.</t>
  </si>
  <si>
    <t xml:space="preserve">Operaciones de maquinado en torno </t>
  </si>
  <si>
    <t xml:space="preserve">Explicar del proceso de torneado:
-Partes principales del torno
-Tipos de torno
-Operaciones en el torno
-Herramientas de corte
</t>
  </si>
  <si>
    <t>Realizar operaciones de maquinado en el torno según las especificaciones técnicas de una pieza.</t>
  </si>
  <si>
    <t xml:space="preserve">Responsabilidad
Disciplina
Orden 
Limpieza 
Analítico
Trabajo en equipo 
Administración del tiempo  
Perseverancia
Pro actividad 
</t>
  </si>
  <si>
    <t xml:space="preserve">Operaciones de maquinado en la fresadora </t>
  </si>
  <si>
    <t xml:space="preserve">Explicar del proceso de fresado:
-Partes principales de la fresadora
-Elementos de sujeción (prensas, anclas, mesa circular, cabezal divisor)
-Tipos de fresadoras
-Operaciones en la fresadora
-Herramientas de corte.
</t>
  </si>
  <si>
    <t>Realizar operaciones de maquinado en la fresadora según las especificaciones técnicas de una pieza.</t>
  </si>
  <si>
    <t xml:space="preserve">Responsabilidad
Disciplina
Orden 
Limpieza 
Analítico
Trabajo en equipo 
Administración del tiempo  
Perseverancia
Pro actividad 
</t>
  </si>
  <si>
    <t>Operaciones de rectificado</t>
  </si>
  <si>
    <t xml:space="preserve">Explicar del proceso de rectificado:
-Partes principales de la rectificadora
-Tipos de rectificadoras
-Clasificación y estructura de las herramientas de rectificado
</t>
  </si>
  <si>
    <t>Realizar operaciones de rectificado según las especificaciones técnicas de una pieza.</t>
  </si>
  <si>
    <t xml:space="preserve">Responsabilidad
Disciplina
Orden 
Limpieza 
Analítico
Trabajo en equipo 
Administración del tiempo  
Perseverancia
Pro actividad
</t>
  </si>
  <si>
    <t xml:space="preserve">A partir de una práctica para el maquinado de una pieza mecánica, elaborará un reporte técnico que incluya: 
-Descripción de las operaciones empleadas en la mecanización de una pieza. 
- Diagrama de proceso.
- Pieza mecanizada.
</t>
  </si>
  <si>
    <t xml:space="preserve">1.-  Identificar las operaciones de maquinado y sus herramientas.
2.-  Comprender las operaciones de maquinado   (taladrado, torneado, fresado y rectificado) a través de un diagrama de proceso.
3.-  Analizar las operaciones de maquinado en un diagrama de proceso.
4.- Relacionar el diagrama de proceso con el mecanizado de la pieza.
</t>
  </si>
  <si>
    <t xml:space="preserve">Practica en laboratorios
Equipos colaborativos
Ejercicios prácticos
</t>
  </si>
  <si>
    <t>Realiza la simulación de ensamble o funcionamiento mediante el software, donde revisa ajustes, tolerancias, rangos de movimiento  y elimina colisiones o interferencias.</t>
  </si>
  <si>
    <t xml:space="preserve">Desarrollar programas de manufactura utilizando software  CAD - CAM, programación de robots y/o sistemas de manufactura flexible, para fabricar piezas y ensambles.
</t>
  </si>
  <si>
    <t xml:space="preserve">Realiza el programa de control numérico,  manual y/o mediante software CAM, en donde se indique, el numero de operación sistema de coordenadas, velocidades de corte, de avance, cambio de herramientas, paros programados, ciclos en bloque (enlatados), subrutinas, refrigerante, inicio y  fin de programa, compensaciones de radio de herramienta.
 Realiza el programa del robot, en donde se incluye: velocidades de movimiento, ciclos, subrutinas generación de puntos, manejo de coordenadas mundiales, cilíndricas y esféricas, posicionamiento del efector final.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</si>
  <si>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 xml:space="preserve">Gerling, H. (2008) Alrededor de las Maquinas y Herramientas
 D.F. México Reverté
</t>
  </si>
  <si>
    <t>El alumno identificará cualitativa y cuantitativamente las propiedades mecánicas de los materiales a través del cálculo de parámetros para determinar el proceso de manufactura de una pieza mecánica.</t>
  </si>
  <si>
    <t>Generalidades  de los materiales</t>
  </si>
  <si>
    <t>El alumno identificará las propiedades físico-mecánicas de los materiales a través de diagramas y nomenclatura,  para  su clasificación.</t>
  </si>
  <si>
    <t>Introducción a los materiales</t>
  </si>
  <si>
    <t>Reconocer las propiedades físico-mecánicas de los  polímeros, cerámicos y metales.</t>
  </si>
  <si>
    <t>Clasificar los diferentes tipos de materiales (polímeros, cerámicos y metales) de acuerdo a sus aplicaciones.</t>
  </si>
  <si>
    <t xml:space="preserve">Ética
Dinámico
Responsabilidad
Honestidad
Autonomía
Capacidad de Autoaprendizaje
Puntualidad
Respeto
Compromiso
Ordenado y limpieza
Analítico, observador
Lenguaje técnico
Metódico
</t>
  </si>
  <si>
    <t>Diagramas de fase de la aleación hierro-carbono.</t>
  </si>
  <si>
    <t>Identificar las distintas fases en el diagrama hierro-carbono.</t>
  </si>
  <si>
    <t>Obtener cualitativamente las propiedades de dureza y maleabilidad para los materiales ferrosos en función del diagrama hierro-carbono.</t>
  </si>
  <si>
    <t>Tratamientos térmicos</t>
  </si>
  <si>
    <t>Explicar los tratamientos térmicos de los metales (Templado, revenido, normalizado y recocido ) así como los diagramas TTT (Tiempo- temperatura-transformación)</t>
  </si>
  <si>
    <t>Comprobar los tratamientos térmicos con la dureza y maleabilidad de los materiales ferrosos.</t>
  </si>
  <si>
    <t>Nomenclatura de aleaciones metálicas.</t>
  </si>
  <si>
    <t>Explicar la nomenclatura de aleaciones metálicas según las normas internacionales (ASTM, SAE, AISI, ASME, DIN).</t>
  </si>
  <si>
    <t>Interpretar la nomenclatura de aleaciones metálicas de acuerdo a las normas internacionales</t>
  </si>
  <si>
    <t xml:space="preserve">1.- Identificar las propiedades físico-mecánicas de los materiales.
2.- Distinguir las fases de un material ferroso en el diagrama hierro-carbono.
3.- Comprender el procedimiento de cada tratamiento térmico
</t>
  </si>
  <si>
    <t xml:space="preserve">Análisis de casos
Equipos colaborativos
</t>
  </si>
  <si>
    <t>Esfuerzos normales y cortantes</t>
  </si>
  <si>
    <t>El alumno identificará  elementos mecánicos que estén sometidos a cargas axiales y cortantes a través de diagramas de cuerpo libre para calcular los esfuerzos.</t>
  </si>
  <si>
    <t>Esfuerzo axial, permisible y máximo</t>
  </si>
  <si>
    <t>Explicar los conceptos  de:                                                                                         tensión y compresión en elementos mecánicos sometidos a cargas axiales a través de diagramas de cuerpo libre.</t>
  </si>
  <si>
    <t>Calcular el esfuerzo normal en elementos mecánicos sometidos a cargas axiales.</t>
  </si>
  <si>
    <t>Esfuerzo Cortante y de aplastamiento.</t>
  </si>
  <si>
    <t xml:space="preserve">Calcular esfuerzos cortantes y de aplastamiento en elementos mecánicos.  </t>
  </si>
  <si>
    <t xml:space="preserve">Ética
Dinámico
Responsabilidad
Honestidad
Autonomía
Capacidad de Autoaprendizaje
Puntualidad
Respeto
Compromiso
Ordenado y limpieza
Analítico, observador
Lenguaje técnico
Metódico
</t>
  </si>
  <si>
    <t>Elaborará un problemario  donde calcule los esfuerzos  normales y cortantes en un elemento mecánico.</t>
  </si>
  <si>
    <t xml:space="preserve">1.- Analizar los conceptos de tensión, compresión, cortante y aplastamiento.
2.-Comprender los efectos de las cargas axiales y cortantes que actúan en un elemento mecánico.
3.- Analizar el procedimiento para calcular los esfuerzos normales y cortantes de un elemento mecánico.
</t>
  </si>
  <si>
    <t xml:space="preserve">Ejercicios prácticos
 lista de verificación
</t>
  </si>
  <si>
    <t xml:space="preserve">Solución de problemas
Práctica en laboratorios
</t>
  </si>
  <si>
    <t xml:space="preserve">Equipo de cómputo
pintarrón
hojas técnicas o manuales
internet
equipo de laboratorio
</t>
  </si>
  <si>
    <t>Análisis esfuerzo-deformación</t>
  </si>
  <si>
    <t>El alumno calculará la deformación en un elemento mecánico sometido a cargas axiales y cortantes, a través de la ley de Hooke para interpretar diagramas esfuerzo-deformación con diferentes materiales.</t>
  </si>
  <si>
    <t>Deformación Elástica</t>
  </si>
  <si>
    <t>Definir los conceptos de esfuerzo, deformación y Modulo de elasticidad</t>
  </si>
  <si>
    <t>Calcular deformaciones en elementos mecánicos sometidos a cargas axiales y cortantes mediante la ley de Hooke.</t>
  </si>
  <si>
    <t>Diagrama Esfuerzo-Deformación</t>
  </si>
  <si>
    <t>Identificar en un diagrama de esfuerzo-deformación los siguientes parámetros: zona elástica, zona plástica, esfuerzo de fluencia, esfuerzo máximo y punto de ruptura.</t>
  </si>
  <si>
    <t>Interpretar diagrama de Esfuerzo-Deformación de diferentes materiales</t>
  </si>
  <si>
    <t>Elaborará un problemario donde calcule los esfuerzos  normales y cortantes en un elemento mecánico.</t>
  </si>
  <si>
    <t xml:space="preserve">Ejercicios prácticos                
 lista de verificación
</t>
  </si>
  <si>
    <t xml:space="preserve">Solución de problemas
Practica en laboratorios
</t>
  </si>
  <si>
    <t xml:space="preserve">equipo de cómputo
pintarrón
hojas técnicas o manuales
internet
equipo de laboratorio
</t>
  </si>
  <si>
    <t>Torsión</t>
  </si>
  <si>
    <t>El alumno identificará los parámetros que intervienen en ejes macizos y huecos sometidos a torsión mediante diagramas de cuerpo libre, para calcular la deformación angular.</t>
  </si>
  <si>
    <t>Momento polar de inercia en ejes</t>
  </si>
  <si>
    <t>Reconocer el momento polar de inercia  en ejes macizos y huecos.</t>
  </si>
  <si>
    <t>Calcular el momento polar de inercia en ejes macizos y huecos</t>
  </si>
  <si>
    <t>Esfuerzo cortante por torsión en  ejes macizos y huecos.</t>
  </si>
  <si>
    <t>Identificar los parámetros que intervienen en el análisis de esfuerzos cortantes producidos por un par torsionante en ejes macizos y huecos.</t>
  </si>
  <si>
    <t>Determinar el esfuerzo cortante máximo  y mínimo en ejes de transmisión con diferentes secciones y pares de torsión.</t>
  </si>
  <si>
    <t>Ángulo de torsión</t>
  </si>
  <si>
    <t>Describir los parámetros que provocan la deformación en ejes de transmisión.</t>
  </si>
  <si>
    <t xml:space="preserve">Calcular la deformación angular en ejes de transmisión con diferentes secciones y pares de torsión. </t>
  </si>
  <si>
    <t>Resolverá una serie de problemas donde calcule la deformación angular y el esfuerzo cortante por torsión en ejes macizos y huecos.</t>
  </si>
  <si>
    <t xml:space="preserve">1.- Analizar los conceptos de momento polar de inercia, esfuerzo cortante por torsión y ángulo de torsión. 
2.- Comprender el comportamiento de ejes macizos y huecos sometidos a torsión. 
3.- Comprender el procedimiento para calcular los esfuerzos cortantes y ángulos de torsión en ejes macizos y huecos.
</t>
  </si>
  <si>
    <t xml:space="preserve">Ejercicios prácticos
lista de verificación
</t>
  </si>
  <si>
    <t>Flexión</t>
  </si>
  <si>
    <t>El alumno identificará los parámetros que interviene en una viga sometida a flexión, mediante diagramas de cuerpo libre, para calcular la deflexión máxima en vigas comerciales.</t>
  </si>
  <si>
    <t>Tipos de vigas</t>
  </si>
  <si>
    <t>Identificar las vigas de acuerdo a su sección transversal, tipo de apoyo y tipo de carga.</t>
  </si>
  <si>
    <t>Determinar tipo de viga de acuerdo a su sección transversal, tipo de apoyo y de carga.</t>
  </si>
  <si>
    <t>Fuerza cortante y momento flexionante en vigas</t>
  </si>
  <si>
    <t>Describir los parámetros que intervienen en el cálculo de las fuerzas cortantes y momentos flexionante en vigas comerciales.</t>
  </si>
  <si>
    <t>Calcular fuerzas cortantes y momentos flexionante en vigas comerciales a través de hojas técnicas.</t>
  </si>
  <si>
    <t>Flexión en vigas con apoyo simple y en voladizo</t>
  </si>
  <si>
    <t>Calcular el momento máximo y la deflexión máxima en vigas con apoyo simple y en voladizo.</t>
  </si>
  <si>
    <t>Diagrama de momentos flexionantes y fuerza cortante</t>
  </si>
  <si>
    <t>Definir los parámetros que intervienen en las graficas de fuerza cortante y momento flexionante</t>
  </si>
  <si>
    <t>Interpretar las graficas de fuerza cortante y momento flexionante</t>
  </si>
  <si>
    <t xml:space="preserve">A partir de un caso, elaborará un reporte  a partir de una viga comercial con apoyo simple que incluya: 
- Cálculo de las fuerzas cortantes y momentos flexionantes. 
- Interpretación del diagrama de fuerza cortante y momento flexionante correspondiente.
</t>
  </si>
  <si>
    <t xml:space="preserve">1.- Identificar los parámetros  que intervienen en la deflexión de vigas comerciales. 
2.- Comprender procedimiento para elaborar  las ecuaciones de fuerza cortante y momento flexionante. 
3.- Comprender el cálculo fuerzas cortantes y momentos flexionantes en vigas comerciales. 
4.- Interpretar diagramas de fuerza cortante y momento flexionante en vigas con apoyo simple y en voladizo.
</t>
  </si>
  <si>
    <t xml:space="preserve">Estudio de casos
Lista de verificación
</t>
  </si>
  <si>
    <t xml:space="preserve">Solución de problemas
Análisis de casos
Práctica en laboratorios
</t>
  </si>
  <si>
    <t>Simulación de esfuerzos y deformaciones</t>
  </si>
  <si>
    <t>El alumno simulará esfuerzos y deformaciones en elementos mecánicos a través de un software para verificar su comportamiento.</t>
  </si>
  <si>
    <t>Factor de seguridad</t>
  </si>
  <si>
    <t>Definir Factor de seguridad</t>
  </si>
  <si>
    <t>Establecer el factor de seguridad a elementos mecánicos sometidos esfuerzos y deformaciones máximas.</t>
  </si>
  <si>
    <t>Software de simulación de esfuerzos y deformaciones</t>
  </si>
  <si>
    <t>Reconocer los parámetros que intervienen en elementos mecánicos sometidos a esfuerzos y deformaciones dentro del software.</t>
  </si>
  <si>
    <t xml:space="preserve">Calcular esfuerzos y deformaciones máximas considerando el factor de seguridad utilizando un software de simulación. </t>
  </si>
  <si>
    <t xml:space="preserve">A partir de un caso dado, elaborará un reporte  que incluya:
-El cálculo de esfuerzos y deformaciones en elementos mecánicos
-Gráficas de resultados obtenidos en la simulación.
</t>
  </si>
  <si>
    <t xml:space="preserve">1.- Comprender el factor de seguridad en un elemento mecánico. 
2.- Relacionar por medio de un software los esfuerzos y deformaciones de un elemento mecánico
</t>
  </si>
  <si>
    <t xml:space="preserve">Prácticas de laboratorio (simulación por software)
Discusión en grupo
Análisis de casos
</t>
  </si>
  <si>
    <t xml:space="preserve">equipo de cómputo
pintarrón
hojas técnicas o manuales
internet
equipo de laboratorio                                                                                                      software de simulación
</t>
  </si>
  <si>
    <t xml:space="preserve"> Determinar el proceso de manufactura a partir de la interpretación del plano, para definir la maquinaria, materiales y herramental requerido</t>
  </si>
  <si>
    <t>Elabora la hoja de proceso  para la pieza donde se especifiquen las operaciones, maquinaria,  herramientas, materia prima, regímenes de corte (Velocidad de Corte, Avance), y descripción gráfica de cada operación.</t>
  </si>
  <si>
    <t xml:space="preserve">Hibbeler, R. (2000) Mecánica de materiales ISBN:9682612454
 D.F. México Patria Cultural
</t>
  </si>
  <si>
    <t xml:space="preserve">Craig, Jr. y Roy,R.
 (2001) Mecánica de Materiales D.F. México Patria Cultural
</t>
  </si>
  <si>
    <t xml:space="preserve">Mott, R. (2009) Resistencia de Materiales
 Buenos Aires Argentina Prentice Hall
</t>
  </si>
  <si>
    <t>El alumno realizará el programa de control para un robot así como su simulación mediante software, para su integración en un proceso de manufactura con robots.</t>
  </si>
  <si>
    <t>El alumno seleccionará un robot para una aplicación particular considerando los requerimientos de forma, par, velocidad y precisión para su incorporación en un proceso de manufactura.</t>
  </si>
  <si>
    <t xml:space="preserve"> Definición, clasificación y características de los robots industriales</t>
  </si>
  <si>
    <t xml:space="preserve">Explicar que es un robot industrial, su clasificación y características (diferencia con la automatización)
</t>
  </si>
  <si>
    <t>Estructura Mecánica</t>
  </si>
  <si>
    <t xml:space="preserve">Identificar la morfología (articulaciones, eslabones y los grados de libertad de un robot industrial)
</t>
  </si>
  <si>
    <t>Seleccionar la configuración de un robot en función de una aplicación.</t>
  </si>
  <si>
    <t xml:space="preserve">Puntualidad
Trabajo en equipo
Ordenado y limpieza
Autocrítico
</t>
  </si>
  <si>
    <t>Trasmisiones, reductores y actuadores</t>
  </si>
  <si>
    <t>Identificar las ventajas y desventajas de las trasmisiones, reductores y actuadores utilizados en un robot industrial</t>
  </si>
  <si>
    <t xml:space="preserve">Seleccionar un robot en función de  los tipos de actuador, trasmisión y reductor de acuerdo a las características de par, velocidad, precisión y repetitividad.
</t>
  </si>
  <si>
    <t>Impacto y las tendencias de la robótica</t>
  </si>
  <si>
    <t>Explicar las consideraciones económicas, industriales (condiciones del proceso) y sociales, así como las tendencias de la robótica.</t>
  </si>
  <si>
    <t xml:space="preserve">1.-Comprender la morfología y sus características de los robot.
2.-Relacionar las características y aplicaciones de los robot.
3.-Analizar el impacto de la robótica.
</t>
  </si>
  <si>
    <t xml:space="preserve">Estudio de Casos
Lista de cotejo
</t>
  </si>
  <si>
    <t xml:space="preserve">Análisis de casos
Equipos colaborativos
Ejercicios prácticos
</t>
  </si>
  <si>
    <t xml:space="preserve">computadora
cañón
videos
impresos de hojas técnicas o manuales
pintarrón
</t>
  </si>
  <si>
    <t>Espacio de trabajo y efectores finales</t>
  </si>
  <si>
    <t>El alumno seleccionara el espacio de trabajo y sus condiciones a través de los tipos de movimiento y las características de los efectores finales para manipular un robot de manera segura.</t>
  </si>
  <si>
    <t>Tipos de coordenadas y movimientos</t>
  </si>
  <si>
    <t>Identificar los tipos de coordenadas (Rectangulares, cilíndricas y angulares) y los tipos de movimiento (joint, tool, world).</t>
  </si>
  <si>
    <t>Operar manualmente un robot considerando las coordenadas y los diferentes tipos de movimiento</t>
  </si>
  <si>
    <t xml:space="preserve">Capacidad de autoaprendizaje
Puntualidad
Trabajo en equipo
Creativo
Ordenado y limpieza
Autocrítico
Razonamiento deductivo
Metódico 
</t>
  </si>
  <si>
    <t>Espacio de Trabajo</t>
  </si>
  <si>
    <t>Reconocer los factores de riesgo en un espacio de trabajo: Obstáculos y puntos de seguridad, efectos de la inercia y estabilidad, seguridad del operador y del robot.</t>
  </si>
  <si>
    <t xml:space="preserve">Establecer físicamente el espacio de trabajo de un robot a través de sus limitaciones de movimiento  y sus consideraciones de seguridad </t>
  </si>
  <si>
    <t xml:space="preserve">Capacidad de autoaprendizaje
Puntualidad
Trabajo en equipo
Creativo
Ordenado y limpieza
Autocrítico
Razonamiento deductivo
Metódico 
</t>
  </si>
  <si>
    <t>Efectores finales</t>
  </si>
  <si>
    <t>Identificar los efectores finales y sus características.</t>
  </si>
  <si>
    <t>Seleccionar un efector final en función de las necesidades del proceso considerando tipo y capacidad de carga.</t>
  </si>
  <si>
    <t xml:space="preserve">A partir de un estudio de caso elaborará un reporte que contenga:
- Descripción del caso
- Coordenadas utilizadas
- Tipos de movimientos realizados
- Características del efector seleccionado
A partir de un estudio de caso elaborará un reporte que contenga:
- Descripción del caso
- Coordenadas utilizadas
- Tipos de movimientos realizados
- Características del efector seleccionado
A partir de un estudio de caso elaborará un reporte que contenga:
- Descripción del caso
- Coordenadas utilizadas
- Tipos de movimientos realizados
- Características del efector seleccionado
</t>
  </si>
  <si>
    <t xml:space="preserve">1.- Identificar el espacio de trabajo y coordenadas disponibles.
2.-Comprender los tipos de movimiento. 
3.- Diferenciar los tipos de efectores finales.
4.- Diferenciar las características de selección de un efector final.                                                       
</t>
  </si>
  <si>
    <t xml:space="preserve">Estudio de caso
Lista de cotejo
</t>
  </si>
  <si>
    <t xml:space="preserve">Estudio de casos
Equipos colaborativos
Práctica situada
</t>
  </si>
  <si>
    <t xml:space="preserve">pc 
cañón
videos
impresos de hojas técnicas o manuales
pintarrón
robot y efectores finales
</t>
  </si>
  <si>
    <t>Simulación de robots</t>
  </si>
  <si>
    <t>El alumno simulará aplicaciones de un robot a través de un entorno gráfico de computadora, para prevenir posibles daños en los robots en aplicaciones reales.</t>
  </si>
  <si>
    <t>Entorno del programa de simulación</t>
  </si>
  <si>
    <t>Identificar el entorno del software de simulación y la funcionalidad de los botones de herramientas.</t>
  </si>
  <si>
    <t>Determinar los parámetros iníciales para la simulación (Ventanas, barras de herramientas, tipo de robot y área de trabajo).</t>
  </si>
  <si>
    <t xml:space="preserve">Capacidad de autoaprendizaje
Puntualidad
Trabajo en equipo
Creativo
Ordenado y limpieza
Autocrítico 
Razonamiento deductivo
Metódico 
Analítico 
Responsabilidad 
</t>
  </si>
  <si>
    <t>Comandos e instrucciones</t>
  </si>
  <si>
    <t>Describir el funcionamiento de los diferentes comandos de programación y posicionamiento.</t>
  </si>
  <si>
    <t>Programar diferentes aplicaciones en un entorno de simulación de un robot, considerando espacio de trabajo, velocidad, desplazamientos.</t>
  </si>
  <si>
    <t xml:space="preserve">Capacidad de autoaprendizaje
Puntualidad
Trabajo en equipo
Creativo
Ordenado y limpieza
Autocrítico
Razonamiento deductivo
Metódico 
Analítico 
Responsabilidad 
</t>
  </si>
  <si>
    <t>Detección de colisiones</t>
  </si>
  <si>
    <t>Identificar las causas de colisiones en el entorno de simulación.</t>
  </si>
  <si>
    <t>Modificar el programa y la trayectoria de movimiento para evitar colisiones detectadas</t>
  </si>
  <si>
    <t xml:space="preserve">A partir de un estudio de caso, elaborará un programa de simulación  que se encuentre libre de colisiones que contenga:
- Comandos
- Subrutinas
</t>
  </si>
  <si>
    <t xml:space="preserve">1.- Comprender el entorno de simulación.
2.- Identificar los comandos.
3.- Comprender procedimiento para la simulación de un robot.
4.- Diagnosticar y corregir colisiones.
</t>
  </si>
  <si>
    <t xml:space="preserve">Prácticas de laboratorio
Tareas de investigación
Aprendizaje basado en nuevas tecnologías
</t>
  </si>
  <si>
    <t xml:space="preserve">computadora
cañón
videos
pintarrón
software de simulación
</t>
  </si>
  <si>
    <t xml:space="preserve">Programación del robot </t>
  </si>
  <si>
    <t>El alumno programará aplicaciones para un robot a través de los comandos, subrutinas,  entradas y salidas para su integración a un sistema de manufactura flexible.</t>
  </si>
  <si>
    <t xml:space="preserve"> Entorno de programación</t>
  </si>
  <si>
    <t>Identificar el entorno del software de programación.</t>
  </si>
  <si>
    <t>Preparar las condiciones de programación: crear nuevo programa, comunicación con el robot, posición de home y definición de parámetros iníciales.</t>
  </si>
  <si>
    <t>Programación</t>
  </si>
  <si>
    <t>Describir el funcionamiento y sintaxis de los diferentes comandos.</t>
  </si>
  <si>
    <t>Programar un robot considerando la compilación, transferencia y ejecución de diferentes programas</t>
  </si>
  <si>
    <t>Subrutinas</t>
  </si>
  <si>
    <t>Describir el funcionamiento y estructura de las subrutinas.</t>
  </si>
  <si>
    <t>Programar  subrutinas en la estructura del programa de control de un robot de acuerdo a las necesidades planteadas.</t>
  </si>
  <si>
    <t>Entradas y salidas.</t>
  </si>
  <si>
    <t>Describir el funcionamiento y sintaxis de los comandos relacionados con entradas y salidas provenientes de un PLC para su integración a un sistema de manufactura flexible.</t>
  </si>
  <si>
    <t>Seleccionar comandos de entradas y salidas en la estructura  del programa de control de un robot según la necesidad planteada.</t>
  </si>
  <si>
    <t xml:space="preserve">A partir de un estudio de caso, elaborará un programa de control de un Robot  que contenga:
- comandos 
- subrutinas 
- señales de entradas y salidas.
</t>
  </si>
  <si>
    <t xml:space="preserve">1.- Comprender el entorno de programación robótica.
2.- Identificar los comandos de software de programación.
3.- Comprender el uso de subrutinas en el lenguaje de programación.
4.- Comprender procedimiento para la programación de un  robot.
</t>
  </si>
  <si>
    <t xml:space="preserve">Prácticas de laboratorio
Tareas de investigación
Ejercicios prácticos
</t>
  </si>
  <si>
    <t xml:space="preserve"> computadora
cañón
videos
pintarrón
software de programación
robot y efectores finales
</t>
  </si>
  <si>
    <t xml:space="preserve">Desarrollar programas de manufactura utilizando software  CAD - CAM, programación de robots y/o sistemas de manufactura flexible, para fabricar piezas y ensambles
</t>
  </si>
  <si>
    <t xml:space="preserve">Realiza el programa de control numérico,  manual y/o mediante software CAM, en donde se indique, el numero de operación sistema de coordenadas, velocidades de corte, de avance, cambio de herramientas, paros programados, ciclos en bloque (enlatados), subrutinas, refrigerante, inicio y  fin de programa, compensaciones de radio de herramienta.
Realiza el programa del robot, en donde se incluye: velocidades de movimiento, ciclos, subrutinas generación de puntos, manejo de coordenadas mundiales, cilíndricas y esféricas, posicionamiento del efector final.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</si>
  <si>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Verifica en la simulación, que tanto el programa de control numérico como el del robot o elementos componentes del sistema de manufactura flexible ejecuten las tareas sincronizadamente para cumplir con  las especificaciones del proceso, sin errores y con repetitividad.</t>
  </si>
  <si>
    <t xml:space="preserve">Barrientos,  A. (2007) Fundamentos de Robótica
 Barcelona España Mc Graw Hill
</t>
  </si>
  <si>
    <t>El alumno ensamblará mecanismos considerando características, funcionalidad y el cálculo de parámetros cinemáticos y dinámicos  para su aplicación en sistemas de manufactura.</t>
  </si>
  <si>
    <t>Cinemática de mecanismos</t>
  </si>
  <si>
    <t>El alumno elaborará el esquema cinemático a través del cálculo de los parámetros de mecanismos para contribuir a su selección.</t>
  </si>
  <si>
    <t>Condiciones de movimiento</t>
  </si>
  <si>
    <t>Reconocer el concepto de movimiento y sus condiciones</t>
  </si>
  <si>
    <t xml:space="preserve">Trazar trayectorias de movimiento   </t>
  </si>
  <si>
    <t xml:space="preserve">Responsabilidad
Disciplina
Trabajo en equipo Proactividad
Honestidad
</t>
  </si>
  <si>
    <t>Esquema cinemático</t>
  </si>
  <si>
    <t xml:space="preserve">Identificar los elementos y  simbología de un esquema cinemático, así como los tipos de pares                                                                 </t>
  </si>
  <si>
    <t>Elaborar el esquema cinemático de un mecanismo.</t>
  </si>
  <si>
    <t xml:space="preserve">Responsabilidad
Disciplina
Trabajo en equipo
Proactividad
Honestidad
</t>
  </si>
  <si>
    <t>Centros instantáneos</t>
  </si>
  <si>
    <t xml:space="preserve">Explicar los conceptos: grados de libertad, centros instantáneos, velocidad y aceleración de centros instantáneos), el teorema de Kennedy para la localización de centros instantáneos, 
Describir  el procedimiento utilizado en el cálculo de  la velocidad y aceleración de centros instantáneos. 
</t>
  </si>
  <si>
    <t xml:space="preserve">Calcular los grados de libertad, la posición, velocidad y aceleración del número de centros instantáneos, así como la localización de los centros instantáneos por método gráfico.         </t>
  </si>
  <si>
    <t xml:space="preserve">Responsabilidad
Disciplina
Orden
Trabajo en equipo  Honestidad
</t>
  </si>
  <si>
    <t xml:space="preserve">Elaborará  un reporte a partir de un mecanismo dado que incluya:
-  Descripción elementos del mecanismo, 
- Tipos de pares cinemáticos, 
-  Localización de centros instantáneos
- Cálculo de grados de libertad, velocidad y aceleración.             
</t>
  </si>
  <si>
    <t xml:space="preserve"> 1. Analizar los conceptos de movimiento, máquina, mecanismo, eslabón, par cinemático y grados de libertad, centros instantáneos, velocidad y aceleración de centros instantáneos.
2. Identificar los elementos de un esquema cinemático.
3. Comprender el procedimiento para el cálculo de velocidad, aceleración de  centros instantáneos.       
</t>
  </si>
  <si>
    <t xml:space="preserve">Ejecución de tareas
Lista de verificación 
</t>
  </si>
  <si>
    <t xml:space="preserve">Práctica situada
Ejercicios prácticos
Equipos colaborativos
</t>
  </si>
  <si>
    <t xml:space="preserve">equipo demostrativo
calculadora científica
ejercicios impresos
pintarrón
proyector de video y computadora
videos y animaciones de mecanismos
</t>
  </si>
  <si>
    <t>Mecanismos</t>
  </si>
  <si>
    <t>El alumno construirá mecanismos rígidos planares considerando su funcionalidad, aplicación y cálculos para su integración en un sistema de manufactura.</t>
  </si>
  <si>
    <t xml:space="preserve">Responsabilidad
Disciplina
Analítico
Trabajo en equipo, Administración del tiempo
</t>
  </si>
  <si>
    <t>Cinemáticas del Mecanismo corredera biela manivela.</t>
  </si>
  <si>
    <t xml:space="preserve">Reconocer el procedimiento para calcular el grado de libertad, centros instantáneos, velocidad, aceleración, aceleración y relación de potencia que  intervienen en el mecanismo de corredera biela manivela.   
</t>
  </si>
  <si>
    <t>Calcular los grados de libertad, centros instantáneos, velocidad y aceleración que  intervienen en el mecanismo de corredera biela manivela. Ensamblar</t>
  </si>
  <si>
    <t xml:space="preserve">Responsabilidad Disciplina
Orden
Analítico
Trabajo en equipo, 
Conciencia ecológica
</t>
  </si>
  <si>
    <t xml:space="preserve">Disciplina 
Orden
 Analítico
Trabajo en equipo Administración del tiempo 
</t>
  </si>
  <si>
    <t xml:space="preserve">Responsabilidad
Disciplina
Orden
Analítico
Trabajo en equipo 
Conciencia ecológica
</t>
  </si>
  <si>
    <t xml:space="preserve"> A partir de un ejercicio práctico de la construcción de un mecanismo rígido, elaborará un reporte técnico que incluya:
-  Evidencias del ensamble, simulación y construcción de los mecanismos (corredera biela manivela, leva seguidor y barras).
- Cálculos y funcionalidad de los mismos. 
</t>
  </si>
  <si>
    <t xml:space="preserve">1. Identificar los elementos de cada uno de los mecanismos rígidos planares.    
 2. Relacionar su funcionamiento.
3. Comprender el procedimiento para el cálculo de los parámetros de cada uno de los mecanismos.
4. Comprender el procedimiento para la construcción de cada mecanismo.
</t>
  </si>
  <si>
    <t xml:space="preserve">Equipos colaborativos. 
Práctica situada 
Estudio de casos
</t>
  </si>
  <si>
    <t>Transmisiones mecánicas</t>
  </si>
  <si>
    <t>El alumno ensamblará transmisiones considerando su funcionalidad y normatividad de seguridad y mantenimiento aplicable, para su integración en un sistema de manufactura.</t>
  </si>
  <si>
    <t>Funcionalidad y aplicaciones de las transmisiones flexibles</t>
  </si>
  <si>
    <t>Identificar la funcionalidad, aplicaciones  y tipos de  transmisiones flexibles (cadenas, bandas y cables) para la selección en una aplicación.</t>
  </si>
  <si>
    <t>Determinar  la funcionalidad y aplicaciones de las transmisiones flexibles</t>
  </si>
  <si>
    <t xml:space="preserve">Responsabilidad
Disciplina
Orden
Analítico
Trabajo en equipo
Administración del tiempo 
Perseverancia
Proactividad
Conciencia ecológica
</t>
  </si>
  <si>
    <t>Cálculo de la relación de las transmisiones flexibles</t>
  </si>
  <si>
    <t>Explicar el procedimiento de cálculo de la relación y relación de potencia de transmisiones flexibles.</t>
  </si>
  <si>
    <t xml:space="preserve">Responsabilidad
Disciplina
Orden
Analítico
Trabajo en equipo
Administración del tiempo 
Perseverancia
Proactividad
</t>
  </si>
  <si>
    <t>Junta de transmisión</t>
  </si>
  <si>
    <t>Clasificar las juntas de transmisión empleadas en fechas de acuerdo a su tipo y funcionalidad.</t>
  </si>
  <si>
    <t>Medidas de seguridad y mantenimiento en transmisiones</t>
  </si>
  <si>
    <t>Identificar las medidas y dispositivos de seguridad y mantenimiento,  contemplados en la norma de seguridad NOM-004-STPS.</t>
  </si>
  <si>
    <t xml:space="preserve">A partir de un ejercicio práctico, elaborará reporte técnico que incluya:
- Evidencias de los ensambles de las transmisiones flexibles y rígidas.
- Cálculos de la relación de la transmisión rígida.
- Un mapa conceptual de los tipos de juntas, su funcionalidad y medidas de seguridad y mantenimiento.
- medidas y dispositivos de seguridad empleados en las tareas de mantenimiento de transmisiones mecánicas.
</t>
  </si>
  <si>
    <t xml:space="preserve">1. Identificar los elementos de cada una de las transmisiones rígidas y flexibles.
2. Comprender el procedimiento para el cálculo de los parámetros de cada una de las transmisiones.
3. Analizar el procedimiento para el ensamble de cada transmisión y las medidas de seguridad y mantenimiento.
4. Identificar la funcionalidad de los tipos de juntas empleados en transmisiones mecánicas.
5. Comprender procedimiento y las medidas de seguridad observadas en el mantenimiento a transmisiones mecánicas.
</t>
  </si>
  <si>
    <t xml:space="preserve">Practica situada
Ejercicios prácticos
Estudios de casos
</t>
  </si>
  <si>
    <t xml:space="preserve">equipo demostrativo 
calculadora científica
ejercicios impresos
pintarrón
proyector de video
computadora
videos y animaciones de mecanismos
equipo de seguridad personal (lentes, bata cerrada de mangas cortas, zapato cerrado) y guardas.     
norma de seguridad NOM-004-STPS.
</t>
  </si>
  <si>
    <t>Determinar el proceso de manufactura a partir de la interpretación del plano, para definir la maquinaría, materiales y herramental requerido.</t>
  </si>
  <si>
    <t>Desarrollar programas de manufactura utilizando software  CAD - CAM, programación de robots y/o sistemas de manufactura flexible, para fabricar piezas y ensambles.</t>
  </si>
  <si>
    <t xml:space="preserve">Manufacturar el componente considerando el programa de maquinado y/o ensamble, verificando las especificaciones iníciales de diseño, para obtener el producto requerido.
</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</si>
  <si>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especificaciones del proceso.
</t>
  </si>
  <si>
    <t>MANUFACTURA ASISTIDA POR COMPUTADORA</t>
  </si>
  <si>
    <t>El alumno desarrollará programas de control numérico a través de la utilización de un software de Diseño asistido por computadora (CAD), Manufactura asistida por computadora (CAM) e Ingeniería asistida por computadora (CAE), para el mecanizado de piezas en máquinas de Control Numérico computarizado (CNC).</t>
  </si>
  <si>
    <t>Introducción a la Manufactura Asistida por Computadora</t>
  </si>
  <si>
    <t>El alumno describirá el proceso de manufactura a través de la relación de las características técnicas y específicas de la pieza/máquina para el control de la manufactura del producto</t>
  </si>
  <si>
    <t xml:space="preserve">Conceptos de Diseño asistido por computadora(CAD), Manufactura asistida por computadora (CAM), Manufactura integrada por computadora (CIM) e Ingeniería asistida por computadora (CAE)
</t>
  </si>
  <si>
    <t xml:space="preserve">Describir los conceptos de la manufactura asistida por ordenador y su aplicación en la industria.
- Diseño asistido por computadora
(CAD)
- Manufactura Asistida por Computadora (CAM)
- Manufactura Integrada por Computadora (CIM)
- Ingeniería Asistida por Computadora (CAE)
</t>
  </si>
  <si>
    <t xml:space="preserve">Relacionar los sistemas de
Diseño asistido por computadora
(CAD), Manufactura asistida por computadora (CAM) e Ingeniería asistida por computadora (CAE)
 CAD, CAM y CAE  con sus aplicaciones. 
</t>
  </si>
  <si>
    <t xml:space="preserve">Disciplina Responsabilidad
Trabajo en equipo
Proactivo
Analítico
</t>
  </si>
  <si>
    <t xml:space="preserve">Descripción del proceso Diseño asistido por computadora
(CAD) y Manufactura asistida por computadora (CAM),
</t>
  </si>
  <si>
    <t xml:space="preserve">Describir las etapas que intervienen en el proceso de Diseño y Manufactura asistidos por ordenador.
- Diseño 
- Optimización 
- Evaluación 
- Documentación
- Planificación de la producción
- Control Numérico
- Control de calidad
</t>
  </si>
  <si>
    <t xml:space="preserve">Localizar las etapas del proceso  
Diseño asistido por computadora
(CAD) y de Manufactura asistida por computadora (CAM), y la relación entre estos. 
</t>
  </si>
  <si>
    <t xml:space="preserve">Disciplina
Responsabilidad Trabajo en equipo
Proactivo
Analítico
</t>
  </si>
  <si>
    <t>Componentes que integran los Centros de Maquinado y Tornos de Control Numérico computarizado (CNC)</t>
  </si>
  <si>
    <t xml:space="preserve">Identificar los componentes  que integran a los Tornos de  Control Numérico computarizado (CNC) y Centros de Maquinado: 
- Ejes de desplazamiento
- Tipos de transmisión
- Cabezal
- Dispositivo de medida
- Dispositivos de seguridad
- Elementos de sujeción
- Portaherramientas (carrusel y torreta)
- Ejes complementarios
</t>
  </si>
  <si>
    <t>Localizar los componentes que integran los Tornos de Control Numérico computarizado (CNC) y Centros de Maquinado.</t>
  </si>
  <si>
    <t>Ejes de control y sistemas de coordenadas</t>
  </si>
  <si>
    <t>Identificar el número de ejes de trabajo de una máquina herramienta que opera con Control Numérico computarizado (CNC), sistemas de coordenada rectangular y polar (absolutas e incrementales).</t>
  </si>
  <si>
    <t xml:space="preserve">Elaborar el croquis de un elemento mecánico a través de la representación cartesiana en coordenadas absolutas y relativas, según la disposición de los ejes principales y complementarios de una máquina de control numérico.
</t>
  </si>
  <si>
    <t xml:space="preserve">A partir de un producto, elaborará un reporte que incluya:
- Descripción de las partes y parámetros de la máquina de Control Numérico computarizado (CNC)
- Conversión entre coordenadas absolutas y relativas
- Descripción de los requerimientos para la puesta en marcha del equipo de Control Numérico computarizado (CNC)
- Etapas del proceso de  transformación desde su diseño hasta el control de calidad, considerando las características, ventajas y desventajas de los sistemas de Diseño asistido por computadora
(CAD), Manufactura asistida por computadora (CAM) e Ingeniería asistida por computadora (CAE)
</t>
  </si>
  <si>
    <t xml:space="preserve">1. Comprender los conceptos de los sistemas Diseño asistido por computadora
(CAD), Manufactura asistida por computadora (CAM) e Ingeniería asistida por computadora (CAE)
2. Identificar las etapas que integran el proceso de un producto en los sistemas Diseño asistido por computadora
(CAD), Manufactura asistida por computadora (CAM) e Ingeniería asistida por computadora (CAE)
3. Reconocer un ciclo de producción en los sistemas Diseño asistido por computadora
(CAD), Manufactura asistida por computadora (CAM) e Ingeniería asistida por computadora (CAE)
4. Identificar los elementos que componen una máquina de Control numérico (CNC)
5.  Aplicar las etapas de transformación de una pieza o producto en los sistemas Diseño asistido por computadora
(CAD), Manufactura asistida por computadora (CAM) e Ingeniería asistida por computadora (CAE)
</t>
  </si>
  <si>
    <t xml:space="preserve">Análisis de casos
Ejercicios prácticos
Prácticas de laboratorio
</t>
  </si>
  <si>
    <t xml:space="preserve">Proyector de video
Laptop
Pintarrón
Impresos de hojas técnicas o manuales
Internet 
Equipo de laboratorio
Software especializado (Autocad y Solidworks)
</t>
  </si>
  <si>
    <t>Programación de Control Numérico Computarizado (CNC)</t>
  </si>
  <si>
    <t>El alumno ejecutará programas de Control Numérico (CNC) a través de códigos ISO de control numérico para el mecanizado de piezas en tornos y centros de maquinado.</t>
  </si>
  <si>
    <t>Estructura básica de un programa de Control Numérico (CNC)</t>
  </si>
  <si>
    <t xml:space="preserve">Definir block en la programación Control Numérico (CNC), así como las etapas que constituyen el programa (Inicio del programa, etapa de trabajo, fin del programa).
</t>
  </si>
  <si>
    <t>Interpretar las etapas (Inicio de programa, trabajo y fin de programa), en la estructura de un programa Control Numérico (CNC).</t>
  </si>
  <si>
    <t xml:space="preserve">Disciplina
Orden
Responsabilidad
Trabajo en equipo
Proactivo
Analítico
</t>
  </si>
  <si>
    <t>Códigos  preparatorios (G), misceláneos (M) y  funciones generales</t>
  </si>
  <si>
    <t xml:space="preserve">Describir los códigos de programación y las siguientes funciones:
- Número o nombre del programa
- Número de bloque
- Compensación de la herramienta
- Selección de la herramienta
- Velocidad de avance
- Tiempo de retraso
- RPM del husillo
- Ejes principales
- Ejes auxiliares
- Preparatorias (Códigos G)
- Misceláneas (Códigos M)
</t>
  </si>
  <si>
    <t>Relacionar los códigos de control numérico y las funciones generales con las especificaciones de una pieza para su elaboración.</t>
  </si>
  <si>
    <t>Programación en Torno de Control Numérico computarizado (CNC)</t>
  </si>
  <si>
    <t xml:space="preserve">Identificar los parámetros geométricos y tecnológicos que se toman en cuenta para elaborar las siguientes operaciones en tornos de Control Numérico computarizado (CNC).
- Parámetros de ajuste de herramienta
- Tipos de herramientas
- Tipos de refrigerante
- Velocidades de avance y giro del husillo    
</t>
  </si>
  <si>
    <t xml:space="preserve">Ejecutar programas de Control Numérico computarizado (CNC) de acuerdo a los parámetros requeridos para el mecanizado de una pieza, como:
- Refrentados
- Interpolaciones lineales para cilindrar
- Interpolaciones circulares
- Ciclos de cilindrado
- Ranurados
- Tronzado
- Barrenado
- Conicidades
- Ciclos de maquinado
</t>
  </si>
  <si>
    <t>Programación en Centros de Maquinado</t>
  </si>
  <si>
    <t>Identificar los parámetros geométricos que se toman en cuenta para elaborar piezas en centros de maquinado  Control Numérico computarizado (CNC).</t>
  </si>
  <si>
    <t xml:space="preserve">Ejecutar  programas de Control Numérico computarizado (CNC) de piezas que requieren operaciones tales como:
- Refrentado.
- Fresado de cavidades.
- Fresado con islas.
- Contorneado.
- Superficies
- Taladrado y machueleado
- Ciclos de maquinado
</t>
  </si>
  <si>
    <t xml:space="preserve">Ejecutará un programa de Control Numérico computarizado (CNC) según los códigos ISO, las especificaciones  y el tipo de material de la pieza  a mecanizar que incluya ciclos y rutinas de roscado, función espejo y rotación.
</t>
  </si>
  <si>
    <t xml:space="preserve">1. Comprender los conceptos de los sistemas de Diseño asistido por computadora (CAD), Manufactura asistida por computadora (CAM) e Ingeniería asistida por computadora (CAE) 
2. Identificar las etapas que integran el proceso de un producto en los sistemas Diseño asistido por computadora (CAD), Manufactura asistida por computadora (CAM) e Ingeniería asistida por computadora (CAE)
3. Reconocer un ciclo de producción en los sistemas Diseño asistido por computadora (CAD), Manufactura asistida por computadora (CAM) e Ingeniería asistida por computadora (CAE)
4. Identificar los elementos que componen una máquina de Control Numérico computarizado (CNC)
5.  Aplicar las etapas de transformación de una pieza o producto en los sistemas Diseño asistido por computadora (CAD), Manufactura asistida por computadora (CAM) e Ingeniería asistida por computadora (CAE)                                             
</t>
  </si>
  <si>
    <t xml:space="preserve">Análisis de casos
Prácticas en laboratorios
Aprendizaje basado en nuevas tecnologías
</t>
  </si>
  <si>
    <t xml:space="preserve">Proyector de video
Laptop
Pintarrón
Impresos de hojas técnicas o manuales
Internet 
Equipo de laboratorio
Software especializado de CAD –CAM
Maquinaria de control numérico computarizado o simuladores de control numérico computarizado
</t>
  </si>
  <si>
    <t>Manufactura Automática</t>
  </si>
  <si>
    <t>El alumno realizará maquinados en 2D y 3D a través de las operaciones de Manufactura asistida por computadora (CAM) para la fabricación de piezas.</t>
  </si>
  <si>
    <t>Maquinado en 2D y 3D</t>
  </si>
  <si>
    <t xml:space="preserve">Identificar las operaciones para el proceso de maquinado 2D y 3D en software Manufactura asistida por computadora (CAM):
- Determinación del tamaño de la pieza
- Cero de pieza
- Selección de herramientas
- Parámetros de corte
- Trayectorias e inicio de corte
</t>
  </si>
  <si>
    <t xml:space="preserve">Simular  operaciones de maquinado de trayectorias en el plano 2D y 3D, asignando los parámetros de corte según las especificaciones de la pieza.
Para Centros de Maquinado.
- Contorneados
- Careado
- Cavidades
- Islas
- Taladrado
- Maquinado de 3 ejes
Para Torno
- Refrentados
- Interpolaciones lineales para cilindrar
- Interpolaciones circulares
- Ciclos de cilindrado
- Ranurados
- Tronzado
- Taladrado
</t>
  </si>
  <si>
    <t xml:space="preserve">Disciplina
Orden
Responsabilidad
Trabajo en equipo
Proactivo
Limpieza
</t>
  </si>
  <si>
    <t>Post-procesador y transferencia de programas a la máquina de Control Numérico computarizado (CNC)</t>
  </si>
  <si>
    <t xml:space="preserve">Explicar la función de los post-procesadores en las herramientas Manufactura asistida por computadora (CAM).
Describir el procedimiento para transferir los códigos de control numérico a la máquina de Control Numérico computarizado (CNC).
</t>
  </si>
  <si>
    <t>Generar los programas de Control Numérico computarizado (CNC) de las operaciones de maquinado asignadas a través de una herramienta Manufactura asistida por computadora (CAM).</t>
  </si>
  <si>
    <t xml:space="preserve">Ejecución de programas en la máquina
</t>
  </si>
  <si>
    <t xml:space="preserve">Explicar el procedimiento para ejecutar programas:
- Tornos de Control Numérico computarizado (CNC)
- Centros de maquinado
</t>
  </si>
  <si>
    <t xml:space="preserve">Ejecutar en la máquina de Control Numérico computarizado (CNC) los programas generados en software de Manufactura asistida por computadora (CAM).
</t>
  </si>
  <si>
    <t xml:space="preserve">A partir del plano de una pieza, elaborará un reporte que contenga:
- La descripción de las operaciones del maquinado en software Manufactura asistida por computadora (CAM)
- La simulación del maquinado en software Manufactura asistida por computadora (CAM)
- Programa de Control Numérico y la transferencia a la máquina Control Numérico computarizado (CNC)
- Entrega de la pieza
</t>
  </si>
  <si>
    <t xml:space="preserve">1. Comprender el maquinado en 2D y 3D
2. Identificar las operaciones del proceso de maquinado
3. Relacionar la simulación de las operaciones de maquinado
4. Analizar el programa de Control Numérico
5. Ejecutar el programa de control en la máquina de Control Numérico computarizado (CNC)
</t>
  </si>
  <si>
    <t xml:space="preserve">Estudio de caso
Lista de verificación
</t>
  </si>
  <si>
    <t xml:space="preserve">Equipos colaborativos
Prácticas situada
Estudio de caso
</t>
  </si>
  <si>
    <t xml:space="preserve">Proyector 
Laptop
Laboratorio de cómputo
Equipo demostrativo
Taller de CNC
Software especializado
</t>
  </si>
  <si>
    <t xml:space="preserve">Verificar las piezas y ensambles a través del software de simulación para confirmar que cumple con las características requeridas.
</t>
  </si>
  <si>
    <t xml:space="preserve">Elabora la hoja de proceso para la pieza donde se especifiquen las operaciones, maquinaria, herramientas, materia prima, regímenes de corte (Velocidad de Corte, Avance), y descripción gráfica de cada operación.
</t>
  </si>
  <si>
    <t xml:space="preserve">Realiza el programa de control numérico,  manual y/o mediante software CAM, en donde se indique, el número de operación, sistema de coordenadas, velocidades de corte, de avance, cambio de herramientas, paros programados, ciclos en bloque (enlatados), subrutinas, refrigerante, inicio y  fin de programa, compensaciones de radio de herramienta.
Realiza el programa del robot, en donde se incluye: velocidades de movimiento, ciclos, subrutinas generación de puntos, manejo de coordenadas mundiales, cilíndricas y esféricas, posicionamiento del efector final.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</si>
  <si>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Manufacturar el componente considerando el programa de maquinado y/o ensamble, verificando las especificaciones iniciales de diseño, para obtener el producto requerido.</t>
  </si>
  <si>
    <t xml:space="preserve">Félix Ledo Pernas y Alberto Cuesta Arranz   (2005) Teoría y problemas resueltos en programación control numérico.
 México, D.F México  Marcombo
ISBN: 8426713823
</t>
  </si>
  <si>
    <t xml:space="preserve">Francisco Cruz Teruel (2007) Control numérico y programación México, D.F México  Alfaomega
ISBN: 8426713599
</t>
  </si>
  <si>
    <t xml:space="preserve">P. Radhakrishnan, S. Subramanyan y V. Raju  (2000) CAD/CAM/CIM New Delhi India  New Age International Publishers
ISBN: 9788122412482
</t>
  </si>
  <si>
    <t xml:space="preserve">Peter Smid (2007) CNC Programming Handbook Nueva York
 EUA Industrial Press Inc.
ISBN: 9780831133474
</t>
  </si>
  <si>
    <t xml:space="preserve">Rafael Ferré Masip (2007) Fabricación  asistida por computador-CAM
 Barcelona España Alfaomega
ISBN:
9788426706775
</t>
  </si>
  <si>
    <t xml:space="preserve">Garijo Gómez, Egberto (2012) Libro diseño y fabricación con CATIAv5: Módulos CAM mecanizado por arranque de viruta
 Barcelona España Vision Net
ISBN: 978-8490113691
</t>
  </si>
  <si>
    <t>Desarrollar el proceso de manufactura utilizando técnicas y métodos automatizados para la fabricación de piezas y ensambles</t>
  </si>
  <si>
    <t>El alumno integrará programas de CNC identificando las características de los sistemas de control numérico en los  procesos de soldadura, deformación, unión y conformado para el mecanizado de piezas.</t>
  </si>
  <si>
    <t>Soldadura</t>
  </si>
  <si>
    <t>El alumno identificará las características de los procesos de soldadura, las especificaciones técnicas de las uniones y el equipo de protección personal, para la unión de piezas.</t>
  </si>
  <si>
    <t>Equipo de protección personal</t>
  </si>
  <si>
    <t>Identificar el equipo de protección personal así como los procedimientos para la operación de los equipos de soldadura.</t>
  </si>
  <si>
    <t>Seleccionar el equipo de protección personal adecuado, para el proceso de soldadura que se esté aplicando.</t>
  </si>
  <si>
    <t xml:space="preserve">Responsabilidad
Disciplina
Orden
Limpieza 
Trabajo en equipo Proactividad Honestidad
</t>
  </si>
  <si>
    <t>Soldadura por arco eléctrico con electrodo recubierto</t>
  </si>
  <si>
    <t>Describir las partes y el funcionamiento del equipo de soldadura por arco eléctrico con electrodo recubierto así como los tipos de unión.</t>
  </si>
  <si>
    <t>Realizar uniones por soldadura de arco eléctrico con electrodo recubierto.</t>
  </si>
  <si>
    <t>Soldadura autógena y oxicorte</t>
  </si>
  <si>
    <t>Describir las partes y el funcionamiento del equipo de soldadura autógena y oxicorte.</t>
  </si>
  <si>
    <t>Realizar uniones y cortes con el equipo de soldadura autógena.</t>
  </si>
  <si>
    <t xml:space="preserve">Responsabilidad
Disciplina
Orden
Limpieza 
Trabajo en equipo Proactividad Honestidad
</t>
  </si>
  <si>
    <t>Soldadura de resistencia</t>
  </si>
  <si>
    <t>Describir las partes y el funcionamiento del equipo de soldadura de resistencia</t>
  </si>
  <si>
    <t>Realizar uniones por soldadura de resistencia.</t>
  </si>
  <si>
    <t xml:space="preserve">Responsabilidad
Disciplina
Orden
Limpieza 
Trabajo en equipo Proactividad
</t>
  </si>
  <si>
    <t xml:space="preserve">A partir de un ejercicio práctico elaborará un reporte técnico que incluya: 
-Descripción de las operaciones empleadas en la unión por soldadura de   piezas. 
-Descripción de las operaciones para el oxicorte.
-Pieza cortada
- Pieza unida
</t>
  </si>
  <si>
    <t xml:space="preserve">1.- Identificar procesos y equipos de soldadura.
2.- Comprender el funcionamiento de los métodos de soldadura por arco eléctrico, autógena y por resistencia.
3.- Relacionar el funcionamiento de los equipos con el procedimiento de soldadura.    
</t>
  </si>
  <si>
    <t xml:space="preserve">Ejercicios prácticos
producto terminado
</t>
  </si>
  <si>
    <t xml:space="preserve">Práctica en laboratorios
Equipos colaborativos
Ejercicios prácticos
</t>
  </si>
  <si>
    <t xml:space="preserve">equipo de cómputo
pintarrón
hojas técnicas o manuales
internet 
equipo de laboratorio
</t>
  </si>
  <si>
    <t>Procesos de deformación</t>
  </si>
  <si>
    <t>El alumno realizará los procesos de deformación de materiales, para la conformación de elementos mecánicos, a través de las especificaciones de una pieza o ensamble.</t>
  </si>
  <si>
    <t>Forjado</t>
  </si>
  <si>
    <t>Describir las características del proceso de forjado abierto y dado impresor así  como el equipo y las herramientas.</t>
  </si>
  <si>
    <t>Conformar una pieza a través del proceso de forjado abierto y dado impresor.</t>
  </si>
  <si>
    <t xml:space="preserve">Responsabilidad
Disciplina
Analítico
Trabajo en equipo
Administración del tiempo 
seguridad 
limpieza
metódico
</t>
  </si>
  <si>
    <t>Extruido</t>
  </si>
  <si>
    <t>Explicar las características del proceso de extruido así como de su equipo.</t>
  </si>
  <si>
    <t>Conformar una pieza a través del proceso de extrusión.</t>
  </si>
  <si>
    <t xml:space="preserve">Responsabilidad
Disciplina
Orden
Analítico
Trabajo en equipo
Administración del tiempo 
seguridad 
limpieza
metódico
</t>
  </si>
  <si>
    <t>Troquelado</t>
  </si>
  <si>
    <t>Describir las características del proceso de troquelado así como el equipo y las herramientas.</t>
  </si>
  <si>
    <t>Troquelear un elemento mecánico.</t>
  </si>
  <si>
    <t xml:space="preserve">Responsabilidad Disciplina
Orden
Limpieza
Analítico
Trabajo en equipo Conciencia ecológica
Dinámico
Compromiso
</t>
  </si>
  <si>
    <t xml:space="preserve">A partir de un ejercicio práctico, elaborará un reporte técnico que incluya: 
-Descripción del proceso  de forjado, extruido y troquelado.
-Pieza forjada
- Pieza extruida
-Pieza troquelada  
</t>
  </si>
  <si>
    <t xml:space="preserve">1.- Identificar los procesos de deformación del material.
2.-Comprender los procesos de deformación de material.
3.-Distinguir los procesos de deformación de material.
</t>
  </si>
  <si>
    <t>Procesos de maquinado avanzado</t>
  </si>
  <si>
    <t>El alumno establecerá los procesos de maquinado a través de las propiedades física de la pieza y especificaciones técnicas de la maquinas para una manufactura de calidad en el producto.</t>
  </si>
  <si>
    <t>Introducción a los procesos de maquinado avanzado</t>
  </si>
  <si>
    <t xml:space="preserve">Identificar las características y propiedades de la pieza para la selección de su maquinado.
Reconocer los métodos para maquinado de piezas.
</t>
  </si>
  <si>
    <t>Selecciona el método de maquinado de la pieza y aplicación de las hojas de proceso.</t>
  </si>
  <si>
    <t xml:space="preserve">Responsabilidad
Disciplina 
Orden
Limpieza 
Analítico
Trabajo en equipo
Administración del tiempo (actividades) 
Perseverancia
Proactividad
</t>
  </si>
  <si>
    <t>Procesos especiales</t>
  </si>
  <si>
    <t xml:space="preserve">Describir los métodos de maquinado avanzado.
- Rectificado químico y electroquímico.
- Erosionado y electroerosionado.
- Maquinado y Corte con rayo laser.
- Corte con haz de electrones 
- Corte y Soldadura con arco de plasma.
- Corte con chorro de agua y chorro abrasivo.
- Pulverizado y compactación de metales.
- Maquinado de materiales cerámicos
Describir sus hojas de proceso.
- Operaciones
- Maquinaria
- Herramientas
- Materia prima
- Regímenes de corte (velocidad de corte y avance)
- Descripción de gráfica de flujo
</t>
  </si>
  <si>
    <t>Establecer el proceso de maquinado según requerimientos de producción.</t>
  </si>
  <si>
    <t xml:space="preserve">Responsabilidad
Disciplina 
Orden
Limpieza 
Analítico
Trabajo en equipo
Administración del tiempo (actividades) 
Perseverancia
Proactividad
</t>
  </si>
  <si>
    <t xml:space="preserve">A partir de un caso práctico, elaborará un reporte técnico que contenga:
- Propiedades de la pieza.
- Requerimientos del producto.
- Especificaciones nominales de la máquina.
- Hojas de proceso
</t>
  </si>
  <si>
    <t xml:space="preserve">1. Comprender las razones de uso de los procesos de maquinado avanzado.
2. Identificar las características y especificaciones de la máquina.
3. Identificar las propiedades físicas de la pieza.
4. Establecer procesos de maquinado.
</t>
  </si>
  <si>
    <t xml:space="preserve">Ejercicios prácticos 
Producto terminado
</t>
  </si>
  <si>
    <t xml:space="preserve">Análisis de casos
trabajo colaborativo
Ejercicios prácticos
</t>
  </si>
  <si>
    <t xml:space="preserve">Equipo de Cómputo
Pintarrón
Impresos de Hojas Técnicas o Manuales
Internet
Equipo de Laboratorio
</t>
  </si>
  <si>
    <t xml:space="preserve">Desarrollar programas de manufactura utilizando software  CAD – CAM, programación de robots y/o sistemas de manufactura flexible, para fabricar piezas y ensambles.
</t>
  </si>
  <si>
    <t xml:space="preserve">Realiza el programa de control numérico,  manual y/o mediante software CAM, en donde se indique, el numero de operación sistema de coordenadas, velocidades de corte, de avance, cambio de herramientas, paros programados, ciclos en bloque (enlatados), subrutinas, refrigerante, inicio y  fin de programa, compensaciones de radio de herramienta.
Realiza el programa del robot, en donde se incluye: velocidades de movimiento, ciclos, subrutinas generación de puntos, manejo de coordenadas mundiales, cilíndricas y esféricas, posicionamiento del efector final.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</si>
  <si>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 xml:space="preserve">Verifica en la simulación, que tanto el programa de control numérico como el del robot o elementos componentes del sistema de manufactura flexible ejecuten las tareas sincronizadamente para cumplir con  las especificaciones del proceso, sin errores y con repetitividad.
</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</si>
  <si>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especificaciones del proceso.
</t>
  </si>
  <si>
    <t xml:space="preserve">Horwitz, F. (2002) Soldadura. Aplicaciones y práctica
 D.F. México Alfaomega grupo editor
</t>
  </si>
  <si>
    <t xml:space="preserve">Neely, J. (1992) Materiales y procesos de manufactura
 D.F. México Limusa
</t>
  </si>
  <si>
    <t xml:space="preserve">Smid, P. (2003) CNC programming New York EUA Industrial Press Inc.
</t>
  </si>
  <si>
    <t xml:space="preserve">Crúz, F. (2005) Control Numérico y programación. D.F. México Marcombo ediciones técnicas
</t>
  </si>
  <si>
    <t xml:space="preserve">Evans, K. (2007) Programming of CNC machines
 New York  EUA Industrial Press Inc
</t>
  </si>
  <si>
    <t xml:space="preserve">Kalpakjian,S.
Schmid, S. (2008) Manufactura, ingenieria y Tecnologia
 D.F. México Pearson education
</t>
  </si>
  <si>
    <t xml:space="preserve">Amstead, B. (2009) Procesos de manufactura D.F. México Grupo Editorial Patria
</t>
  </si>
  <si>
    <t xml:space="preserve">Groover,M. (2007) Fundamentos de manufactura, materiales, procesos y sistemas .
 D.F. México Prentice Hall
</t>
  </si>
  <si>
    <t xml:space="preserve">Black, S. (1999) Principios de ingeniería de manufactura
 D.F. México CECSA
</t>
  </si>
  <si>
    <t>MANUFACTURA FLEXIBLE</t>
  </si>
  <si>
    <t>El alumno integrará sistemas de manufactura flexible bajo normas y estándares industriales aplicando los conceptos y tecnologías innovadoras para satisfacer las necesidades de los actuales procesos demandan.</t>
  </si>
  <si>
    <t>El alumno identificará la estructura de los sistemas de manufactura flexible por medio de los conceptos básicos para su implementación.</t>
  </si>
  <si>
    <t xml:space="preserve">Conceptos de manufactura </t>
  </si>
  <si>
    <t xml:space="preserve">Describir los conceptos de:
- Sistemas
- Manufactura
- Industria
- Procesos
- Variables de Control
- Materia Prima
- Producto
- Rechazo
- Calidad
- Automatización 
- Almacén                                    - Estándares y Normas Industriales
</t>
  </si>
  <si>
    <t>Localizar los componentes básicos de un sistema de manufactura.</t>
  </si>
  <si>
    <t xml:space="preserve">Disciplina
Responsabilidad Trabajo en equipo
Proactivo
</t>
  </si>
  <si>
    <t xml:space="preserve">Conceptos de sistema y proceso 
</t>
  </si>
  <si>
    <t xml:space="preserve">Definir los conceptos de:
- Sistemas Discretos
- Sistemas Continuos
- Sistemas Robustos
- Manufactura Esbelta
- Manufactura Rígida
- Manufactura Flexible
- Procesos de manufactura
- Control Automático
- Sistemas FMM, FMC, FMG, FPS,FML, CIM
</t>
  </si>
  <si>
    <t>Localizar los componentes básicos del sistema y proceso.</t>
  </si>
  <si>
    <t>Elaborará un reporte técnico, a partir de un proceso de manufactura, que contenga la clasificación de los componentes que conforman un sistema de manufactura flexible.</t>
  </si>
  <si>
    <t xml:space="preserve">1. Identificar los conceptos de manufactura      
2. Comprender la relación de los conceptos con la situación real   
3. Analizar las aplicaciones de los conceptos de manufactura
</t>
  </si>
  <si>
    <t xml:space="preserve">Estudio de casos  
Hojas de respuestas
</t>
  </si>
  <si>
    <t xml:space="preserve">Solución de problemas
Práctica  situada
Ejercicios prácticos
</t>
  </si>
  <si>
    <t xml:space="preserve">Pizarrón
Proyector de video
Videos
Equipo de laboratorio 
Equipo de cómputo
</t>
  </si>
  <si>
    <t>Sistemas tecnológicos que conforman un sistema de manufactura flexible</t>
  </si>
  <si>
    <t>El alumno estructurará un control automático sobre los diferentes componentes que conforman un sistema de manufactura flexible para el establecimiento del grado máximo de flexibilidad en el sistema.</t>
  </si>
  <si>
    <t xml:space="preserve">Sistemas de distribución y transportación </t>
  </si>
  <si>
    <t xml:space="preserve">Identificar componentes, secuencia de funcionamiento, características, procedimientos y normas de seguridad que intervienen en un sistema de distribución.
</t>
  </si>
  <si>
    <t xml:space="preserve">Ensamblar
Programar y operar sistemas de distribución bajo procedimientos y normas de seguridad.
</t>
  </si>
  <si>
    <t xml:space="preserve">Disciplina
Responsabilidad
Trabajo en equipo
Proactivo
Limpieza
Orden
Administración del tiempo (actividades)
</t>
  </si>
  <si>
    <t xml:space="preserve">Sistemas de maquinado CNC </t>
  </si>
  <si>
    <t xml:space="preserve">Identificar: Componentes, Secuencia de funcionamiento, características, procedimientos y normas de seguridad que intervienen en un sistema de maquinado CNC.
</t>
  </si>
  <si>
    <t>Ensamblar programar y operar sistemas de maquinado CNC, carga de configuración y programación bajo procedimientos y normas de seguridad.</t>
  </si>
  <si>
    <t xml:space="preserve">Sistemas de medición y Verificación </t>
  </si>
  <si>
    <t xml:space="preserve">Identificar: Componentes, Secuencia de funcionamiento, características, procedimientos y normas de seguridad que intervienen en un sistema de posicionamiento, ensamble y manipulación autónomos.
</t>
  </si>
  <si>
    <t>Construir, programar y operar sistemas de posicionamiento, ensamble y manipulación autónomos, configuración y conexión bajo procedimientos y normas de seguridad.</t>
  </si>
  <si>
    <t xml:space="preserve">Disciplina
Responsabilidad
Trabajo en equipo
Proactivo
Limpieza
Orden
Administración del tiempo (actividades)
</t>
  </si>
  <si>
    <t xml:space="preserve">Sistemas de posicionamiento, ensamble y manipulación autónomos </t>
  </si>
  <si>
    <t xml:space="preserve">Construir, programar y operar sistemas de posicionamiento, ensamble y manipulación autónomos, configuración y conexión bajo procedimientos y normas de seguridad.
</t>
  </si>
  <si>
    <t>Sistemas de control, monitoreo y manipulación de las variables de proceso</t>
  </si>
  <si>
    <t xml:space="preserve">Identificar en un proceso de manufactura las variables de proceso.
Explicar procedimiento para el control, monitoreo y los componentes que intervienen en un proceso de manufactura.
</t>
  </si>
  <si>
    <t>Controlar variables de proceso considerando la manipulación y el monitoreo de los elementos que conforman el sistema de manufactura.</t>
  </si>
  <si>
    <t xml:space="preserve">A partir de un ejercicio práctico elaborará un reporte técnico que contenga:
- Lista de los componentes 
- Especificaciones técnicas 
- Diagramas de conexión   
- Programas desarrollados 
- Procedimiento de operación.
- Programa de mantenimiento preventivo y correctivo.
- Recomendaciones de uso y normas de seguridad del equipo
</t>
  </si>
  <si>
    <t xml:space="preserve">1. Comprender la configuración y la estructura del sistema de manufactura flexible
2. Identificar los componentes de acuerdo a los nuevos requerimientos
3. Identificar las limitaciones del sistema y sus posibles soluciones
4. Comprender procedimiento de creación del cronograma del proyecto en tiempos y en ejecuciones
</t>
  </si>
  <si>
    <t xml:space="preserve">Ejercicios Prácticos
Lista de Verificación
</t>
  </si>
  <si>
    <t xml:space="preserve">Práctica situada
Ejercicios prácticos
Tareas de investigación
</t>
  </si>
  <si>
    <t xml:space="preserve">Pizarrón
Proyector de video
Videos
Equipo de laboratorio 
Equipo de cómputo
Impresos de normas y especificaciones
</t>
  </si>
  <si>
    <t>Programación, interfaces y protocolos de comunicación</t>
  </si>
  <si>
    <t>El alumno implementará los sistemas de comunicación y control de datos a través de protocolos de adquisición y comunicación de información, normas y estándares industriales, que permitan la interacción de los sistemas de manufactura flexible.</t>
  </si>
  <si>
    <t>Interfaces sensor-actuador</t>
  </si>
  <si>
    <t xml:space="preserve">Describir las características y especificaciones propias de las interfaces de comunicación sensor actuador discretas (punto a punto y por frecuencia), control de las interfaces de nivel sensor actuador discretas (punto a punto y por frecuencia).
</t>
  </si>
  <si>
    <t>Implementar interfaces de comunicación sensor actuador discretas (punto a punto y por frecuencia).</t>
  </si>
  <si>
    <t xml:space="preserve">Disciplina
Responsabilidad
Trabajo en equipo
Proactivo
Orden
</t>
  </si>
  <si>
    <t xml:space="preserve">Interfaces de comunicación de datos
</t>
  </si>
  <si>
    <t xml:space="preserve">Describir las características y especificaciones propias de las interfaces de comunicación de datos.
</t>
  </si>
  <si>
    <t>Implementar interfaces de comunicación, para el control de datos.</t>
  </si>
  <si>
    <t xml:space="preserve">Disciplina
Responsabilidad
Trabajo en equipo
Proactivo
Orden
</t>
  </si>
  <si>
    <t>Interfaces de monitoreo y administración del control de variables</t>
  </si>
  <si>
    <t xml:space="preserve">Describir las características y especificaciones propias de las interfaces de comunicación de control de variables y HMI-SCADA.
</t>
  </si>
  <si>
    <t>Implementar interfaces de control de variables y HMI-SCADA.</t>
  </si>
  <si>
    <t xml:space="preserve">Realizará un reporte técnico que contenga:
- Interfaces entre diferentes sistemas de control de acuerdo a los requerimientos y necesidades del proyecto
- Implementación de las tecnologías industriales de acuerdo a la configuración del sistema
</t>
  </si>
  <si>
    <t xml:space="preserve">1. Identificar la configuración adecuada de acuerdo a estándares y requerimientos industriales    
2. Comprender la implementación y la configuración de comunicación
3. Comprender procedimiento de pruebas para identificar errores en la transferencia y recepción de información
                                                                                                                                                           4. Comprender procedimiento de implementación de la interface humano-máquina y analizar su factibilidad en el manejo y adaptación al operador
</t>
  </si>
  <si>
    <t xml:space="preserve">Ejercicios Prácticos
Lista de Verificación
</t>
  </si>
  <si>
    <t xml:space="preserve">Equipos colaborativos
Solución de problemas
Práctica situada
</t>
  </si>
  <si>
    <t xml:space="preserve">Pintarrón
Proyector de video
Equipo de cómputo
Software especializado
Material didáctico 
Equipo industrial
</t>
  </si>
  <si>
    <t>Simulación de sistemas de manufactura flexible</t>
  </si>
  <si>
    <t>El alumno simulará los sistemas de manufactura flexible a través de herramientas de CAD, para verificar que los elementos componentes del sistema de manufactura flexible ejecuten las tareas sincronizadamente y cumplan con las especificaciones del proceso, sin errores y con repetitividad.</t>
  </si>
  <si>
    <t>Diseño CAD de los Sistemas</t>
  </si>
  <si>
    <t xml:space="preserve">Describir los elementos dimensionales que conforman el sistema de manufactura mediante el uso de software CAD: diagramas esquemáticos, ensambles y cinemática de los elementos.
</t>
  </si>
  <si>
    <t>Modelar un sistema de manufactura flexible con las dimensiones y propiedades de los elementos que conforman el sistema.</t>
  </si>
  <si>
    <t xml:space="preserve">Creación de movimientos y cinemática de los sistemas activos del proceso
</t>
  </si>
  <si>
    <t>Identificar las características de ensambles.</t>
  </si>
  <si>
    <t>Realizar la cinemática en el diseño CAD.</t>
  </si>
  <si>
    <t>Programación y simulación en ambiente virtual</t>
  </si>
  <si>
    <t xml:space="preserve">Identificar las características de programas en los diferentes lenguajes y plataformas.
</t>
  </si>
  <si>
    <t>Realizar la programación de los sistemas de manufactura flexible.</t>
  </si>
  <si>
    <t xml:space="preserve">Modelado y representación de colisiones y limitaciones mecánicas de los sistemas activos
</t>
  </si>
  <si>
    <t>Identificar las limitaciones mecánicas y los elementos que conforman un modelado dinámico de los sistemas que se integran.</t>
  </si>
  <si>
    <t xml:space="preserve">Corregir las fallas que se puedan generar por falta de apreciación en el desarrollo de la simulación, de acuerdo al modelo del sistema de manufactura.
</t>
  </si>
  <si>
    <t xml:space="preserve">Elaborará un reporte técnico que contenga:
- La integración virtual de un sistema de manufactura con todos sus componentes tanto individuales como estructurados.
- Los cambios en las configuraciones de los sistemas de manufactura.
</t>
  </si>
  <si>
    <t xml:space="preserve">1. Reconocer manejo de software especializados
2. Comprender el proceso de selección del software de acuerdo al proceso
3. Comprender el proceso de simulación
3. Integrar el proceso productivo
</t>
  </si>
  <si>
    <t xml:space="preserve">Ejercicio Práctico
Lista de Cotejo
</t>
  </si>
  <si>
    <t xml:space="preserve">Ejercicio práctico
Solución de problemas
Prácticas demostrativas
</t>
  </si>
  <si>
    <t xml:space="preserve">Pizarrón
Proyector de video
Equipo de cómputo
Software especializado
Material didáctico
Equipo industrial
</t>
  </si>
  <si>
    <t>Integración de sistemas de manufactura flexible</t>
  </si>
  <si>
    <t>El alumno integrará un sistema de manufactura flexible, a través de la programación e instalación de los elementos del sistema para la elaboración de productos.</t>
  </si>
  <si>
    <t xml:space="preserve">Comprender la adaptación de los sistemas mecánicos y eléctricos en diferentes sistemas de control de un proceso de manufactura flexible, a través de la aplicación de Interfaces de comunicación industrial con diferentes sistemas de control, PLC, Robots, Sistemas de Visión y PC.
</t>
  </si>
  <si>
    <t>Implementar, controlar y operar los diferentes sistemas que conforman un proceso de manufactura flexible.</t>
  </si>
  <si>
    <t xml:space="preserve">Disciplina
Responsabilidad
Trabajo en equipo
Limpieza
Proactivo
Orden
Administración del tiempo
</t>
  </si>
  <si>
    <t xml:space="preserve">Programación de sistemas de fallo, alarmas y mantenimiento preventivo dentro de un sistema flexible
</t>
  </si>
  <si>
    <t>Identificar fallas frecuentes entre los sistemas que integran un proceso de manufactura.</t>
  </si>
  <si>
    <t>Implementar algoritmos de programación, circuitos de proyección y mecanismos en un sistema de manufactura flexible.</t>
  </si>
  <si>
    <t xml:space="preserve">Disciplina
Responsabilidad
Trabajo en equipo
Limpieza
Proactivo
Orden
Administración del tiempo
</t>
  </si>
  <si>
    <t>Instalación y puesta en marcha de un sistema de manufactura flexible</t>
  </si>
  <si>
    <t xml:space="preserve">Comprender la instalación mecánica, eléctrica y la configuración de programas y protocolos de comunicación que permitan el funcionamiento óptimo de un proceso productivo flexible.
</t>
  </si>
  <si>
    <t>Instalar equipo, programas y configuración que permitan la ejecución y operación de un sistema de manufactura flexible.</t>
  </si>
  <si>
    <t>Monitoreo de sistemas de manufactura flexible en tiempo real</t>
  </si>
  <si>
    <t xml:space="preserve">Identificar las señales digitales, datos y variables de control a través de un protocolo de comunicación industrial, para el rastreo y monitoreo de las mismas.
</t>
  </si>
  <si>
    <t xml:space="preserve">Realizar la integración de una red industrial que permita rastrear, monitorear y configurar datos y variables de control para la administración del proceso productivo
</t>
  </si>
  <si>
    <t xml:space="preserve">A partir de una simulación elaborará un reporte técnico que incluya:
- La integración de un sistema de manufactura con todos sus componentes tanto individuales como estructurados
- Los cambios en las configuraciones de los sistemas de manufactura
</t>
  </si>
  <si>
    <t xml:space="preserve"> 1. Comprender el proceso de desarrollo de la integración de un proceso productivo
2. Identificar los tipos de comunicación usados en la integración de un proceso productivo
3. Comprender procedimiento de prueba y corrección de fallas
4. Comprender procedimiento de implementación de la integración de un proceso productivo    
</t>
  </si>
  <si>
    <t xml:space="preserve">Ejercicio práctico
Lista de cotejo
</t>
  </si>
  <si>
    <t xml:space="preserve">Equipos colaborativos
Solución de problemas
Prácticas demostrativas
</t>
  </si>
  <si>
    <t xml:space="preserve">Pintarrón
Proyector de video
Equipo de cómputo
Software especializado
Material didáctico
Equipo industrial
</t>
  </si>
  <si>
    <t xml:space="preserve">Elabora el plano de la pieza de acuerdo a la normatividad y requerimientos establecidos, en donde se exhiba el autor, escala, material, tolerancias de forma y posición, acotaciones, ajustes, vistas auxiliares, cortes, detalles; en el sistema Americano, Europeo, o según se requiera.
</t>
  </si>
  <si>
    <t xml:space="preserve">Realiza la simulación de ensamble o funcionamiento mediante el software, donde revisa ajustes, tolerancias, rangos de movimiento y elimina colisiones o interferencias.
</t>
  </si>
  <si>
    <t>Desarrollar programas de manufactura utilizando software CAD - CAM, programación de robots y/o sistemas de manufactura flexible, para fabricar piezas y ensambles.</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</si>
  <si>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especificaciones del proceso.
</t>
  </si>
  <si>
    <t>Simular el proceso de manufactura utilizando software especializado, para evitar fallas.</t>
  </si>
  <si>
    <t xml:space="preserve">Verifica en la simulación, que tanto el programa de control numérico como el del robot o elementos componentes del sistema de manufactura flexible ejecuten las tareas sincronizadamente para cumplir con las especificaciones del proceso, sin errores y con repetitividad.
</t>
  </si>
  <si>
    <t xml:space="preserve">Cruz, F. (2007) Control Numérico y Programación - Sistemas de Fabricación de Máquinas Automatizadas - Curso Práctico.
 Madrid España Alfaomega
ISBN: 9788426715951
</t>
  </si>
  <si>
    <t xml:space="preserve">Martínez, M.
Santos, M.,
Raya, J. y
Raya, L.
 (2010) Máquinas Virtuales - Guía de Campo.
 Madrid España Alfaomega
ISBN: 9786077854500
</t>
  </si>
  <si>
    <t xml:space="preserve">Amstead, B,
Phillips, O. y Myron, B.
 (2007) Procesos de Manufactura.
 D.F. México Patria
ISBN:
9789682602573
</t>
  </si>
  <si>
    <t xml:space="preserve">Bawa, H. (2007) Procesos de Manufactura.
 D.F. México Mc Graw Hill
ISBN: 0070311366
</t>
  </si>
  <si>
    <t xml:space="preserve">Evans, Ken. (2007) Programming  of CNC Machines.
 Nueva York EUA Industrial Press Inc.
ISBN: 9780831130091
</t>
  </si>
  <si>
    <t xml:space="preserve">Del Rio Fernandez, Joaquin (2012) LABVIEW: Programación para Sistemas de Instrumentación
 Madrid España Alfaomega
ISBN: 9786077075936
</t>
  </si>
  <si>
    <t xml:space="preserve">Rafael Ferré Masip (2007) Fabricación  asistida por computador-CAM
 Barcelona España Alfaomega
ISBN:
9788426706775
</t>
  </si>
  <si>
    <t xml:space="preserve">Rodríguez Penin, Aquilino (2013) Sistemas SCADA D.F. México MARCOMBO 
ISBN: 9786077686552
</t>
  </si>
  <si>
    <t xml:space="preserve">Groover, Mikell (2014) Introducción a los Procesos de Manufactura D.F. México Mc Graw Hill
ISBN: 9786071512086
</t>
  </si>
  <si>
    <t>El alumno demostrará la competencia de desarrollar el proceso de manufactura utilizando técnicas y métodos automatizados para la fabricación de piezas y ensambles.</t>
  </si>
  <si>
    <t>Piezas y ensambles</t>
  </si>
  <si>
    <t xml:space="preserve">El alumno representará las piezas y ensambles por medio de software de CAD considerando las especificaciones, características y normatividad para realizar la manufactura de las mismas.
</t>
  </si>
  <si>
    <t>Representación de piezas y ensambles</t>
  </si>
  <si>
    <t xml:space="preserve">Documentar la elaboración de dibujos y planos de piezas y ensambles mediante el software de CAD, a través de la descripción y de la recopilación de los mismos.
</t>
  </si>
  <si>
    <t xml:space="preserve">Responsable
Disciplinado
Trabajo en equipo
Proactivo
Ordenado
</t>
  </si>
  <si>
    <t>Características de piezas y ensambles</t>
  </si>
  <si>
    <t xml:space="preserve">Documentar la verificación de  las características de las piezas y ensambles representadas en los dibujos o planos a través de los resultados que arrojan las herramientas de medición.
</t>
  </si>
  <si>
    <t xml:space="preserve">Analítico
Propositivo
Responsable
Disciplinado
Creativo
Trabajo en equipo
Proactivo
Ordenado
</t>
  </si>
  <si>
    <t xml:space="preserve">Elaborará un reporte técnico, a partir de un proyecto, que contenga los archivos electrónicos de:
- planos de las piezas de acuerdo a la normatividad y requerimientos establecidos, en donde se exhiba el autor,  escala, material, tolerancias de forma y posición, acotaciones, ajustes, vistas auxiliares, cortes, detalles; en el sistema Americano, Europeo, o según se requiera.
- planos de los ensambles
- resultados de la verificación de las piezas y ensambles.
</t>
  </si>
  <si>
    <t xml:space="preserve">1.- Identificar las características de los planos de piezas y ensambles.
2.- Comprender la relación entre  los planos de piezas y ensambles y las características que representan.
3.- Comprender procedimiento de verificación de las características de piezas y ensambles.
4.- Analizar las características de las piezas y ensambles representadas en los planos y dibujos.
</t>
  </si>
  <si>
    <t xml:space="preserve">pizarrón
proyector digital de video
equipo de cómputo
acceso a internet
impresos de catálogos y manuales de fabricantes, reportes técnicos y tesis.
</t>
  </si>
  <si>
    <t>Procesos de manufactura</t>
  </si>
  <si>
    <t>El alumno determinará el proceso de manufactura a través del maquinado convencional y asistido por computadora, así como la simulación de los mismos  para la elaboración de piezas y ensambles.</t>
  </si>
  <si>
    <t xml:space="preserve">Documentar los procesos de manufactura para la elaboración de piezas y ensambles considerando las especificaciones y las normas de seguridad.
</t>
  </si>
  <si>
    <t xml:space="preserve">Analítico
Propositivo
Responsable
disciplinado
Trabajo en equipo Proactivo
Ordenado
</t>
  </si>
  <si>
    <t>Programación y simulación de manufactura</t>
  </si>
  <si>
    <t>Documentar los procesos de manufactura, la  programación y simulación de los mismos para la elaboración de piezas y ensambles.</t>
  </si>
  <si>
    <t xml:space="preserve">Analítico
Propositivo
Responsable
disciplinado
Trabajo en equipo
Proactivo
Ordenado
</t>
  </si>
  <si>
    <t xml:space="preserve">Elaborará un reporte técnico, a partir de un proyecto, que contenga los archivos electrónicos de:
-Los planos de las piezas de acuerdo a la normatividad y requerimientos establecidos, en donde se exhiba el autor,  escala, material, tolerancias de forma y posición, acotaciones, ajustes, vistas auxiliares, cortes, detalles; en el sistema Americano, Europeo, o según se requiera.
-Los planos de los ensambles.
-Los resultado de la verificación de las piezas y ensambles.
</t>
  </si>
  <si>
    <t xml:space="preserve">1.- Identificar las características de los planos de piezas y ensambles.
2.- Comprender la relación entre  los planos de piezas y ensambles y las características que representan.
3.- Describir el proceso de verificación de las características de piezas y ensambles.
4.- Analizar las características de las piezas y ensambles representadas en los planos y dibujos.
</t>
  </si>
  <si>
    <t>Automatización de procesos flexibles de manufactura</t>
  </si>
  <si>
    <t>El alumno documentará el proceso de automatización seleccionado para la manufactura flexible.</t>
  </si>
  <si>
    <t>Estaciones de trabajo</t>
  </si>
  <si>
    <t xml:space="preserve">Documentar las características e instalación de los componentes en las estaciones de trabajo mediante la representación de los mismos en planos, diagramas y programas, que describan su interacción y funcionamiento.
</t>
  </si>
  <si>
    <t>Máquinas de control numérico y Robots</t>
  </si>
  <si>
    <t xml:space="preserve">Documentar los parámetros de configuración, programación y justificación de la incorporación de máquinas de control numérico y Robots en los procesos de manufactura flexible, así como sus regímenes de producción. 
</t>
  </si>
  <si>
    <t>Simulación e integración</t>
  </si>
  <si>
    <t xml:space="preserve">Documentar la integración, programación, configuración, comunicación, simulación, funcionamiento y conservación de un sistema de manufactura flexible para que se ejecuten las etapas del proceso  sincronizadamente y cumplir con las especificaciones sin errores y con repetitividad. 
</t>
  </si>
  <si>
    <t xml:space="preserve">Elaborará un reporte, a partir de un proyecto, que contenga:
- Planos, diagramas y programas, que describan la interacción y funcionamiento de las estaciones de trabajo
- Parámetros de configuración y programas, de máquinas de control numérico y robots, que incluyan la interacción con otros sistemas. 
-Programación y simulación del Sistema de Manufactura Flexible, considerando los  protocolos de comunicación que permitan interactuar a los elementos y sistemas para manufacturar el producto, eliminando fallas de sincronismo, posición y tiempos.
</t>
  </si>
  <si>
    <t xml:space="preserve">1.- Identificar las los procesos de manufactura.
2.- Comprender los sistemas que conforman las estaciones de trabajo.
3.- Describir la lógica de la comunicación y control para la integración de los componentes de los sistemas de manufactura flexible.
4. Analizar la programación, configuración y simulación de los sistemas de comunicación y control con su funcionamiento.
5.- Comprender la integración de los sistemas de manufactura 
</t>
  </si>
  <si>
    <t xml:space="preserve">Aprendizaje basado en proyectos
Equipos colaborativos
Discusión de grupo
</t>
  </si>
  <si>
    <t xml:space="preserve">Representar las piezas y ensambles analizando sus características técnicas, utilizando software especializado y la normatividad aplicable, para establecer los requerimientos de su fabricación. </t>
  </si>
  <si>
    <t xml:space="preserve">Elabora el plano de la pieza  de acuerdo a la normatividad y requerimientos establecidos, en donde se exhiba el autor, escala, material, tolerancias de forma y posición, acotaciones, ajustes, vistas auxiliares, cortes, detalles; en el sistema Americano, Europeo, o según se requiera.
</t>
  </si>
  <si>
    <t>Determinar el proceso de manufactura  a partir de la interpretación del plano, para definir la maquinaria, materiales y herramental requerido</t>
  </si>
  <si>
    <t xml:space="preserve">Elabora la hoja de proceso para la pieza donde se especifiquen las operaciones, maquinaria,  herramientas, materia prima, regímenes de corte (Velocidad de Corte, Avance), y descripción gráfica de cada operación.
</t>
  </si>
  <si>
    <t>Desarrollar programas de manufactura utilizando software CAD - CAM, programación de robots y/o sistemas de manufactura flexible, para fabricar piezas y ensambles</t>
  </si>
  <si>
    <t xml:space="preserve">Realiza el programa de control numérico, manual y/o mediante software CAM, en donde se indique, el número de operación sistema de coordenadas, velocidades de corte, de avance, cambio de herramientas, paros programados, ciclos en bloque (enlatados), subrutinas, refrigerante, inicio y fin de programa, compensaciones de radio de herramienta.
- Realiza el programa del robot, en donde se incluye: velocidades de movimiento, ciclos, subrutinas generación de puntos, manejo de coordenadas mundiales, cilíndricas y esféricas, posicionamiento del efector final.
-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</si>
  <si>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 xml:space="preserve">Verifica en la simulación, que tanto el programa de control numérico como el del robot o elementos componentes del sistema de manufactura flexible ejecuten las tareas sincronizadamente para cumplir con  las especificaciones del proceso, sin errores y con repetitividad. 
</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</si>
  <si>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especiaciones del proceso.
</t>
  </si>
  <si>
    <t>Desarrollar proyectos de automatización y control, a través del diseño, la administración y la aplicación de nuevas tecnologías para satisfacer las necesidades del sector productivo.</t>
  </si>
  <si>
    <t xml:space="preserve">Ejercicios prácticos
Lista de verificación 
</t>
  </si>
  <si>
    <t>Evaluar diseño propuesto con base a la normatividad aplicable, su eficiencia y costos para determinar su factibilidad.</t>
  </si>
  <si>
    <t>Elabora y justifica en un reporte que incluya: el avance programático de metas alcanzadas vs programada; las acciones correctivas y preventivas.</t>
  </si>
  <si>
    <t xml:space="preserve">Realiza informe final que incluya: los resultados programados y alcanzados; un dictamen del impacto del proyecto; graficas, fichas técnicas, avances programáticos y el ejercicio de los recursos.
</t>
  </si>
  <si>
    <t>Evaluar el desempeño del sistema  automatizado con base en pruebas ejecutadas en condiciones normales y máximas de operación  para  realizar ajustes y validar el cumplimiento de los requisitos especificados.</t>
  </si>
  <si>
    <t>ELECTRICIDAD INDUSTRIAL</t>
  </si>
  <si>
    <t>Circuitos RCL.</t>
  </si>
  <si>
    <t>Explicar el comportamiento de los circuitos RCL en serie y en paralelo y los efectos que estos tienen en un circuito alimentado con corriente alterna.</t>
  </si>
  <si>
    <t>Análisis de mallas.</t>
  </si>
  <si>
    <t>Definir y explicar las diferentes leyes y teoremas para el análisis de mallas en circuitos de corriente alterna. (LVK, LCK, ley de ohm, divisor de corriente)</t>
  </si>
  <si>
    <t xml:space="preserve">Medición de parámetros eléctricos.  </t>
  </si>
  <si>
    <t>Factor de potencia.</t>
  </si>
  <si>
    <t xml:space="preserve">Ejercicios prácticos
Listas de verificación 
</t>
  </si>
  <si>
    <t>Fuentes alternas de generación.</t>
  </si>
  <si>
    <t>Proponer fuentes alternas de generación de electricidad, para el suministro de energía.</t>
  </si>
  <si>
    <t xml:space="preserve">Prácticas en laboratorio
Aprendizaje basado en problemas
Tareas de investigación
</t>
  </si>
  <si>
    <t xml:space="preserve">Interpretación de planos eléctricos.  </t>
  </si>
  <si>
    <t>Identificar el entorno del Software de diseño de instalaciones eléctricas y sistemas de protección.</t>
  </si>
  <si>
    <t>Ahorro de energía.</t>
  </si>
  <si>
    <t xml:space="preserve">Modelar diseños propuestos apoyados por herramientas de diseño y simulación de los sistemas y elementos que intervienen en la automatización y control para definir sus características técnicas.
</t>
  </si>
  <si>
    <t>Implementar prototipos físicos o virtuales considerando el modelado, para validar y depurar la funcionalidad del diseño.</t>
  </si>
  <si>
    <t xml:space="preserve">Stephen J. Chapman
 (2007) Máquinas Eléctricas México EUA Mc Graw Hill
</t>
  </si>
  <si>
    <t>Determinar soluciones, mejoras e innovaciones a través de diseños propuestos para atender las necesidades de automatización y control, considerando los aspectos Mecánicos, Electrónicos, Eléctricos</t>
  </si>
  <si>
    <t>Modelar diseños propuestos apoyados por herramientas de diseño y simulación de los sistemas y elementos que intervienen en la automatización y control para definir sus características técnicas</t>
  </si>
  <si>
    <t>Implementar prototipos físicos o virtuales considerando el modelado, para validar y depurar la funcionalidad del diseño</t>
  </si>
  <si>
    <t>INSTRUMENTACIÓN VIRTUAL</t>
  </si>
  <si>
    <t>El alumno elaborará programas de computadora que hagan las funciones de un instrumento de medición, para simular las mediciones de un proceso.</t>
  </si>
  <si>
    <t xml:space="preserve">Responsabilidad
Capacidad de autoaprendizaje
Razonamiento deductivo
</t>
  </si>
  <si>
    <t xml:space="preserve">Describir los conceptos de variable de entrada, variable de salida, variable global, variable local y constante.
Identificar y definir los tipos de datos entero (int), flotante (float), carácter (char), binario (boolean) y doble (double).
Describir los conceptos de función y subrutina.
</t>
  </si>
  <si>
    <t>Ciclos y temporización.</t>
  </si>
  <si>
    <t xml:space="preserve">Programar ciclos de repetición mientras se cumple una condición (while).
Programar ciclos finitos de repetición (for).
Insertar en el programa funciones o ciclos de retardo que provoquen la espera en la ejecución por un tiempo definido.
</t>
  </si>
  <si>
    <t>Reconocer diagramas que contengan estructuras de control de flujo del programa.</t>
  </si>
  <si>
    <t>Utilizar sentencias o estructuras que controlen el flujo de la ejecución como son las del tipo "si, entonces" (if, else) o "conmutación" (switch, case) y máquinas de estado.</t>
  </si>
  <si>
    <t xml:space="preserve">Describir el concepto de arreglo de datos.
Describir el concepto de estructura de datos.
</t>
  </si>
  <si>
    <t xml:space="preserve">Responsabilidad
Capacidad de autoaprendizaje
Razonamiento deductivo
</t>
  </si>
  <si>
    <t>Cadenas y archivos de entrada / salida.</t>
  </si>
  <si>
    <t>Describir el concepto de cadenas de texto.</t>
  </si>
  <si>
    <t xml:space="preserve">Proyecto
Lista de verificación 
</t>
  </si>
  <si>
    <t xml:space="preserve">Prácticas demostrativas
Ejercicios prácticos
Aprendizaje basado en proyectos
</t>
  </si>
  <si>
    <t>El alumno integrará un sistema de adquisición de datos para procesarlos en una computadora.</t>
  </si>
  <si>
    <t>Acondicionadores de señal utilizando  amplificadores operacionales</t>
  </si>
  <si>
    <t xml:space="preserve">Reconocer el funcionamiento del Amp. operacional como acondicionador de señal </t>
  </si>
  <si>
    <t xml:space="preserve">Filtros de señal  </t>
  </si>
  <si>
    <t>Características de la conversión analógica-digital.</t>
  </si>
  <si>
    <t xml:space="preserve">Responsabilidad
Capacidad de autoaprendizaje
Creativo
Razonamiento deductivo
</t>
  </si>
  <si>
    <t>Adquisición de datos analógicos</t>
  </si>
  <si>
    <t xml:space="preserve">Responsabilidad
Trabajo en equipo
Capacidad de autoaprendizaje
Creativo
Toma de decisiones
Razonamiento deductivo
Ordenado y limpieza
</t>
  </si>
  <si>
    <t>Reconocer las características de las señales digitales, así como los métodos de adquisición de datos digitales.</t>
  </si>
  <si>
    <t>Configurar la tarjeta de adquisición de datos de acuerdo a las características de las señales digitales.</t>
  </si>
  <si>
    <t xml:space="preserve">1. Identificar las características de la señal analógica.
2. Comprender el procedimiento de instalación instalar y configuración en el sistema de adquisición de datos.
3. Comprender el procedimiento de acondicionamiento de señal y filtrado en la adquisición de datos.
4. Comprender el procedimiento de conexión de los transductores al sistema de adquisición de datos.
5. Comprender el procedimiento para la programación de un instrumento virtual para la adquisición de datos.
</t>
  </si>
  <si>
    <t>Control de Instrumentos de medición utilizando redes industriales.</t>
  </si>
  <si>
    <t>El alumno establecerá una red de comunicación entre instrumentos de campo y un instrumento virtual, para el monitoreo y registro de variables de proceso.</t>
  </si>
  <si>
    <t>Protocolos de comunicación.</t>
  </si>
  <si>
    <t xml:space="preserve">Establecer el tipo de protocolo que se requiere en la conexión de un instrumento de campo con una computadora por medio de: 
(RS232, RS485, USB,GPIB, CAN), 
así como sus protocolos de redes industriales
Protocolos Fieldbus,Ethernet/IP, Canbus,Profibus,Modbus,DevieNet)
</t>
  </si>
  <si>
    <t xml:space="preserve">Responsabilidad
Trabajo en equipo
Capacidad de autoaprendizaje
Creativo
Toma de decisiones
Razonamiento deductivo
Ordenado y limpieza 
</t>
  </si>
  <si>
    <t>Redes industriales e instrumentos.</t>
  </si>
  <si>
    <t xml:space="preserve">Responsabilidad
Trabajo en equipo
Capacidad de autoaprendizaje
Creativo
Toma de decisiones
Razonamiento deductivo
Orden y Limpieza
</t>
  </si>
  <si>
    <t>Protocolo de comunicación abierto.</t>
  </si>
  <si>
    <t xml:space="preserve">Prácticas demostrativas.
Ejercicios prácticos
Aprendizaje basado en proyectos.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</si>
  <si>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</si>
  <si>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</si>
  <si>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Organizar la instalación de sistemas y equipos eléctricos, mecánicos y electrónicos  a través del establecimiento del cuadro de tareas, su organización, tiempos de ejecución y condiciones de seguridad, para asegurar la funcionalidad y calidad del proyecto.</t>
  </si>
  <si>
    <t xml:space="preserve">Supervisar la instalación, puesta en marcha y operación de sistemas, equipos eléctricos, mecánicos y electrónicos con base en las características especificadas, recursos destinados, procedimientos, condiciones de seguridad, y la planeación establecida, para asegurar el cumplimiento y sincronía del diseño y del proyecto.
</t>
  </si>
  <si>
    <t xml:space="preserve">Aplica procedimientos de evaluación considerando: análisis estadísticos de resultados, pruebas físicas, repetitividad y análisis comparativos respecto del diseño del proceso, registrando los resultados de operación en función a las características solicitadas  en condiciones normales y máxima de operación.
</t>
  </si>
  <si>
    <t>El alumno integrará elementos de electrónica de potencia, de suministro de energía, motores, generadores, variadores de velocidad, elementos de mando y protección para el control de  motores eléctricos</t>
  </si>
  <si>
    <t>Motores de CA y CD, servomotores y motores a pasos</t>
  </si>
  <si>
    <t>El alumno seleccionará los motores CA, CD, servomotores y motores a pasos para el control de  sistemas automatizados</t>
  </si>
  <si>
    <t xml:space="preserve">Ordenado
Metódico
Proactivo
Responsable
Analítico
Tenaz
</t>
  </si>
  <si>
    <t xml:space="preserve">Elaborará un reporte técnico que incluya: 
- Requerimientos del sistema - selección del tipo de motor con respecto a las diversas características de operación 
- aplicación industrial y datos técnicos del motor seleccionado para los casos de C.A, C.D y motores a pasos. 
</t>
  </si>
  <si>
    <t xml:space="preserve">Prácticas demostrativas
Ejercicios prácticos
Aprendizaje basado en proyectos.
</t>
  </si>
  <si>
    <t>Procesos de control y protección de motores eléctricos en aplicaciones industriales</t>
  </si>
  <si>
    <t>Dispositivos de control de motores</t>
  </si>
  <si>
    <t>Reconocer el principio de operación  de temporizadores, contactores, relevadores, contadores de eventos, interruptores de proximidad, limite, y velocidad,</t>
  </si>
  <si>
    <t>Realizar diagramas de fuerza y de control y realiza el arranque a tensión reducida con resistencias, con autotransformador, estrella-delta bajo las normas DIN y ANSI.</t>
  </si>
  <si>
    <t>Realizar la conexión y operación del driver adecuado (unipolar, bipolar) a las características del motor a pasos en el control de posición y velocidad.</t>
  </si>
  <si>
    <t xml:space="preserve">Elaborará diagramas de fuerza y control con contactores y relevadores para ejecutar arranque a tensión reducida y tensión plena,   bajo las normas DIN y ANSI , elaborando el
calculo de las protecciones para corto circuito y sobrecarga 
Elaborará diagramas de potencia y control para motores a pasos y servomotores
</t>
  </si>
  <si>
    <t xml:space="preserve">1.-Identificar conexión de circuitos de fuerza y de control con contactores y relevadores, las protecciones de corto circuito y sobrecarga.
2. Determinar los valores de los parámetros de protecciones de sobrecarga y corto circuito.
3. Identificar  las normas DIN y ANSI 
4. Determinar circuitos de fuerza y de control bajo las normas DIN y ANSI 
5. Comprender el funcionamiento de sistemas de posicionamiento con motores a paso y servomotores.
</t>
  </si>
  <si>
    <t xml:space="preserve">Ejercicios prácticos
Lista de Verificación.
</t>
  </si>
  <si>
    <t xml:space="preserve">Pizarrón
Cañón
Equipo de computo
Videos
Acetatos
Diagramas
Manuales de datos
Multímetro 
Contactores relevadores temporizadores y contadores de eventos, interruptores de proximidad Autotransformador, banco de resistencias
Motores Eléctricos
Motores a pasos
Driver para motores a pasos
Servomotores 
Drivers para servomotores
</t>
  </si>
  <si>
    <t>Electrónica de potencia</t>
  </si>
  <si>
    <t>Diseñar, simular y realizar circuitos de disparo, con SCR, TRIAC, IGBT y MOSFET.</t>
  </si>
  <si>
    <t xml:space="preserve">Responsabilidad
Orden
Honestidad
Metódico
Proactivo
Tenaz
Propositivo
Analítico
</t>
  </si>
  <si>
    <t>Simular un circuito inversor (monofásico, bifásico y trifásico) tipo VVI, tipo CSI y tipo PWM.</t>
  </si>
  <si>
    <t xml:space="preserve">Pizarrón
Cañón
Equipo de computo
Videos
Acetatos
Diagramas
Manuales de datos
Multímetro y tiristores
</t>
  </si>
  <si>
    <t>El alumno seleccionará los variadores de velocidad para el arranque y regulación  de velocidad de motores eléctricos de CA y CD</t>
  </si>
  <si>
    <t>Describir las características, funcionamiento, criterios de selección y aplicaciones de un variador de velocidad de CD</t>
  </si>
  <si>
    <t xml:space="preserve">Responsabilidad
Orden
Honestidad
Creativo
Proactivo
Tenaz
Analítico
</t>
  </si>
  <si>
    <t xml:space="preserve">Pizarrón
Cañón
Equipo de computo
Videos
Acetatos
Diagramas
Manuales de datos 
Variadores de velocidad de CA y CD.
</t>
  </si>
  <si>
    <t>CONTROL AUTOMÁTICO</t>
  </si>
  <si>
    <t>El alumno diseñará sistemas de control utilizando componentes estandarizados de acuerdo a especificaciones técnicas y de seguridad para automatizar procesos productivos.</t>
  </si>
  <si>
    <t>Fundamentos de control automático de procesos</t>
  </si>
  <si>
    <t>Explicar las características de los sistemas de lazo abierto y cerrado.</t>
  </si>
  <si>
    <t xml:space="preserve">Responsabilidad
Capacidad de auto aprendizaje
Razonamiento deductivo
Proactivo
Iniciativa
Dinámico
Orden y limpieza
Creativo
Trabajo en equipo
Innovación
Toma de decisiones
</t>
  </si>
  <si>
    <t>Elaborará diagramas de bloques en los que especifique el tipo de sistema: lazo abierto o cerrado, así como el nombre de los componentes que lo integran y sus características dinámicas.</t>
  </si>
  <si>
    <t xml:space="preserve">1.- Definir los elementos del sistema.
2.- Identificar la interacción entre los elementos.
3.- Determinar las características dinámicas del sistema
4.- Identificar las características (fortalezas y debilidades) del sistema
</t>
  </si>
  <si>
    <t>Representación y modelación de sistemas físicos</t>
  </si>
  <si>
    <t>El alumno modelará y simulará sistemas físicos de primero, segundo orden y superiores para validar los cálculos realizados.</t>
  </si>
  <si>
    <t>Explicar las características de los elementos principales del algebra de bloques y diagramas de flujo y sus reglas de operación.</t>
  </si>
  <si>
    <t xml:space="preserve">Diagramar sistemas físicos de primero, segundo orden y superiores, utilizando diagramas de bloques y diagramas de flujo. 
Reducir los sistemas de control mediante el algebra de bloques
</t>
  </si>
  <si>
    <t>Describir el modelo matemático de sistemas físicos y determinar la función de transferencia.</t>
  </si>
  <si>
    <t xml:space="preserve">Responsabilidad
Capacidad de auto aprendizaje
Razonamiento deductivo
Proactivo, iniciativa, dinámico
Orden y limpieza
Creativo
Trabajo en equipo
Innovación
Toma de decisiones
</t>
  </si>
  <si>
    <t>Estabilidad de los sistemas de control</t>
  </si>
  <si>
    <t>El alumno utilizará diferentes métodos de análisis de estabilidad de los sistemas para su control y sintonización</t>
  </si>
  <si>
    <t>Análisis de estabilidad mediante el Método de Ruth-Horwitz y el lugar geométrico de las raíces</t>
  </si>
  <si>
    <t xml:space="preserve">Prácticas demostrativas    
Análisis de casos    
Ejercicios prácticos
</t>
  </si>
  <si>
    <t>Control de procesos</t>
  </si>
  <si>
    <t>El alumno establecerá el método de control de acuerdo a las características del proceso para controlarlo en lazo cerrado.</t>
  </si>
  <si>
    <t xml:space="preserve">Describir las características del control todo-nada simple y diferencial (banda muerta).
Describir las propiedades del control P, PI, PD y PID.
</t>
  </si>
  <si>
    <t xml:space="preserve">Responsabilidad
Capacidad de auto aprendizaje
Razonamiento deductivo
Proactivo
Iniciativa
Dinámico
Orden y limpieza
Creativo
Trabajo en equipo
Innovación
Toma de decisiones
</t>
  </si>
  <si>
    <t>Elaborará un reporte técnico que incluya la selección, parámetros de ajuste del controlador y diagramas de control de un proceso determinado</t>
  </si>
  <si>
    <t xml:space="preserve">1.- Identificar los tipos de controlador, según las características del proceso.
2.- Analizar la representación del sistema de lazo cerrado en diagramas de bloques o diagramas de flujo.
3.- Comprender el proceso de cálculo de los parámetros de sintonía del controlador.
4.- Simular el sistema en lazo cerrado de control utilizando diferentes señales de excitación e identificar sus características dinámicas.
</t>
  </si>
  <si>
    <t>Control digital</t>
  </si>
  <si>
    <t>El alumno aplicará la transformada Z en el análisis de sistemas de control digital para estabilizar y sintonizar los sistemas de control.</t>
  </si>
  <si>
    <t xml:space="preserve">Describir los procedimientos para migrar de los sistemas en tiempo continuo a los sistemas en tiempo discreto (digitales) usando la transformada Z.   </t>
  </si>
  <si>
    <t>Convertir los sistemas continuos a sistemas discretos a través del uso de la transformada Z.</t>
  </si>
  <si>
    <t xml:space="preserve">Integrar controladores y sistemas de adquisición de datos para la construcción de un control supervisorio (SCADA). </t>
  </si>
  <si>
    <t xml:space="preserve">1.- Comprender el concepto de la transformada Z y migrar de un sistema en el dominio de Laplace a un sistema en Z.
2.- Distinguir los tipos de controladores digitales y analógicos.
3.- Comprender el método de cálculo de los parámetros de sintonía.
4.- Simular el sistema utilizando diferentes señales de excitación.
5.- Comprender el proceso de implementación de un sistema de control en un SCADA. 
</t>
  </si>
  <si>
    <t xml:space="preserve">Determinar soluciones, mejoras e innovaciones a través de diseños propuestos para atender las necesidades de automatización y control, considerando los aspectos Mecánicos, Electrónicos, Eléctricos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</si>
  <si>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</si>
  <si>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Modelar diseños propuestos apoyados por herramientas de diseño y simulación de los sistemas y elementos que intervienen en la automatización y control para definir sus características técnicas.</t>
  </si>
  <si>
    <t>Organizar la instalación de sistemas y equipos eléctricos, mecánicos y electrónicos a través del establecimiento del cuadro de tareas, su organización, tiempos de ejecución y condiciones de seguridad, para  asegurar  la funcionalidad y calidad del proyecto.</t>
  </si>
  <si>
    <t>Supervisar la instalación, puesta en marcha y operación de sistemas, equipos eléctricos, mecánicos y electrónicos con base en las características especificadas, recursos destinados, procedimientos, condiciones de seguridad, y la planeación establecida, para  asegurar el cumplimiento y sincronía del diseño y del proyecto.</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</si>
  <si>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</si>
  <si>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Evaluar el desempeño del sistema automatizado con base en pruebas ejecutadas en condiciones normales y máximas de operación  para  realizar ajustes y validar el cumplimiento de los requisitos especificados.</t>
  </si>
  <si>
    <t xml:space="preserve">Aplica procedimientos de evaluación considerando: análisis estadísticos de resultados, pruebas físicas, repetibilidad y análisis comparativos respecto del diseño del proceso, registrando los resultados de operación en función a las características solicitadas  en condiciones normales y máxima de operación.
</t>
  </si>
  <si>
    <t>Administración de Proyectos</t>
  </si>
  <si>
    <t xml:space="preserve">Responsabilidad
Orden
Honestidad
Tenaz
Emprendedor
Liderazgo
</t>
  </si>
  <si>
    <t xml:space="preserve">Orden
Honestidad
Tenaz
Propositivo
</t>
  </si>
  <si>
    <t xml:space="preserve">Ensayos 
Documentos elaborados según instrucciones
</t>
  </si>
  <si>
    <t xml:space="preserve">Pizarrón 
Cañón
Computadora
Recursos audiovisuales
</t>
  </si>
  <si>
    <t>Administración del tiempo y organización.</t>
  </si>
  <si>
    <t xml:space="preserve">Responsabilidad
Orden
Honestidad
Proactivo
Propositivo
Emprendedor
Liderazgo 
</t>
  </si>
  <si>
    <t xml:space="preserve">Solución de problemas
Análisis de casos
Equipos colaborativos
Investigación
Ejercicios prácticos
</t>
  </si>
  <si>
    <t>Planeación de recursos para el proyecto (conceptos y generalidades)</t>
  </si>
  <si>
    <t>Explicar el concepto de planeación de proyectos, su objeto y alcances. Así como identificar los recursos del proyecto.</t>
  </si>
  <si>
    <t>Definir la red, su clasificación y sus implicaciones en el diseño de planeación de proyectos.</t>
  </si>
  <si>
    <t xml:space="preserve">Responsabilidad
Orden
Creativo
Proactivo
Tenaz
Propositivo
</t>
  </si>
  <si>
    <t>Enunciar los conceptos, etapas y clasificación del control de costos del proyecto, del programa, y actividades.</t>
  </si>
  <si>
    <t xml:space="preserve">Responsabilidad
Honestidad
Propositivo
Analítico
</t>
  </si>
  <si>
    <t xml:space="preserve">Responsabilidad
Honestidad
Propositivo 
Analítico
</t>
  </si>
  <si>
    <t>Software para la administración  de proyectos</t>
  </si>
  <si>
    <t xml:space="preserve">Responsabilidad
Orden
Honestidad
Creativo
Propositivo
Analítico
</t>
  </si>
  <si>
    <t xml:space="preserve">1.- Identificar los elementos del software de administración de proyectos.
2.- Definir los elementos para la integración de proyecto a través del software de administración de proyectos. 
3.- Desarrollar un proyecto con el software de administración de proyectos.
</t>
  </si>
  <si>
    <t xml:space="preserve">Análisis de casos
Equipos colaborativos
Tareas de investigación
Ejercicios prácticos
</t>
  </si>
  <si>
    <t>Gestionar recursos humanos, equipos, herramientas, materiales y energéticos utilizando las nuevas tecnologías de la información y comunicación  y técnicas de negociación para cumplir con la planeación  de proyectos de automatización y control</t>
  </si>
  <si>
    <t xml:space="preserve">Elabora y justifica un plan de desarrollo y un programa de trabajo donde se determina los criterios y estrategias para la asignación de metas, objetivos, actividades, responsabilidades, tiempos y recursos.
Elabora y justifica un plan de conservación donde se determinen las actividades y recursos necesarios.
Elabora y justifica en un documento (requisiciones, asignación presupuestal, de personal, etc.) donde determina necesidades, prioridades y tiempos para la obtención de recursos y distribución de los mismos con base en el plan de desarrollo, plan de conservación y programa de trabajo.
</t>
  </si>
  <si>
    <t>Evaluar los indicadores del proyecto a través del uso de herramientas estadísticas y gráficas de control, para determinar su calidad e impacto.</t>
  </si>
  <si>
    <t>Realiza informe final que incluya: los resultados programados y alcanzados; un dictamen del impacto del proyecto; graficas, fichas técnicas, avances programáticos y el ejercicio de los recursos.</t>
  </si>
  <si>
    <t xml:space="preserve">Gabriel, Baca Urbina (2008) Evaluación de proyectos
 Distrito Federal México McGraw-Hill Interamericana
</t>
  </si>
  <si>
    <t xml:space="preserve">Ernesto, R. Fontaine (2002) Evaluación social de proyectos
 Colombia Colombia Alfaomega
</t>
  </si>
  <si>
    <t xml:space="preserve">Aprendizaje basado en la solución de problemas
Equipos colaborativos
Investigación
</t>
  </si>
  <si>
    <t xml:space="preserve">Pizarrón
Cañón
Computadora
Acetatos y recursos audiovisuales
</t>
  </si>
  <si>
    <t>Herramientas de calidad</t>
  </si>
  <si>
    <t>El alumno identificará el estado del proceso de producción utilizando las herramientas de calidad para mejorar los proyectos de automatización y control de la empresa</t>
  </si>
  <si>
    <t>Definir histograma, sus características, como se elabora y que aplicaciones tiene.</t>
  </si>
  <si>
    <t xml:space="preserve">Trabajo en equipo
Coherente
Analítico
</t>
  </si>
  <si>
    <t>Definir diagrama de causa efecto, sus características, cómo se elabora y qué aplicaciones tiene.</t>
  </si>
  <si>
    <t xml:space="preserve">Solución de problemas
Equipos colaborativos
Investigación
</t>
  </si>
  <si>
    <t xml:space="preserve">Pizarrón
Cañón computadora
Acetatos y recursos audiovisuales
</t>
  </si>
  <si>
    <t>Conceptos y taxonomía del mantenimiento.</t>
  </si>
  <si>
    <t xml:space="preserve">Determinar las diferencias entre los tipos de mantenimiento definiendo sus ventajas, desventajas y aplicaciones.
Determinar el tipo de mantenimiento para un equipo o máquina eléctrica, mecánica, electrónica, considerando el manual del fabricante del equipo, especificando periodo de mantenimiento, partes, tiempos.
</t>
  </si>
  <si>
    <t>Herramientas para la ejecución del mantenimiento</t>
  </si>
  <si>
    <t>Realizar un proyecto de mantenimiento de un equipo o maquina en el que desarrolle las herramientas necesarias del mantenimiento con herramientas de software.</t>
  </si>
  <si>
    <t>Definir las etapas de planeación, organización, ejecución y control en la administración del mantenimiento.</t>
  </si>
  <si>
    <t>Definir que es un programa o plan maestro de mantenimiento de un grupo de áreas de una empresa.</t>
  </si>
  <si>
    <t>CONTROL LÓGICO AVANZADO</t>
  </si>
  <si>
    <t>El alumno diseñará interfaces de  instrumentación virtual para el control y monitoreo de sistemas automatizados utilizando PLC y redes industriales.</t>
  </si>
  <si>
    <t>Funciones avanzadas con PLC</t>
  </si>
  <si>
    <t>El alumno programará funciones avanzadas de PLC, configurando PID, PWM, salidas analógicas y entradas analógicas conectadas a sensores y actuadores industriales para control y automatización.</t>
  </si>
  <si>
    <t>Características y funciones avanzadas de PLC</t>
  </si>
  <si>
    <t>Identificar los componentes de un PLC modular, las características y configuración del CPU, los puertos, registros, comunicación serial RS-232,  RS-485, USB con la PC.</t>
  </si>
  <si>
    <t xml:space="preserve">Diferenciar las partes internas y externas de un PLC avanzado.
Configurar los registros, CPU, la comunicación con la PC, entradas y salidas.
</t>
  </si>
  <si>
    <t xml:space="preserve">Coherente
Asertivo
</t>
  </si>
  <si>
    <t>Función PID integrada de un PLC.</t>
  </si>
  <si>
    <t>Describir la función de un controlador Proporcional Integral Derivativo y sus parámetros.</t>
  </si>
  <si>
    <t xml:space="preserve">Configurar las funciones y parámetros PID en un PLC avanzado y conectarlo.
</t>
  </si>
  <si>
    <t xml:space="preserve">Manejo de estrés
Trabajo en equipo
Asertivo
</t>
  </si>
  <si>
    <t xml:space="preserve"> Salidas analógicas y PWM.</t>
  </si>
  <si>
    <t xml:space="preserve">Describir la función de salidas analógicas y PWM en aplicaciones industriales para control y sus parámetros de configuración.
</t>
  </si>
  <si>
    <t>Configurar y conectar salidas analógicas y PWM de un PLC en un proceso.</t>
  </si>
  <si>
    <t>Entradas analógicas y sensores industriales (0-10VDC y 0-20mA).</t>
  </si>
  <si>
    <t xml:space="preserve">Identificar las aplicaciones de sensores industriales de salida analógica en 0-10Vdc y 0-20 mA.
Describir los parámetros de configuración de entradas analógicas.
</t>
  </si>
  <si>
    <t>Conectar sensores y transductores industriales con salida analógica de 0-10Vdc y 0-20mA en las entradas de un PLC avanzado.</t>
  </si>
  <si>
    <t xml:space="preserve">Manejo de estrés
Asertivo
Coherente
</t>
  </si>
  <si>
    <t xml:space="preserve"> Protocolos de comunicación RS-232 y RS-485.</t>
  </si>
  <si>
    <t>Explicar los protocolos de comunicación RS-232 y RS-485 utilizados por la mayoría de los dispositivos lógicos industriales.</t>
  </si>
  <si>
    <t xml:space="preserve">Comunicar el PLC y diversos dispositivos a través de comunicación serial por protocolo RS-232 y RS-485.
</t>
  </si>
  <si>
    <t xml:space="preserve">Dominio personal
Asertivo
Manejo de conflictos
</t>
  </si>
  <si>
    <t>Entregará un reporte de las prácticas desarrolladas con un PLC avanzado (modular) en los que emplee: salidas analógicas, PID, entradas analógicas con sensores industriales y protocolos de comunicación general RS-232 y RS-485.</t>
  </si>
  <si>
    <t xml:space="preserve">1. Identificar las características de un PLC avanzado, módulos, funciones, entradas, salidas, programación.
2. Comprender la configuración de las funciones PID de un PLC avanzado.
3. Comprender el funcionamiento de salidas analógicas y PWM de un PLC avanzado.
4. Comprender la conexión y utilización de entradas analógicas de un PLC conectadas a sensores y transductores industriales con salida de 0-10VDC y 0-20mA.
5. Comprender la conexión serie RS-232 y RS-485 como medio de comunicación del PLC.
</t>
  </si>
  <si>
    <t xml:space="preserve">Demostración práctica 
Aprendizaje basado en proyectos
</t>
  </si>
  <si>
    <t xml:space="preserve">Pintarrón
laboratorio de cómputo
 software del PLC, proyector
 PLC
 cables de programación
 computadoras
 sensores industriales de diferentes variables físicas y cables de comunicación serial
</t>
  </si>
  <si>
    <t xml:space="preserve"> Sistemas HMI SCADA con PLC.</t>
  </si>
  <si>
    <t>El alumno implementará un sistema HMI SCADA con PLC y dispositivos de visualización para procesos industriales.</t>
  </si>
  <si>
    <t>Principios de señalización y diseño de interfaces graficas basado en normas</t>
  </si>
  <si>
    <t xml:space="preserve">Explicar las normas referentes a la señalización de sistemas HMI (NORMA ISO 9241).
Describir el funcionamiento, características  y sus criterios de selección de las pantallas de visualización TRC, LCD y Touch Screen.
</t>
  </si>
  <si>
    <t xml:space="preserve">Esbozar la implementación de una señalización en un sistema HMI considerando la norma.
Seleccionar la mejor alternativa de visualización (pantallas de visualización TRC, LCD y Touch Screen) de acuerdo con a diferentes aplicaciones.
</t>
  </si>
  <si>
    <t xml:space="preserve">Asertivo
Manejo de conflictos
Liderazgo
</t>
  </si>
  <si>
    <t xml:space="preserve"> Software de diseño de sistemas HMI (LABVIEW, VEE PRO, INTOUCH, Win CC, RS View, Factory Talk)</t>
  </si>
  <si>
    <t>Identificar el entorno de programación y la forma en que se elabora un programa para un sistema  HMI.</t>
  </si>
  <si>
    <t xml:space="preserve">Determinar el software de acuerdo al hardware utilizado en una aplicación específica y realizar la configuración y conexión de una pantalla de visualización.
</t>
  </si>
  <si>
    <t xml:space="preserve">Coherente
Manejo de estrés
</t>
  </si>
  <si>
    <t>Programación de un sistema HMI SCADA</t>
  </si>
  <si>
    <t>Describir la estructura y lenguaje de programación de un sistema HMI comunicado a un PLC.</t>
  </si>
  <si>
    <t xml:space="preserve">Programar un  sistema HMI con diferentes programas y pantallas de visualización de procesos comunicándolo con un PLC.
</t>
  </si>
  <si>
    <t xml:space="preserve">Dominio personal
Coherente
Asertivo
</t>
  </si>
  <si>
    <t>Entregará un reporte de las prácticas desarrolladas con el PLC avanzado, donde se visualice la programación de interfaces visuales de un sistema HMI SCADA de una aplicación especifica.</t>
  </si>
  <si>
    <t xml:space="preserve">1. Comprender los principios de señalización y de diseño en la  implementación de un sistema HMI SCADA de acuerdo a la norma. 
2. Analizar el tipo de pantalla a utilizar de acuerdo a las necesidades de la aplicación, el software y el PLC (marcas, modelos y tecnología).
3. Comprender la programación de interfaces visuales de un sistema HMI SCADA.
</t>
  </si>
  <si>
    <t xml:space="preserve">Pintarrón
Laboratorios
Computadoras
pantallas de visualización industrial
PLC y cables de programación.
</t>
  </si>
  <si>
    <t>Comunicaciones industriales y protocolos</t>
  </si>
  <si>
    <t>El alumno configurará el PLC utilizando los protocolos y buses utilizados en la industria para comunicarlo con otros dispositivos.</t>
  </si>
  <si>
    <t xml:space="preserve"> Conceptos de comunicación industrial.</t>
  </si>
  <si>
    <t xml:space="preserve">Describir los conceptos de comunicaciones industriales (protocolos, medios, terminales), sus características y los criterios de selección.
</t>
  </si>
  <si>
    <t>Determinar los buses de comunicación y protocolos adecuados de acuerdo a diferentes aplicaciones.</t>
  </si>
  <si>
    <t xml:space="preserve"> Buses de comunicación de campo en general.</t>
  </si>
  <si>
    <t xml:space="preserve">Reconocer los buses de comunicación de campo general:
a) INTERBUS
b) MODBUS
c) HART
d) FIELDBUS
e) DEVICENET
f) CONTROL NET 
Identificar las características físicas y eléctricas, parámetros de configuración, criterios de selección, así como aplicaciones típicas para cada uno de ellos.
</t>
  </si>
  <si>
    <t xml:space="preserve">Diferenciar los buses de campo general de acuerdo a una aplicación.
Establecer sus características y requerimientos.
Configurar el PLC y comunicar dispositivos empleando buses o protocolos mas comunes: INTERBUS, MODBUS, HART, FIELDBUS, DEVICENET, CONTROL NET.
</t>
  </si>
  <si>
    <t xml:space="preserve">Manejo de estrés
Trabajo en equipo
</t>
  </si>
  <si>
    <t>Buses mas comunes: CANOPEN, ETHERNET y PROFIBUS.</t>
  </si>
  <si>
    <t xml:space="preserve">Describir los buses de uso más común como CANOPEN, ETHERNET y PROFIBUS.
Identificar las características físicas y eléctricas, parámetros de configuración, criterios de selección, así como aplicaciones típicas para cada uno de ellos.
</t>
  </si>
  <si>
    <t xml:space="preserve">Diferenciar los buses de acuerdo a una aplicación.
Establecer sus características y requerimientos.
Configurar el PLC y comunicar dispositivos empleando buses o protocolos mas comunes de comunicación industrial: CANOPEN, ETHERNET o PROFIBUS.
</t>
  </si>
  <si>
    <t xml:space="preserve">Asertivo
Coherente
</t>
  </si>
  <si>
    <t>Supervisión de procesos por Internet.</t>
  </si>
  <si>
    <t xml:space="preserve">Describir el protocolo TCP-IP, sus características  y los parámetros de su configuración.
</t>
  </si>
  <si>
    <t>Implementar el monitoreo a distancia de procesos mediante PLC y la red de Internet.</t>
  </si>
  <si>
    <t xml:space="preserve">Honesto
Liderazgo
Manejo de estrés
</t>
  </si>
  <si>
    <t xml:space="preserve">Elaborará un cuadro comparativo en el que se establezcan los características de los buses de campo principales, se presenten sus ventajas, desventajas, requerimientos, principales y defina para que tipo de aplicaciones industriales es más adecuada cada uno.
Elaborará reportes de las prácticas realizadas de comunicación y configuración de buses de campo entre un PLC y otro dispositivo, plasmando los resultados.
</t>
  </si>
  <si>
    <t xml:space="preserve">1. Comprender las bases teóricas sobre comunicaciones y protocolo de comunicación.
2. Analizar los diferentes buses de comunicación industrial. 
3. Discriminar el protocolo necesario en comunicación de dispositivos y el monitoreo remoto de aplicaciones mediante la red de Internet.
4. Comprender la configuración del PLC de acuerdo a los diferentes protocolos de comunicación.
</t>
  </si>
  <si>
    <t xml:space="preserve">Pintarrón
 PLC
 Laboratorios
 equipo de cómputo
 proyector
 variadores de velocidad
 CNC
 controladores PID, CNC, otros PLC
 conexión a internet,  cables de programación y comunicación industrial.
</t>
  </si>
  <si>
    <t>Interconexión de periféricos con PLC</t>
  </si>
  <si>
    <t>El alumno interconectará y configurará dispositivos de control industrial con el PLC para su trabajo conjunto en un proceso de control o automatización.</t>
  </si>
  <si>
    <t>Comunicación con controladores PID de procesos industriales.</t>
  </si>
  <si>
    <t xml:space="preserve">Describir las características y tipos de controladores de procesos industriales PID más comunes (variables de temperatura, flujo, presión, humedad, nivel).
</t>
  </si>
  <si>
    <t>Configurar y comunicar el PLC con controladores PID de procesos industriales de diferentes variables de control de lazo cerrado.</t>
  </si>
  <si>
    <t>Comunicación con variadores de frecuencia.</t>
  </si>
  <si>
    <t xml:space="preserve">Explicar la operación de la variación de la velocidad de motores a través de la frecuencia e identificar los principales tipos y sus características.
</t>
  </si>
  <si>
    <t>Configurar y comunicar el PLC con variadores de frecuencia en lazo cerrado desde el PLC.</t>
  </si>
  <si>
    <t xml:space="preserve">Trabajo en equipo
Liderazgo
Asertivo
</t>
  </si>
  <si>
    <t>Comunicación con Robot Industriales.</t>
  </si>
  <si>
    <t xml:space="preserve">Describir los diferentes tipos de robots y sus aplicaciones y como se interactúa con un PLC para un proceso.
</t>
  </si>
  <si>
    <t>Configurar y comunicar el PLC con robots industriales.</t>
  </si>
  <si>
    <t xml:space="preserve">Manejo se estrés
Coherente
Proactivo
</t>
  </si>
  <si>
    <t>Comunicación con otros dispositivos (otros PLC, CNC)</t>
  </si>
  <si>
    <t xml:space="preserve">Describir otros dispositivos que se pueden comunicar y ser controlador por un PLC avanzado y sus aplicaciones.
</t>
  </si>
  <si>
    <t>Configurar y comunicar el PLC con otros dispositivos (PLC, CNC) industriales.</t>
  </si>
  <si>
    <t>Control distribuido</t>
  </si>
  <si>
    <t>Explicar los conceptos de control distribuido.</t>
  </si>
  <si>
    <t xml:space="preserve">Implementar esquemas de control distribuido con dispositivos de control industrial y PLC.
</t>
  </si>
  <si>
    <t xml:space="preserve">Honesto
Coherente
</t>
  </si>
  <si>
    <t>Elaborará un reporte de las prácticas desarrolladas de comunicación y configuración de un PLC avanzado con otros dispositivos, definiendo y justificando el protocolo utilizado en cada caso: controladores PID, variadores de frecuencia, Robots, CNC, otros PLC.</t>
  </si>
  <si>
    <t xml:space="preserve">1. Comprender la importancia de comunicar el PLC con otros dispositivos.
2. Analizar el funcionamiento, configuración y puesta en marcha de diferentes controladores industriales, así como variadores de velocidad, implementado su conexión con el PLC.
3. Analizar las conexiones para la comunicación con robots, maquinas CNC y control distribuido.
</t>
  </si>
  <si>
    <t xml:space="preserve">Demostración práctica
Aprendizaje basado en proyectos
</t>
  </si>
  <si>
    <t xml:space="preserve">Aula con pintarrón
 PLC
 equipo de cómputo
 proyector
 equipos industriales
 variadores de frecuencia
 robot
 Equipos de CNC.
</t>
  </si>
  <si>
    <t>Proyecto de control con PLC</t>
  </si>
  <si>
    <t>El alumno integrará las herramientas de control lógico avanzado para desarrollar un proyecto final utilizando PLC avanzado con sistemas de visualización e interacción con otros dispositivos de control .</t>
  </si>
  <si>
    <t>Proyecto integrador con PLC avanzado para el control de un proceso</t>
  </si>
  <si>
    <t xml:space="preserve">Desarrollar  un proyecto de control de un proceso que integre:
A) Manejo de entradas, salidas,  analógicas y PWM.
B) Comunicación con otros dispositivos: Robots, Variadores, PID, otros PLC.
C) Emplee una programación HMI SCADA y pantallas de visualización.
D) Elabore documentación necesaria del proyecto.
</t>
  </si>
  <si>
    <t xml:space="preserve">Liderazgo
Trabajo en equipo
</t>
  </si>
  <si>
    <t xml:space="preserve">Entregará un reporte final del proyecto que incluya: 
Programas, planos, características, y conclusiones.
</t>
  </si>
  <si>
    <t xml:space="preserve">1. Comprender la problemática que desea controlar o automatizar.
2. Analizar los PLC y otros dispositivos que empleará para desarrollar la solución.
3. Analizar la solución más adecuada desarrollando un plano y diagrama de control.
4. Comprender la comunicación, programación, conexión del PLC con otros dispositivos.
</t>
  </si>
  <si>
    <t xml:space="preserve">Demostración práctica. 
Aprendizaje basado en proyectos.
</t>
  </si>
  <si>
    <t xml:space="preserve">PLC
sensores industriales
equipo de cómputo
 cables de programación y comunicación, robots
 CNC
 variadores de frecuencia
 pantallas de visualización
conectores 
software
 PC impresoras
</t>
  </si>
  <si>
    <t xml:space="preserve">Determinar soluciones, mejoras  e innovaciones a través de diseños propuestos para atender las necesidades de automatización y control, considerando los aspectos Mecánicos, Electrónicos, Eléctricos.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</si>
  <si>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</si>
  <si>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</si>
  <si>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</si>
  <si>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SISTEMAS DE MANUFACTURA FLEXIBLE</t>
  </si>
  <si>
    <t xml:space="preserve">Desarrollar proyectos de automatización y control, a través del diseño, la administración y la aplicación de nuevas tecnologías para satisfacer las necesidades del sector productivo.  </t>
  </si>
  <si>
    <t>El alumno tendrá la capacidad de integrar sistemas de manufactura flexible bajo normas y estándares, aplicando los conceptos de simulación, control e implementación de redes  industriales para  optimizar un proceso de manufactura a través de la integración de nuevos sistemas mecánicos, eléctricos, desarrollados con tecnología de vanguardia.</t>
  </si>
  <si>
    <t>I. Características y aplicaciones de un sistema de manufactura flexible</t>
  </si>
  <si>
    <t>El alumno identificará e interpretará parámetros de un sistema de manufactura flexible empleando los conceptos básicos individuales y estructurados para su integración.</t>
  </si>
  <si>
    <t>Conceptos Básicos</t>
  </si>
  <si>
    <t>Definir los conceptos estructurados que clasifican a los sistemas y las técnicas aplicadas a la manufactura y el control automático.</t>
  </si>
  <si>
    <t xml:space="preserve">Clasificar las partes que integran un sistema de control de acuerdo a los estándares y normas industriales aplicables.
</t>
  </si>
  <si>
    <t xml:space="preserve">Responsabilidad
Capacidad de auto aprendizaje
Razonamiento deductivo
Proactivo
Iniciativa
Dinámico
</t>
  </si>
  <si>
    <t>Partes que conforman a un sistema de manufactura flexible.</t>
  </si>
  <si>
    <t>Definir e interpretar los componentes eléctricos, mecánicos y de configuración que conforman los diferentes módulos que integran un sistema de manufactura flexible. Así como las variables y características que controlan y afectan de manera directa e indirecta al proceso</t>
  </si>
  <si>
    <t xml:space="preserve">Desarrollar proyectos con aplicación industrial que comprendan todos los componentes que conforman los diversos módulos de un sistema de manufactura, análisis y comprensión de diagramas eléctricos y mecánicos, desarrollo y fabricación de componentes, simulación, instalación y puesta en marcha de los sistemas de un SMF
</t>
  </si>
  <si>
    <t xml:space="preserve"> Centros de maquinado como parte de </t>
  </si>
  <si>
    <t xml:space="preserve">Manejar y configurar los diferentes sistemas de control numérico.
Integrar un centro de control numérico como parte de un sistema de manufactura flexible
</t>
  </si>
  <si>
    <t>Elaborará un reporte técnico referente al diseño, instalación y configuración de los diversos módulos que componen un sistema de manufactura flexible.</t>
  </si>
  <si>
    <t xml:space="preserve">1.- Analizar de manera práctica los conceptos.
2.- Relacionar diferentes aplicaciones donde se puedan identificar directa e indirectamente los conceptos estudiados.
3- Relacionar la instalación mecánica mediante planos.
4.- Relacionar la instalación eléctrica, neumática e hidráulica, mediante diagramas y organizar las configuraciones de los dispositivos de control.
5.- Analizar la carga y descarga de programas y relacionar la conexión con otros sistemas a través de los diversos tipos de protocolos industriales.  
</t>
  </si>
  <si>
    <t xml:space="preserve">Ejecución de tareas 
Lista de verificación
</t>
  </si>
  <si>
    <t xml:space="preserve">Guía instruccional
Solución de problemas 
Experiencia estructurada
Prácticas demostrativas
</t>
  </si>
  <si>
    <t xml:space="preserve">Pizarrón
Cañón 
Videos
Equipo de cómputo
</t>
  </si>
  <si>
    <t>Manejo e integración de robots industriales</t>
  </si>
  <si>
    <t>El alumno empleará programas e integrará robots manipuladores para ejecutar aplicaciones industriales logrando optimización, mejora e innovación de procesos de manufactura.</t>
  </si>
  <si>
    <t>Clasificación y aplicación de los diferentes movimientos y trayectorias de los robots manipuladores.</t>
  </si>
  <si>
    <t>Identificar las configuraciones de los movimientos y trayectorias de un robot según su morfología y sistemas de referencia</t>
  </si>
  <si>
    <t>Diferenciar robots manipuladores acuerdo a su morfología y aplicación logrando la optimización, mejora e innovación de procesos de manufactura</t>
  </si>
  <si>
    <t>Software de simulación para robots manipuladores (Manejo del software COSIMIR y/o ROBOTSTUDIO)</t>
  </si>
  <si>
    <t>Identificar el entorno de simuladores virtuales de robot.</t>
  </si>
  <si>
    <t>Simular virtualmente el desarrollo de un proyecto de integración de robots donde se represente y demuestre la optimización y mejora del proceso.</t>
  </si>
  <si>
    <t xml:space="preserve">Responsabilidad
Capacidad de auto aprendizaje
Razonamiento deductivo
Proactivo
Iniciativa
Dinámico
Orden y limpieza
Creativo
Trabajo en equipo
Innovación
Toma de decisiones
</t>
  </si>
  <si>
    <t>Programación e integración de Robots</t>
  </si>
  <si>
    <t xml:space="preserve">Identificar las condiciones de seguridad en el manejo de robot.
Identificar los comandos de programación e instalación de robots industriales
</t>
  </si>
  <si>
    <t>Integrar un robot industrial logrando la optimización del proceso considerando las medidas de seguridad.</t>
  </si>
  <si>
    <t>Elaborará un reporte técnico de la selección,  instalación, configuración y programación de robots manipuladores, así como el diseño, construcción e integración de herramientas de acuerdo a especificaciones, medida de seguridad y requerimientos de la aplicación</t>
  </si>
  <si>
    <t xml:space="preserve">1.- Identificar el robot adecuado    de acuerdo a la aplicación requerida.
2.- Analizar la instalación eléctrica y mecánica de acuerdo a diagramas y planos.
3.- Identificar la configuración del robot y analiza las medidas de seguridad en el manejo del mismo
4.-Analizar el diseño, e integra la herramienta.
5.- Comprender la  programación del robot y relacionar la integración con los diferentes dispositivos y sistemas que interactúan con él.
</t>
  </si>
  <si>
    <t xml:space="preserve">Pizarrón
Cañón
Equipo de cómputo
Software especializado
Material didáctico o equipo industrial
</t>
  </si>
  <si>
    <t>Diseño e implementación de interfases humano máquina mediante el uso de protocolos industriales para un sistema de manufactura flexible</t>
  </si>
  <si>
    <t>El alumno implementará interfases humano máquina para facilitar el manejo y control de los dispositivos que conforman un SMF (sistemas de manufactura flexible).</t>
  </si>
  <si>
    <t>Programación de Interfases Humano - Máquina (HMI)</t>
  </si>
  <si>
    <t>Identificar las ventajas y desventajas de las interfases humano máquina utilizando redes industriales y sus aplicaciones en sistemas de manufactura flexible.</t>
  </si>
  <si>
    <t>Implementar interfases de comunicación, control y adquisición de datos de acuerdo a los requerimientos de los sistemas de manufactura flexible.</t>
  </si>
  <si>
    <t>Elaborará interfases prácticas entre diferentes sistemas de control de acuerdo a los requerimientos y necesidades del proyecto, aplicando los conocimientos adquiridos durante el curso e implementando las tecnologías industriales de acuerdo a la configuración del sistema.</t>
  </si>
  <si>
    <t xml:space="preserve">1.- Identificar la configuración adecuada de acuerdo a estándares y requerimientos industriales.
2.- Analizar el diseño e implementación de la configuración de comunicación.
3.- Analizar las pruebas para identificar errores en la transferencia y recepción de información.
</t>
  </si>
  <si>
    <t xml:space="preserve">Estudio de casos 
Hoja de respuesta
</t>
  </si>
  <si>
    <t>Técnicas de visión aplicadas a la verificación y calidad de los procesos de un SMF</t>
  </si>
  <si>
    <t>El alumno empleará los conocimientos de visión en la integración de procesos de manufactura flexible para lograr el control de calidad optimizando mejorando e innovando.</t>
  </si>
  <si>
    <t>Conceptos básicos de sistemas de visión y procesamiento de imágenes</t>
  </si>
  <si>
    <t>Identificar las características necesarias, de configuración y los parámetros requeridos en la implementación de técnicas de verificación y control de calidad.</t>
  </si>
  <si>
    <t>Integrar sistemas de visión como módulos de inspección y verificación de calidad de acuerdo a parámetros y características requeridos por el proceso y el producto.</t>
  </si>
  <si>
    <t>Elaborará un reporte técnico de la instalación y configuración de un sistema de calidad basado en técnicas de visión.</t>
  </si>
  <si>
    <t xml:space="preserve">1.- Analizar la configuración de un sistema de visión.
2.- Relacionar la conexión de un sistema de visión con otros sistemas.
</t>
  </si>
  <si>
    <t xml:space="preserve">Pizarrón
 Cañón
 Equipo de cómputo
Software especializado
Material didáctico o equipo industrial
</t>
  </si>
  <si>
    <t>Simulación, integración y aplicación de sistemas de manufactura flexible</t>
  </si>
  <si>
    <t>El alumno simulará e integrará sistemas de manufactura de acuerdo al proceso de producción y los estándares industriales para optimizar el mismo.</t>
  </si>
  <si>
    <t>Integración de sistemas de manufactura flexible.</t>
  </si>
  <si>
    <t xml:space="preserve">Describir el funcionamiento de un sistema de manufactura flexible de acuerdo a su arquitectura y diagramas.
Describir el entorno de simulación de un SMF (Cosimir, Robotstudio)
</t>
  </si>
  <si>
    <t xml:space="preserve">Realizar la integración de un sistema de manufactura con todos sus componentes tanto individuales como estructurados, simulación y puesta enmarcha.
Realizar de manera práctica cambios en las configuraciones de los sistemas de manufactura.
</t>
  </si>
  <si>
    <t xml:space="preserve">Realizará de manera práctica la integración de un sistema de manufactura con todos sus componentes tanto individuales como estructurados, simulación y puesta enmarcha.
Realizará de manera práctica cambios en las configuraciones de los sistemas de manufactura.
</t>
  </si>
  <si>
    <t xml:space="preserve">1.- Analizar el funcionamiento de un SMF.
2.- Identificar los componentes de un SMF.
3.- Organizar los componentes de un SMF.
4.- Relacionar la integración y la simulación de un SMF.
5.- Analizar el proceso de la puesta en marcha y comprender la integración de acuerdo a las aplicaciones industriales.
</t>
  </si>
  <si>
    <t xml:space="preserve">Pizarrón
Cañón
Equipo de cómputo
software especializado
material didáctico o equipo industrial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</si>
  <si>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</si>
  <si>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Determina la factibilidad del diseño especificando: el cumplimiento de la normatividad aplicable, la satisfacción de las necesidades del cliente, los resultados de pruebas de desempeño de los elementos y sistemas, costos presupuestados y tiempos de realización.
Documenta el diseño de forma clara, completa y ordenada, para su reproducción y control de cambios, elaborando un reporte que contenga:
• Propuesta de diseño
• Planos, diagramas o programas realizados.
• Especificaciones de ensamble, configuración y/o programación de los elementos que lo requieran.
• Características de suministro de energía (eléctrica, neumática, etc.),
• Protocolos de comunicación.
• Resultados de la simulación de desempeño de los elementos y sistemas.
• Ajustes realizados al diseño de los elementos y sistemas.
• Resultados de pruebas de desempeño de los elementos y sistemas.
• Costos y tiempos de realización.
• Resultado de la evaluación del diseño.
Propuesta de conservación
</t>
  </si>
  <si>
    <t xml:space="preserve">Elabora y justifica un plan de desarrollo y un programa de trabajo donde se determina los criterios y estrategias para la asignación de metas, objetivos, actividades, responsabilidades, tiempos y recursos
Elabora y justifica un plan de conservación donde se determinen las actividades y recursos necesarios.
Elabora y justifica en un documento (requisiciones, asignación presupuestal, de personal, etc.) donde determina necesidades, prioridades y tiempos para la obtención de recursos y distribución de los mismos con base en el plan de desarrollo, plan de conservación y programa de trabajo
</t>
  </si>
  <si>
    <t xml:space="preserve">Controlar el desarrollo del proyecto de automatización y control por medio del liderazgo de comunicación efectiva, utilizando el sistema de control estadístico (Project, cuadro mando integral, diagramas de Gantt) para alcanzar los objetivos y metas del proyecto
</t>
  </si>
  <si>
    <t>Elabora y justifica en un reporte que incluya: el avance programático de metas alcanzadas vs programadas; las acciones correctivas y preventivas.</t>
  </si>
  <si>
    <t xml:space="preserve">Realiza el control y seguimiento del proyecto (gráfica de Gantt, Cuadro Mando Integral, project) considerando: 
• Tareas y tiempos
• puntos críticos de control, 
• entregables y 
• responsabilidades. 
Establece los grupos de trabajo y los procedimientos de seguridad.
</t>
  </si>
  <si>
    <t xml:space="preserve">Chiles, Black, Lissaman, Martin
 (2006) Principios de ingeniería de manufactura DF México CECSA
</t>
  </si>
  <si>
    <t xml:space="preserve">Richard J Duro
 (2005) Evolución artificial y robótica autónoma DF México Alfaomega
</t>
  </si>
  <si>
    <t>DISPOSITIVOS DIGITALES PROGRAMABLES</t>
  </si>
  <si>
    <t>El alumno adquirirá los conocimientos de dispositivos digitales programables necesarios para diseñar, desarrollar y conservar sistemas automatizados y de control en los procesos productivos.</t>
  </si>
  <si>
    <t xml:space="preserve">Entorno de programación de los dispositivos lógicos programables (PLD's)  </t>
  </si>
  <si>
    <t>El alumno construirá en lenguaje VHDL y grafico, ecuaciones algebraicas de boole para la implementación de las mismas en dispositivos lógicos programables (PLD's), mediante una interfaz de programación y simulación de PLD's</t>
  </si>
  <si>
    <t xml:space="preserve">Interfaces y dispositivos de programación para dispositivos lógicos programables 
</t>
  </si>
  <si>
    <t>Explicar la arquitectura de las interfaces y dispositivos de programación de PLD's</t>
  </si>
  <si>
    <t>Determinar los principales elementos que componen una interfaz de programación de PLD's</t>
  </si>
  <si>
    <t xml:space="preserve">Lenguaje simbólico estándar. </t>
  </si>
  <si>
    <t>Explicar los principales elementos que conforman el lenguaje grafico (simbólico)</t>
  </si>
  <si>
    <t xml:space="preserve">Convertir una ecuación boleana en su representación esquemática por compuertas.
Simular una ecuación algebraica de boole  utilizar el software  de PLD's.
Programar en lenguaje grafico  una ecuación algebraica de boole
</t>
  </si>
  <si>
    <t xml:space="preserve">Lenguaje VHDL  </t>
  </si>
  <si>
    <t>Explicar el entorno y la sintaxis de programación VHDL</t>
  </si>
  <si>
    <t xml:space="preserve">Programar una ecuación boleana en lenguaje VHDL.
Comparar la programación en  VHDL contra el lenguaje grafico, encontrando similitudes y ventajas.
Depurar programas en VHDL utilizando el simulador de PLD's
</t>
  </si>
  <si>
    <t xml:space="preserve">Responsabilidad
Capacidad de autoaprendizaje
Toma de decisiones
Razonamiento deductivo
</t>
  </si>
  <si>
    <t xml:space="preserve">Entregará un reporte  que describa el entorno de programación de los dispositivos  digital programables que incluya: 
- Manejo de las interfaces y dispositivos de programación.
 - Procesos de simulación y programación
- Implementación de las ecuaciones en lenguaje simbólico y VHDL
- Archivo electrónico con el diagrama y la simulación. 
- Resultado de la prueba en el sistema de desarrollo o tablilla de prototipos
</t>
  </si>
  <si>
    <t xml:space="preserve">1.-Comprender el manejo de las interfaces y dispositivos de programación para PLD.
2.- Identificar el entorno de trabajo del software de simulación. 
3.-Diferenciar los instrumentos virtuales del simulador.
4.- Comprender el proceso de simulaciones y mediciones de circuitos digitales en el software.
5.- Comprender los principios de programación  para una ecuación  boleana en VHDL .
</t>
  </si>
  <si>
    <t xml:space="preserve">Práctica demostrativa 
Practicas de laboratorio
Aprendizaje basado en proyectos
</t>
  </si>
  <si>
    <t xml:space="preserve">Pizarrón, Cañón, Equipo de cómputo, circuitos integrados(PLD), programador universal, software de programación y simulación (QUARTUS II, PROTEL, XILINCS), sistemas de desarrollo, tablilla de prototipos.
</t>
  </si>
  <si>
    <t>Sistemas digitales embebidos en PLD's</t>
  </si>
  <si>
    <t>El alumno construirá sistemas digitales en el PLD con lenguaje VHDL y/o grafico, utilizando la lógica secuencial, combinacional,  memorias, y/o  ALU, para solucionar problemas de diseño digital.</t>
  </si>
  <si>
    <t xml:space="preserve">Lógica combinacional y secuencial  en  VHDL </t>
  </si>
  <si>
    <t xml:space="preserve">Definir y explicar los métodos de diseño de sistemas digitales con lógica combinacional  y secuencial embebidos en un PLD
</t>
  </si>
  <si>
    <t>Ejecutar  un método de diseño de lógica combinacional y secuencial  en el PLD para  el desarrollo  de un  diseño.</t>
  </si>
  <si>
    <t xml:space="preserve">Responsabilidad
Trabajo en equipo
Capacidad de autoaprendizaje
Razonamiento deductivo
Ordenado y limpieza
</t>
  </si>
  <si>
    <t xml:space="preserve">Máquina de estados en VHDL  </t>
  </si>
  <si>
    <t xml:space="preserve">Explicar el método de diseño  en PLD's de maquinas de estados </t>
  </si>
  <si>
    <t xml:space="preserve">Unidad de registros, memorias y ALU en VHDL </t>
  </si>
  <si>
    <t xml:space="preserve">Listar y explicar las diferentes memorias y registros que soporta la arquitectura PLD.
Listar y explicar las diferentes operaciones aritméticas que soporta la arquitectura PLD
</t>
  </si>
  <si>
    <t>Simular y programar  una ALU en un PLD, utilizando memorias y registros  internos del  PLD.</t>
  </si>
  <si>
    <t xml:space="preserve">Bloques funcionales en el PLD </t>
  </si>
  <si>
    <t xml:space="preserve">Listar y explicar los bloques funcionales que soporta el PLD en función de su arquitectura, tales como:
Decodificadores, codificadores, multiplexor, demultiplexores ,contadores y  bloques principales que lo integran.
</t>
  </si>
  <si>
    <t>Simular y programar   los bloques funcionales del PLD para  el desarrollo  de un  diseño.</t>
  </si>
  <si>
    <t xml:space="preserve">Entregará una memoria técnica de un sistema de control de un proceso empleando lógica combinacional, lógica secuencial, maquina de estado, unidades de registro, memorias  y/o ALU que incluya:
-  Planteamiento del problema
- Tabla de verdad
- Ecuaciones
- Simplificación de las ecuaciones
- archivo electrónico con el diagrama y la simulación
- resultado de la prueba en el sistema de desarrollo o tablilla de prototipos.
</t>
  </si>
  <si>
    <t xml:space="preserve">1.-Comprender el proceso de implementación en VHDL de aplicaciones con lógica combinacional.
2.-Analizar el proceso de implementación en VHDL de aplicaciones con lógica secuencial.
3.-Comprender el proceso de implementación de una Maquina de estados en VHDL.
4.- Diferenciar el principio de operación y configuración de los contadores y registros en el PLD.
5.-Comprender la implementación de una ALU en VHDL en la elaboración y programación  de los bloques funcionales  en el PLD.
</t>
  </si>
  <si>
    <t xml:space="preserve">Práctica demostrativa 
Prácticas de laboratorio
Aprendizaje basado en proyectos
</t>
  </si>
  <si>
    <t xml:space="preserve"> Cañón, Equipo de cómputo, Circuitos integrados(PLD), programador universal, software de programación y simulación (QUARTUS II, PROTEL, XILINCS), sistemas de desarrollo, tablilla de prototipos.
</t>
  </si>
  <si>
    <t xml:space="preserve">Control de procesos con PLD's   </t>
  </si>
  <si>
    <t>El alumno diseñará y construirá controles digitales en PLD's, para el control de procesos físicos.</t>
  </si>
  <si>
    <t xml:space="preserve">Dispositivos lógicos Programables (PLD)  vs.  y  Microcontrolador </t>
  </si>
  <si>
    <t>Identificar las principales diferencias entre un PLD y un Microcontrolador.</t>
  </si>
  <si>
    <t>Seleccionar de acuerdo a las características de un proceso un microcontrolador y un PLD.</t>
  </si>
  <si>
    <t xml:space="preserve">Responsabilidad
Capacidad de autoaprendizaje
Creativo
Toma de decisiones
Razonamiento deductivo
</t>
  </si>
  <si>
    <t xml:space="preserve">Estructura física  y eléctrica de un sistema de  control con PLD´s </t>
  </si>
  <si>
    <t>Listar y explicar los requerimientos físicos y eléctricos de un proceso  a controlar.</t>
  </si>
  <si>
    <t xml:space="preserve">Seleccionar la arquitectura de un PLD necesaria para  el desarrollo del diseño de un controlador, en unción de sus requerimientos físicos y eléctricos.
</t>
  </si>
  <si>
    <t xml:space="preserve">Responsabilidad
Autonomía
Capacidad de autoaprendizaje
Creativo
Toma de decisiones
Razonamiento deductivo
</t>
  </si>
  <si>
    <t xml:space="preserve">Aplicaciones de  control con PLD </t>
  </si>
  <si>
    <t xml:space="preserve">Listar y explicar ejemplos de control de sistemas digitales en procesos físicos con arquitecturas PLD
Definir un método de diseño de control de sistemas digitales en procesos físicos con arquitecturas PLD.
</t>
  </si>
  <si>
    <t>Diseñar  e implementar  un sistema de control.</t>
  </si>
  <si>
    <t xml:space="preserve">Entregará un mapa conceptual de  las principales ventajas y desventajas entre un microcontrolador y un PLD.
Entregará un memoria técnica, que describa el sistema de control digital para  un proceso físico basado en PLD que contenga:
 - Planteamiento del problema.
- Metodología de  diseño.     -  Ecuaciones.   
- Archivo electrónico con el diagrama y la simulación.
-  Resultado de la prueba en el sistema de desarrollo o tablilla de prototipos.
</t>
  </si>
  <si>
    <t xml:space="preserve">1.- Comprender las principales ventajas y desventajas entre un microcontrolador y un PLD.
2.-Reconocer  una metodología de diseño de control digital.
3.- Comprender la construcción de un sistema de control digital para un proceso  en base a la arquitectura  PLD. 
</t>
  </si>
  <si>
    <t xml:space="preserve">Expositiva y Discusión
Aprendizaje Basado en Proyectos
Practicas de laboratorio
</t>
  </si>
  <si>
    <t>Lenguaje C para DSP</t>
  </si>
  <si>
    <t>El alumno diseñará  y construirá  algoritmos de control digital  en lenguaje C para DSP</t>
  </si>
  <si>
    <t>Introducción a la arquitectura DSP</t>
  </si>
  <si>
    <t xml:space="preserve">Describir  los aspectos de la arquitectura:
a) Procesadores Digital de Señales y criterio de Selección
b) Arquitectura del procesador y características generales
c) Fundamentos de las instrucciones DSP
d) La Memoria de datos
e) La memoria de programa
</t>
  </si>
  <si>
    <t>Seleccionar la arquitectura DSP necesaria en el control de un proceso, en función de sus requerimientos físicos y eléctricos.</t>
  </si>
  <si>
    <t>Programación  para DSP (Microchip,Texas,Motorola,Altera)</t>
  </si>
  <si>
    <t xml:space="preserve">Describir  los aspectos del entorno de programación:
a) El Entorno de programación y  su configuración
b) Repertorio de instrucciones del DSP
c) Simulación de programas 
d) Puertas de entrada y salida del DSP
e) Grabación de las memorias FLASH y EEPROM.
</t>
  </si>
  <si>
    <t>Seleccionar el entorno de programación del  DSP, necesaria en el control de un proceso, en función de sus requerimientos físicos y eléctricos</t>
  </si>
  <si>
    <t xml:space="preserve">Estructuras de programación y Funciones  </t>
  </si>
  <si>
    <t xml:space="preserve">Explicar  las estructuras de programación :
 a) Estructuras de  comparación y control (if, while, do-while, for, switch case).
 b) Maquina de estados (polling, secuencia de anillo ).
Describir  las funciones y Librerías propias del DSP.
a) Funciones propias del DSP.
b) Funciones creadas por el usuario.
c) Librerías propias DSP.
d) Librerías creadas por el usuario.
</t>
  </si>
  <si>
    <t xml:space="preserve">Construir algoritmos en lenguaje C utilizando  estructuras de programación :
 a) Funciones de comparación y control (if, while, do-while,for,switch case)
 b) Maquina de estados (polling, secuencia de anillo).
Construir expresiones en lenguaje C utilizando  funciones y Librerías propias del DSP 
a) Funciones propias del DSP.
b) Funciones creadas por el usuario.
c) Librerías propias DSP.
d) Librerías creadas por el usuario.
</t>
  </si>
  <si>
    <t xml:space="preserve">Entregará un mapa conceptual de  la arquitectura  y funciones básicas  del DSP.
Elaborará programas en lenguaje C enfocado a DSP a partir de diagramas de flujo y estado que utilicen:
-  Distintos tipos de variables.
-  Operaciones aritméticas, lógicas y relacionales.
- Control de flujo.
- Ingreso y exhibición de datos.
- Estructuras  de comparación y Funciones.
- Máquinas de estado
- Librerías propias del DSP
- Librerías creadas por el usuario.
- Simulación  y programas.
</t>
  </si>
  <si>
    <t xml:space="preserve">1.- Identificar  las principales arquitecturas de los DSP.
2- Comprender los aspectos del entorno  de programación  para DSP.
3.- Analizar los Fundamentos de las instrucciones  DSP.
4.-Reconocer  las estructuras de programación y funciones en un entorno de programación para DSP en lenguaje C.
5.- Comprender el diseño de programas estructurados  en Maquina de estado asi como  el proceso de prueba y depuración de los programas para DSP en lenguaje C.
</t>
  </si>
  <si>
    <t xml:space="preserve"> Aprendizaje basado en Proyectos
Prácticas en laboratorio
</t>
  </si>
  <si>
    <t xml:space="preserve">Proyección
Computadora
Ambiente de programación C
Microcontroladores Avanzados Dspic
Controladores Digitales De Señales
Arquitectura, Programación Y Aplicaciones
</t>
  </si>
  <si>
    <t>Aplicaciones de los DSP en  la industria</t>
  </si>
  <si>
    <t>El alumno diseñará algoritmos de control  enfocados a DSP para el control   de potencia  de una fuente conmutada.</t>
  </si>
  <si>
    <t>Módulos embebidos  DSP</t>
  </si>
  <si>
    <t xml:space="preserve">Describir  los Módulos internos:
   a) Temporizadores e Interrupciones.
   b) Conversores A/D.
   c) Módulos UART y SPI
   d) Módulos PWM
   e) Control PID 
</t>
  </si>
  <si>
    <t xml:space="preserve">Construir expresiones en lenguaje C utilizando los Módulos internos:
  a) Temporizadores e Interrupciones.
   b) Conversores A/D.
   c) Módulos UART y SPI
   d) Módulos PWM
   e) Control PID 
</t>
  </si>
  <si>
    <t>Aplicaciones para el control de potencia utilizando  DSP.</t>
  </si>
  <si>
    <t xml:space="preserve">Identificar  el software y hardware necesario para diseñar un control  de potencia por medio de un DSP, así como el procesamiento de  señales y datos con la  interfaz a través de los puertos E/S de una PC.
</t>
  </si>
  <si>
    <t>Diseñar  un  control  de potencia  utilizando un DSP, así como el procesamiento de señales y datos con la  interfaz a través de los puertos E/S de una PC.</t>
  </si>
  <si>
    <t xml:space="preserve">Entregará un memoria técnica de un control de potencia  con interfaz de comunicación  E/S  para PC, que describa lo siguiente: 
- El  programas en lenguaje C para DSP  enfocado a un control de potencia .
-  Control de flujo del programa.
- Ingreso y exhibición de datos del programa.
 Distintos tipos de Módulos internos utilizados.
 a) Temporizadores e Interrupciones.
   b) Conversores A/D.
   c) Módulos UART y SPI
   d) Módulos PWM
   e) Control PID
-  Librerías creadas por el usuario.
- Metodología de  diseño.
-  Archivo electrónico con el diagrama y la simulación.
- Resultado de la prueba en el sistema de desarrollo o tablilla de prototipos.
</t>
  </si>
  <si>
    <t xml:space="preserve">1.- Identificar  los módulos  embebidos DSP y su construcción en lenguaje C.
2.-Reconocer  una metodología de diseño para el control de potencia con interfaces de comunicación para PC  en base a la arquitectura del DSP  en lenguaje C.
3.- Comprender la construcción de un sistema de control de potencia con interfaces de comunicación para PC  basada en la  arquitectura  DSP.
4.- Identificar los tipos  y protocolos de comunicación para realizar una interfaz de E/S con una  PC.
5.- Comprender la construcción de un sistema de control digital para un proceso  en base a la arquitectura  DSP. 
</t>
  </si>
  <si>
    <t xml:space="preserve">Aprendizaje basado en Proyectos
Prácticas en laboratorio
</t>
  </si>
  <si>
    <t xml:space="preserve"> Determinar soluciones, mejoras e innovaciones a través de diseños propuestos para atender las necesidades de automatización y control, considerando los aspectos Mecánicos, Electrónicos, Eléctricos</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</si>
  <si>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</si>
  <si>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 Modelar  diseños propuestos apoyados por herramientas de diseño y simulación de los sistemas y elementos que intervienen en la automatización y control para definir sus características técnicas.</t>
  </si>
  <si>
    <t xml:space="preserve">Implementar  prototipos físicos o virtuales, considerando el modelado para validar y depurar la funcionalidad del diseño.
</t>
  </si>
  <si>
    <t xml:space="preserve">Realiza el control y seguimiento del proyecto ( gráfica de Gantt, Cuadro Mando Integral, project ) considerando: 
• Tareas y tiempos
• Puntos críticos de control, 
• Entregables y 
• Responsabilidades. 
Establece los grupos de trabajo y los procedimientos de seguridad.
</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</si>
  <si>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</si>
  <si>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 xml:space="preserve">David  G. Maxinez
Jessica Alcalá (2005)
Tercera edición Vhdl   el arte de programar sistemas digitales
ISBN   970-24-0259-X
 Distrito Federal México Cecsa
</t>
  </si>
  <si>
    <t xml:space="preserve">Stephen Brown- ZvonKo Vranesic  Ed.
(2006)
2ª Edición Lógica Digital  con diseño VHDL
ISBN 970-10-5609-4
 Distrito Federal México Mc Graw Hill
</t>
  </si>
  <si>
    <t xml:space="preserve">Fernando Pardo Carpio
 (2004)
2ª Edición Vhdl. Lenguaje para Síntesis y Modelado De Circuitos.
ISBN: 8478975950.
ISBN-13: 9788478975952
 Distrito Federal México (Editorial Ra-ma)
</t>
  </si>
  <si>
    <t xml:space="preserve">I. Angulo Martínez; José María Angulo Usategui; García Zapirain, Begoña
 Edición
(2006) Microcontroladores Avanzados Dspic. Controladores Digitales de Señales. Arquitectura, Programación y Aplicaciones
ISBN: 8497323858.
ISBN-13: 9788497323857
 Madrid España (Paraninfo): Thomson International
</t>
  </si>
  <si>
    <t xml:space="preserve">Trueba Parra Iván; Angulo Martínez Ignacio; Etxebarría Ruiz Aritza; Angulo Usategui José María 
 1ª edición (16/06/2006). Microcontroladores Dspic. Diseño Práctico De Aplicaciones
ISBN: 8448151569.
 ISBN-13: 9788448151560
 Madrid  España  (McGraw-Hill/Interamericana de España, S.A.U.)
</t>
  </si>
  <si>
    <t>El alumno demostrará la competencia de desarrollar proyectos de automatización y control a través del diseño, la administración y la aplicación de nuevas tecnologías para satisfacer las necesidades del sector productivo.</t>
  </si>
  <si>
    <t>Proceso del diseño de sistemas</t>
  </si>
  <si>
    <t>El alumno integrará  una propuesta de diseño que contenga los diferentes componentes del sistema de automatización para satisfacer los requerimientos establecidos por el proceso productivo.</t>
  </si>
  <si>
    <t>Diagnóstico de necesidades</t>
  </si>
  <si>
    <t xml:space="preserve">Documentar las características de un proceso productivo y los requerimientos de mejora identificados a través del diagnóstico de necesidades de automatización realizado.
</t>
  </si>
  <si>
    <t xml:space="preserve">Responsabilidad
Orden
Creativo
Proactivo
Liderazgo
Emprendedor
Analítico
</t>
  </si>
  <si>
    <t>Propuesta de proyecto</t>
  </si>
  <si>
    <t xml:space="preserve">Integrar  los diseños elaborados  de los sistemas que se enuncian a continuación del proyecto de automatización que permitan mantener y mejorar el proceso de producción: Mecánico, Eléctrico, 
Electrónico y de control.
Justificar las propuestas de mejora del proceso productivo.
</t>
  </si>
  <si>
    <t xml:space="preserve">A partir de un proceso productivo, presentará  un documento con:
 - Diagnóstico de necesidades (Descripción y características del proceso, subsistemas que lo integran, suministros y consumos de energía, indicadores de producción, requerimientos de mejora por parte del cliente).
- Propuesta de un Proyecto de Automatización (Cálculo, esquemas, diagramas y planos y fichas técnicas de los sistemas Mecánico, Eléctrico, 
Electrónico y de control desarrollados)
</t>
  </si>
  <si>
    <t xml:space="preserve">1.- Identificar el tipo de proyecto.
2.- Analizar factores de riesgo y contingencia.
3.- Definir las fases del proyecto
4.- Estructurar la propuesta del proyecto.
5.- Justificar las propuestas de mejora del proceso productivo.
</t>
  </si>
  <si>
    <t xml:space="preserve">Ensayo 
Documento elaborado según instrucciones
</t>
  </si>
  <si>
    <t xml:space="preserve">Pizarrón
Cañón
PC
Internet
Catálogos y manuales de fabricantes
Impresos de reportes técnicos 
</t>
  </si>
  <si>
    <t>Administración del proyecto</t>
  </si>
  <si>
    <t>El alumno estructurará el plan de trabajo a través de herramientas informáticas para asegurar el desarrollo y ejecución del proyecto.</t>
  </si>
  <si>
    <t xml:space="preserve">Integrar los objetivos, estrategias y  metas establecidos, en un plan de desarrollo del proyecto de automatización. 
Establecer las actividades, responsabilidades,  tiempos, capital humano, recursos materiales y servicios determinados anteriormente, en un programa de trabajo.
</t>
  </si>
  <si>
    <t>Gestión del proyecto</t>
  </si>
  <si>
    <t xml:space="preserve">Plantear esquemas para la Coordinación de las actividades establecidas en el Programa de trabajo, que satisfagan los objetivos técnicos, económicos, de planeación y de calidad del proyecto de automatización.
Integrar las listas de requerimientos realizados, la adquisición del capital humano, recursos materiales y servicios necesarios para cumplir con los objetivos técnicos, económicos, de planeación y de calidad del proyecto de automatización.
</t>
  </si>
  <si>
    <t xml:space="preserve">Liderazgo
Proactivo
Analítico
Responsabilidad
Creativo
Emprendedor
</t>
  </si>
  <si>
    <t xml:space="preserve">A partir de la propuesta de un proyecto de automatización, presentará un documento con:
- Planeación del proyecto
(actividades, responsabilidades,  tiempos, capital humano, recursos materiales y servicios).
-  Gestión del proyecto
(listas de requerimientos realizadas, la adquisición del capital humano, recursos materiales y servicios )
</t>
  </si>
  <si>
    <t xml:space="preserve">1.- Identificar objetivos, estrategias y metas del proyecto
2.-Relacionar actividades con recursos disponibles y tiempos de ejecución.
3.- Analizar los esquemas o métodos de gestión del proyecto
4.- Analizar los efectos del retrazo u omisión en la adquisición de los del capital humano, recursos materiales y servicios solicitados.
</t>
  </si>
  <si>
    <t>Dirección del proyecto</t>
  </si>
  <si>
    <t xml:space="preserve">El alumno ejecutará las acciones de control,  seguimiento y evaluación a través del plan de trabajo para asegurar el cumplimiento de los requerimientos establecidos por el proceso productivo.  </t>
  </si>
  <si>
    <t>Control y seguimiento de la Planeación</t>
  </si>
  <si>
    <t xml:space="preserve">Establecer las prioridades del control y seguimiento del proyecto definidas en: la gráfica de Gantt, el Cuadro Mando Integral, project) donde se consideraron: 
- Tareas y tiempos
- puntos críticos de control 
- responsabilidades
</t>
  </si>
  <si>
    <t>Evaluación de Resultados</t>
  </si>
  <si>
    <t xml:space="preserve">Liderazgo
Proactivo
Emprendedor
Responsable
Analítico
Orden
Creativo
</t>
  </si>
  <si>
    <t xml:space="preserve">A partir de la planeación y gestión del proyecto, presentará un documento con:
- Control y seguimiento de la planeación (la gráfica de Gantt, el Cuadro Mando Integral, project).
- Evaluación de Resultados (Conclusiones de los resultados programados y alcanzados; así como el impacto del proyecto a través de Cuadro Mando Integral y propuesta de mejora al proyecto de automatización)
</t>
  </si>
  <si>
    <t xml:space="preserve">1.- Identificar las prioridades del control y seguimiento del proyecto.
2.- Analizar los efectos de las desviaciones en la ejecución de actividades del programa de trabajo.
3.- Establecer acciones preventivas y correctivas para compensar las desviaciones 
en la ejecución respecto de la planeación de actividades.
4.- Evaluar el cumplimiento de los objetivos y metas del Programa de trabajo.    
5.- Analizar áreas de oportunidad para la mejora del proyecto de automatización.
</t>
  </si>
  <si>
    <t xml:space="preserve">Pizarrón
 Cañón
 PC
Acceso a Internet
Catálogos y manuales de fabricantes
Reportes técnicos 
Tesis
</t>
  </si>
  <si>
    <t>Determinar soluciones, mejoras e innovaciones a través de diseños propuestos para atender las necesidades de automatización y control, considerando los aspectos Mecánicos, Electrónicos, Eléctricos.</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</si>
  <si>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</si>
  <si>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</si>
  <si>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Evaluar diseño propuesto con base a la normatividad aplicable, su eficiencia y costos para determinar su factibilidad  </t>
  </si>
  <si>
    <t xml:space="preserve">Determina la factibilidad del diseño especificando: el cumplimiento de la normatividad aplicable, la satisfacción de las necesidades del cliente, los resultados de pruebas de desempeño de los elementos y sistemas, costos presupuestados y tiempos de realización.
Documenta el diseño de forma clara, completa y ordenada, para su reproducción y control de cambios, elaborando un reporte que contenga:
• Propuesta de diseño
• Planos, diagramas o programas realizados.
• Especificaciones de ensamble, configuración y/o programación de los elementos que lo requieran.
• características de suministro de energía (eléctrica, neumática, etc), 
• Protocolos de comunicación.
• Resultados de la simulación de desempeño de los elementos y sistemas.
• Ajustes realizados al diseño de los elementos y sistemas.
• Resultados de pruebas de desempeño de los elementos y sistemas.
• Costos y tiempos de realización.
• Resultado de la evaluación del diseño. 
•Propuesta de conservación
</t>
  </si>
  <si>
    <t>Gestionar recursos humanos, equipos, herramientas, materiales y energéticos Utilizando las nuevas tecnologías de la información y comunicación  y técnicas de negociación para cumplir con la planeación  de proyectos de automatización y control.</t>
  </si>
  <si>
    <t xml:space="preserve">Controlar el desarrollo del proyecto de automatización y control por medio de un liderazgo de comunicación efectiva, utilizando el sistema de control estadístico (project, Cuadro Mando Integral, diagramas de Gantt) para alcanzar los objetivos y metas del proyecto.
</t>
  </si>
  <si>
    <t>Elabora y justifica en un reporte que incluya: el avance programático de metas alcanzadas vs. programadas; las acciones correctivas y preventivas.</t>
  </si>
  <si>
    <t xml:space="preserve">Realiza el control y seguimiento del proyecto (gráfica de Gantt, Cuadro Mando Integral, project) considerando: 
• Tareas y tiempos
• puntos críticos de control, 
• entregables y 
• responsabilidades. 
Establece los grupos de trabajo y los procedimientos de seguridad.
</t>
  </si>
  <si>
    <t>Supervisar la instalación, puesta en marcha y operación de sistemas, equipos eléctricos, mecánicos y electrónicos con base en las características especificadas, recursos destinados, procedimientos, condiciones de seguridad, y la plantación establecida, para  asegurar el cumplimiento y sincronía del diseño y del proyecto.</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</si>
  <si>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</si>
  <si>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 xml:space="preserve">Alberto, Domingo Ajenjo
 (2005) Dirección y gestión de proyectos Distrito Federal México Alfaomega
</t>
  </si>
  <si>
    <t>Elaborará a partir de un caso dado, un reporte  técnico de una aleación metálica que incluya la siguiente información: 
- nomenclatura según la norma ASTM, SAE, AISI, ASME, DIN). 
- propiedades físico-mecánicas, tratamiento térmico (si aplica).</t>
  </si>
  <si>
    <t>equipo de cómputo
pintarrón
hojas técnicas o manuales
internet
equipo de laboratorio.
Impresos de normas internacionales (ASTM, SAE, AISI, ASME, DIN).</t>
  </si>
  <si>
    <t>Explicar los conceptos  de: esfuerzo cortante y de aplastamiento en elementos mecánicos sometidos a fuerzas cortantes a través de diagramas de cuerpo libre.</t>
  </si>
  <si>
    <t xml:space="preserve">Identificar los parámetros  (momento máximo y deflexión máxima) que intervienen en el cálculo de vigas, a través de hojas técnicas </t>
  </si>
  <si>
    <t>Hibbeler, R. (2010)
8ª
Edición Mecánica de materiales
 D.F. México Pearson Educación
ISBN: 978-6073205597</t>
  </si>
  <si>
    <t>Beer, F. (2011) Mecánica de materiales
 D.F. México MC Graw Hill
ISBN: 978-6071509345</t>
  </si>
  <si>
    <t>Fitzgerald, R. (2010) Mecánica de materiales 
 Barcelona España Alfaomega
ISBN: 978-9701501542</t>
  </si>
  <si>
    <t>Gere, J. (2009)
7ª
Edición Mecánica de materiales 
 D.F. México Cengage Learning Editores
ISBN: 978-9708300407</t>
  </si>
  <si>
    <t>Gere, J. (2004)
7ª
Edición Resistencia de Materiales D.F. México Paraninfo
ISBN: 978-8497320658</t>
  </si>
  <si>
    <t>Popov, E. (1998)
2th
Edition Engineering Mechanics of Solids U.S.A U.S.A Prentice Hall
ISBN: 978-0137261598</t>
  </si>
  <si>
    <t>Describir el procedimiento para:
-Modelado de cuerpos sólidos primitivos (caja esfera, cono, toroide, prisma, cuña, cilindros),
-Operaciones booleanas (intersección, unión, sustracción) con los cuerpos sólidos primitivos.</t>
  </si>
  <si>
    <t>Responsabilidad
Disciplina
Orden
Limpieza
Analítico
Trabajo en equipo 
Administración del tiempo 
Perseverancia
Proactividad 
Conciencia ecológica</t>
  </si>
  <si>
    <t>A  partir de un caso, entregara:
- Modelados de cuerpos sólidos primitivos y compuestos (3 D),  en software de CAD.
- Modelados  de cuerpos sólidos (3D)  a partir de perfiles 2D en software de CAD.
- Planos a partir de cuerpos sólidos (3D).</t>
  </si>
  <si>
    <t>Realiza el programa de control numérico,  manual y/o mediante software CAM, en donde se indique, el numero de operación sistema de coordenadas, velocidades de corte, de avance, cambio de herramientas, paros programados, ciclos en bloque (enlatados), subrutinas, refrigerante, inicio y  fin de programa, compensaciones de radio de herramienta.
- Realiza el programa del robot, en donde se incluye: velocidades de movimiento, ciclos, subrutinas generación de puntos, manejo de coordenadas mundiales, cilíndricas y esféricas, posicionamiento del efector final.
- Realiza la programación de un Sistema de Manufactura Flexible, considerando los programas anteriores, así como protocolos de comunicación que permitan interactuar a los elementos y sistemas para manufacturar el producto, eliminando fallas de sincronismo, posición y tiempos.</t>
  </si>
  <si>
    <t>Frederick E. Giesecke (2006)
3a
Edición Dibujo y Comunicación Grafica México, D.F. México  Pearson Educación
ISBN: 978-9702608110</t>
  </si>
  <si>
    <t>Cecil Howard Jensen, Jay D. Helsel, Dennis R. Short (2004)
6a
Edición Dibujo y Diseño en Ingeniería México, D.F. México  McGraw-Hill
ISBN: 970103967X. EAN: 9789701039670</t>
  </si>
  <si>
    <t>Henry Spencer, James Novak, John Dygdon 
 (2009)
8a  
Edición Dibujo Técnico. México, D.F México Alfaomega
ISBN: 978-6077686491</t>
  </si>
  <si>
    <t>Paul Tran (2014) SolidWorks 2014 Part I - Basic Tools Kansas  Estados Unidos SDC Publications
ISBN: 978-1585038539</t>
  </si>
  <si>
    <t>Paul Tran (2014) SolidWorks 2014 Part II - Advanced Techniques Kansas Estados Unidos SDC Publications
ISBN: 978-1585038547</t>
  </si>
  <si>
    <t>Sergio Gomez Gonzalez (2008) El gran libro del Solidworks México, D.F México Alfaomega grupo
ISBN: 978-9701513033</t>
  </si>
  <si>
    <t>CÁLCULO INTEGRAL</t>
  </si>
  <si>
    <t>El alumno resolverá problemas de cálculo integral a través de las herramientas y métodos de integración, sucesiones y series para contribuir a la solución de situaciones de ingeniería.</t>
  </si>
  <si>
    <t>Integral indefinida</t>
  </si>
  <si>
    <t>El alumno obtendrá la integral indefinida de una función para contribuir a la fundamentación del estudio del cálculo.</t>
  </si>
  <si>
    <t>Antiderivada</t>
  </si>
  <si>
    <t>Explicar  los conceptos de:
-Antiderivada
-Diferencial
-Constante de integración
Relacionar la antiderivada como un proceso inverso a la derivación.
Explicar la representación de una familia de funciones como la antiderivada de otra función con software.</t>
  </si>
  <si>
    <t>Construir la antiderivada a partir de una función.
Representar geométricamente la antiderivada de una función con software.</t>
  </si>
  <si>
    <t>Analítico
Proactivo
Autónomo 
Trabajo colaborativo
Responsable
Ético</t>
  </si>
  <si>
    <t>Explicar las reglas básicas de integración:
- Constante
- ∫dx
- Potencia
- Polinomio
Explicar las técnicas de integración:
- Cambio de variable 
- Por partes
- Fracciones parciales: factores lineales distintos, factores lineales repetidos, factores cuadráticos distintos y factores cuadráticos repetidos
- Sustitución trigonométrica de acuerdo a la forma de la raíz
Identificar la regla o técnica de integración dada una función.</t>
  </si>
  <si>
    <t>Determinar la integral indefinida de la función con base a las reglas o técnicas dadas.</t>
  </si>
  <si>
    <t>Analítico
Proactivo
Autónomo
Sistemático
Trabajo colaborativo
Responsable
Éticos</t>
  </si>
  <si>
    <t>Elaborará un portafolio de evidencias que contenga:
 - Representación geométrica de la antiderivada de una función con software
- Integración de dos funciones por cada regla básica dada
 - Compendio de 14 ejercicios donde aplique las técnicas de integración, dos de cada una</t>
  </si>
  <si>
    <t>1. Identificar los conceptos de antiderivada
2. Comprender la antiderivada como un proceso inverso a la derivación
3. Comprender las reglas y técnicas de integración
4. Relacionar las reglas y técnicas de integración con la función
5. Resolver integrales</t>
  </si>
  <si>
    <t>Portafolio de evidencias
Rúbrica</t>
  </si>
  <si>
    <t>Trabajo colaborativo
Discusión de grupo
Solución de problemas</t>
  </si>
  <si>
    <t>Internet
Cañón
Pintarrón 
Plumones
Equipo de computo   
Material impreso
Software  matemático
Material impreso
Videos</t>
  </si>
  <si>
    <t>Integral definida</t>
  </si>
  <si>
    <t>El alumno determinará el área y volumen de sólido en revolución para contribuir a la solución e interpretación de problemas de su entorno.</t>
  </si>
  <si>
    <t>Identificar el concepto de integral definida.
Explicar los siguientes elementos:
- Suma de Riemann
- Propiedades de la integral definida 
- Teorema fundamental del cálculo
- Área bajo la curva y entre curvas
Explicar el cálculo de área bajo la curva y entre curvas de forma analítica y con software.
Explicar la metodología de resolución de  integral definida:
- Bosquejar las funciones
- Formular la integral a resolver
- Establecer los intervalos de integración o los puntos de intersección 
- Resolver la integral definida
- Interpretar los resultados obtenidos en el contexto del problema.
Interpretar la integral definida en el cálculo de áreas bajo la curva en el contexto de un problema de su entorno.</t>
  </si>
  <si>
    <t>Determinar el área bajo la curva y entre curvas con integrales definidas de un problema de su entorno.
Validar el área obtenida con software.
Interpretar el resultado obtenido de acuerdo al contexto del problema.</t>
  </si>
  <si>
    <t xml:space="preserve">Analítico
Proactivo
Autónomo 
Trabajo colaborativo
Responsable
Creativo
Ético
</t>
  </si>
  <si>
    <t>Sólidos de revolución</t>
  </si>
  <si>
    <t>Identificar los conceptos de:
- Sólido de revolución 
- Área de la sección transversal 
Explicar el proceso de obtención del volumen del sólido de revolución por:
- Método de discos
- Método de arandelas
Explicar la construcción y el cálculo de volumen de un sólido de revolución con software.
Explicar la metodología de resolución de un sólido de revolución:
- Bosquejar las funciones
- Formular la integral a resolver
- Establecer los intervalos de integración
- Resolver la integral definida
- Interpretar los resultados obtenidos en el contexto del problema.</t>
  </si>
  <si>
    <t>Obtener el volumen del sólido de revolución en problemas de su entorno.
Diseñar el sólido de revolución en software.
Validar el volumen obtenido del sólido de revolución con software.
Interpretar el resultado obtenido de acuerdo al contexto del problema.</t>
  </si>
  <si>
    <t>Analítico
Proactivo
Autónomo 
Trabajo colaborativo
Responsable
Creativo
Ético</t>
  </si>
  <si>
    <t>A partir de dos problemas de su entorno integrará un  portafolio de evidencias  donde se aplique la integral definida como herramienta de cálculo, que contenga lo siguiente:
*. Cálculo de área:
- Bosquejo de la función
- Formulación de la integral
- Intervalos de integración o los puntos de intersección
- Resolución de la integral definida
- Validación de resultados con software
- Interpretación de los resultados obtenidos en el contexto del problema
*. Sólido de revolución:
- Bosquejo de la función
- Formulación de la integral
- Intervalos de integración
- Resolución de la integral definida
- Validación de resultados y diseño del sólido de revolución con software
- Interpretación de los resultados obtenidos en el contexto del problema</t>
  </si>
  <si>
    <t>1. Comprender los conceptos de sólidos de revolución y su proceso de obtención
2. Analizar la construcción del volumen de un sólido de revolución con software
3. Comprender la metodología de resolución de un sólido de revolución</t>
  </si>
  <si>
    <t>Internet
Cañón
Pintarrón 
Plumones
Borrador
Equipo de computo
Material impreso
Software
Simuladores</t>
  </si>
  <si>
    <t>Series y sucesiones</t>
  </si>
  <si>
    <t>El alumno realizará cálculos de sucesiones y series, para contribuir a la solución de problemas de ingeniería.</t>
  </si>
  <si>
    <t>Describir los conceptos y propiedades de:
- Sucesiones: Convergencia y Divergencia
- Series
- Tipos de series:
- Finitas
- Infinitas
- Monótonas
- Creciente
- Decreciente
Explicar las fórmulas de solución de las series.</t>
  </si>
  <si>
    <t>Determinar el término enésimo en una sucesión.
Determinar la convergencia o divergencia de la serie.
Seleccionar la fórmula de acuerdo a las características de la serie
Calcular la serie con el uso de las propiedades.</t>
  </si>
  <si>
    <t>Analítico
Proactivo
Autónomo
Trabajo colaborativo
Responsable
Ético</t>
  </si>
  <si>
    <t>Análisis de Fourier</t>
  </si>
  <si>
    <t>Explicar el concepto de:
- Serie de Fourier
- Sumas parciales 
- Ortogonalidad de senos y cosenos
- Condiciones de convergencia
- Propiedades  matemáticas de las funciones pares e impares
Identificar los tipos de solución de la serie de Fourier:
- Definiendo la ortogonalidad de la función en el intervalo y por medio de la integral de la función indicada
- Relacionados con convergencia de una serie en intervalos dados
-De series pares e impares por medio de las series de senos y cosenos
Identificar las posibles aplicaciones de las series de Fourier en problemas de su entorno.
Explicar la construcción y el cálculo de la serie de Fourier con software.</t>
  </si>
  <si>
    <t>Resolver ejercicios con los tres tipos de solución de la serie de Fourier.
Validar el resultado de la serie con software.</t>
  </si>
  <si>
    <t>Elaborará un portafolio de evidencias que contenga un compendio de ejercicios:
- Cinco de sucesiones
- Cinco de series
- Tres de cálculo de la serie de Fourier, uno de cada tipo, validando los resultados con software</t>
  </si>
  <si>
    <t>1. Identificar los conceptos y propiedades de series y sucesiones
2. Comprender las fórmulas de solución de las series
3. Relacionar la fórmula de acuerdo a las características de la serie
4. Analizar los conceptos de serie de Fourier
5. Comprender las soluciones de serie de Fourier</t>
  </si>
  <si>
    <t>Internet
Cañón
Pintarrón 
Plumones
Borrador
Equipo de computo
Material impreso
Software</t>
  </si>
  <si>
    <t>Elabora un diagnóstico de un proceso o situación dada enlistando:
- Elementos 
- Condiciones
- Variables, su descripción y expresión matemática</t>
  </si>
  <si>
    <t>Desarrolla la  solución del modelo matemático que contenga:
- Método, herramientas y principios matemáticos empleados y su justificación
- Demostración matemática
- Solución 
- Comprobación de la solución obtenida</t>
  </si>
  <si>
    <t>Elabora un reporte que contenga:
- Interpretación de resultados con respecto al problema planteado
- Discusión de resultados 
- Conclusión y recomendaciones</t>
  </si>
  <si>
    <t>James Stewart (2013) Cálculo de una variable: Trascendentes tempranas
 México, D.F. México Cengage Learning</t>
  </si>
  <si>
    <t>Ronald E. Larson
 (2010) Cálculo I México, D.F.  México Mc.GrawHill</t>
  </si>
  <si>
    <t>Ron Larson (2010) Cálculo 1 de una variable
 México, D.F.  México Mc.GrawHill</t>
  </si>
  <si>
    <t>Dennis G. Zill  y Warren S. Wright
 (2011) Cálculo trascendentes tempranas México, D.F.  México Mc.GrawHill</t>
  </si>
  <si>
    <t>Elsie Hernández S. (2013) Cálculo diferencial e integral con aplicaciones
 Costa Rica Costa Rica Revista digital matemática</t>
  </si>
  <si>
    <t>Salinas, Patricia (2012) Cálculo aplicado: Desarrollo de competencias matemáticas a través de contextos
 México México Cengage Learning</t>
  </si>
  <si>
    <t>Galván, Delia. ET (2012) Matemáticas con aplicaciones. Cálculo integral diferencial
 México México Cengage Learning</t>
  </si>
  <si>
    <t>ESTRUCTURA Y PROPIEDADES DE LOS MATERIALES</t>
  </si>
  <si>
    <t>El alumno seleccionará materiales metálicos, no metálicos, polímeros, cerámicos, compuestos y semiconductores, con base a su estructura cristalina, procesos de obtención y propiedades físicas, químicas, eléctricas y mecánicas, para su incorporación en procesos industriales.</t>
  </si>
  <si>
    <t>Estructura  de los materiales</t>
  </si>
  <si>
    <t>El alumno evaluará las   propiedades y estructura en los materiales, para su selección y procesamiento.</t>
  </si>
  <si>
    <t>Describir el concepto de estructura y ciencia de los materiales.
Reconocer  los tipos de enlaces que dan lugar a la formación de la estructura cristalina de los materiales:
a) Iónico.
b) Covalente.
c) Metálico.
Explicar la formación de las estructuras:
a) Cristalina: celda unitaria, redes de Bravais
b) Amorfos
Identificar las propiedades físicas, mecánicas y estructurales con base en los enlaces atómicos.</t>
  </si>
  <si>
    <t>Representar con modelos físicos  las estructuras cristalinas de los materiales: Metálicos, Polímeros, Cerámicos, compuestos y Semiconductores.</t>
  </si>
  <si>
    <t>Observador
Analítico
Sistemático
Metódico
Disciplinado
Proactivo</t>
  </si>
  <si>
    <t>Características y defectos de los materiales</t>
  </si>
  <si>
    <t>Identificar la clasificación de los materiales: Metálicos, Polímeros, Cerámicos y compuestos.
Describir las propiedades físicas, químicas y mecánicas de los materiales: Metálicos, Polímeros, Cerámicos, compuestos y Semiconductores.
Explicar la clasificación de los procesos de conformado, en frío y en caliente.
Describir los cambios en la estructura interna que sufren los materiales durante su procesamiento.
Describir los Tipos de defectos estructurales presentes en los materiales:
a)  Defectos de punto
b)  Defectos de línea   
c)  Defectos superficiales</t>
  </si>
  <si>
    <t>Demostrar experimentalmente los cambios en la estructura y propiedades de los materiales, al ser sometidos a procesos de conformado, en frío y en caliente.
Evaluar las propiedades de los materiales en función de los defectos.</t>
  </si>
  <si>
    <t>Observador
Analítico
Sistemático
Metódico
Disciplinado
Proactivo
Trabajo colaborativo
Conciencia ecológica</t>
  </si>
  <si>
    <t xml:space="preserve">Elaborará a partir de un caso de estudio de relación de procesamiento de estructura y propiedad de los materiales  un informe   que incluya:
- Tipo de material
- Justificación de las propiedades del material con base en sus enlaces
- Proceso de conformado utilizado
-  Estructura después del proceso de conformado
- Justificación de las propiedades del material con base en la estructura obtenida después del procesamiento
- Conclusiones                                           </t>
  </si>
  <si>
    <t xml:space="preserve">1. Comprender los enlaces presentes en los materiales Metálicos, Polímeros, Cerámicos y Semiconductores  
2. Identificar las propiedades  físicas, químicas y mecánicas de los materiales Metálicos, Polímeros, Cerámicos, compuestos y Semiconductores 
3. Comprender las estructuras cristalinas y amorfas presentes en los materiales 
4. Comprender el efecto que tiene la estructura sobre las propiedades de los materiales
5. Comprender el efecto que tienen los procesamientos en la estructura  de los materiales          </t>
  </si>
  <si>
    <t>Estudio de casos
Lista de cotejo</t>
  </si>
  <si>
    <t>Análisis de casos 
Práctica en laboratorio
Tareas de investigación</t>
  </si>
  <si>
    <t>Pizarrón
Cañón 
Artículos científicos
Internet
Equipos de cómputo
Calculadora científica
Material y equipo de laboratorio
Software aplicado a los materiales</t>
  </si>
  <si>
    <t xml:space="preserve">Propiedades de los materiales                                                                                                                            </t>
  </si>
  <si>
    <t>El alumno Identificará los procesos de obtención y derivados de  los materiales ferrosos, no ferrosos, polímeros, cerámicos y compuestos, para su aplicación en procesos tecnológicos</t>
  </si>
  <si>
    <t>Materiales ferrosos</t>
  </si>
  <si>
    <t>Describir las características y propiedades de los materiales ferrosos.
Describir el proceso de obtención del hierro y del acero.
Describir la nomenclatura de los materiales metálicos:
a) Aceros al bajo, mediano y alto carbono
b) Aceros de baja y alta aleación
c) Aceros inoxidables</t>
  </si>
  <si>
    <t>Nombrar materiales ferrosos de acuerdo a la nomenclatura de las normas AISI y ASTM.</t>
  </si>
  <si>
    <t>Observador
Analítico
Responsable
Sistemático
Metódico
Disciplinado</t>
  </si>
  <si>
    <t>Materiales no ferrosos</t>
  </si>
  <si>
    <t>Describir las características y propiedades de los materiales no ferrosos.
Explicar las ventajas y desventajas de los metales no ferrosos; pesados y ligeros.
Describir las principales aleaciones y usos de los metales ligeros; cobre, Aluminio, Magnesio, Titanio.</t>
  </si>
  <si>
    <t>Demostrar experimentalmente, las propiedades físicas y mecánicas de las aleaciones de metales ligeros.</t>
  </si>
  <si>
    <t>Polímeros</t>
  </si>
  <si>
    <t>Describir los conceptos de: monómeros, oligomeros, polímeros, macromoléculas, masa molecular.
Describir la nomenclatura de los polímeros.
Describir la estructura molecular de los monómeros y polímeros.
Describir los procesos de obtención de polímeros.
Explicar las propiedades físicas y mecánicas de los polímeros, y sus aplicaciones.</t>
  </si>
  <si>
    <t>Demostrar experimentalmente, las propiedades físicas y mecánicas de los polímeros.</t>
  </si>
  <si>
    <t>Cerámicos</t>
  </si>
  <si>
    <t>Describir los conceptos de: materiales cerámicos, tradicionales y modernos.
Describir la nomenclatura de los cerámicos.
Describir la estructura molecular de los cerámicos.
Describir los procesos de obtención de los cerámicos.</t>
  </si>
  <si>
    <t>Demostrar experimentalmente, las propiedades físicas y mecánicas de los cerámicos.</t>
  </si>
  <si>
    <t>Compuestos</t>
  </si>
  <si>
    <t>Describir los conceptos de: compuestos, matriz y refuerzo.
Describir la nomenclatura de los compuestos.
Describir la estructura molecular de los compuestos.
Describir los procesos de obtención de los compuestos.
Explicar las propiedades físicas y mecánicas de los compuestos, componentes y aplicaciones.
Identificar los tipos de materiales compuestos y sus elementos:
a) Reforzado con partículas
b) Reforzado con fibras
c) Estructural</t>
  </si>
  <si>
    <t>Demostrar experimentalmente, las propiedades físicas y mecánicas de los cerámicos.
Seleccionar materiales compuestos con base en las propiedades de sus componentes.</t>
  </si>
  <si>
    <t>Integrará un portafolio de evidencias con los resultados de una serie de casos prácticos correspondientes a cada tipo de material, que incluya para cada caso:
- Nomenclatura, estructura,  procesamiento, propiedades físicas y mecánicas  y aplicaciones</t>
  </si>
  <si>
    <t>1. Comprender los conceptos    de los materiales 
2. Identificar los procesos de obtención de los materiales
3. Comprender la nomenclatura de los materiales.
4. Comprender el proceso de obtención de metales pesados y ligeros.
5. Comprender la relación procesamiento - estructura, propiedades de los materiales</t>
  </si>
  <si>
    <t>Caso práctico
portafolio de evidencias</t>
  </si>
  <si>
    <t>Soluciones de problemas 
Práctica en laboratorio
Análisis de casos</t>
  </si>
  <si>
    <t>Pizarrón
Cañón 
Artículos científicos
Internet
Equipos de cómputo
Materiales y equipo de laboratorio
Software para simulación de diseño</t>
  </si>
  <si>
    <t>Materiales semiconductores</t>
  </si>
  <si>
    <t>El alumno describirá las propiedades físicas y eléctricas de las uniones de materiales semiconductores P y N, para describir el funcionamiento de dispositivos electrónicos</t>
  </si>
  <si>
    <t>Estructura cristalina de los materiales semiconductores</t>
  </si>
  <si>
    <t>Describir los tipos y características físicas y eléctricas de los materiales semiconductores.
Describir la estructura atómica de semiconductores elementales: Silicio y Germanio; y dopantes: Boro, Galio, Fósforo y Carbono.
Describir las características básicas de semiconductores intrínsecos.
Describir la relación entre estructura electrónica y conductividad eléctrica de semiconductores intrínsecos.
Describir las características básicas de semiconductores extrínsecos y el concepto de dopaje.
Describir la relación entre estructura electrónica y conductividad eléctrica de semiconductores extrínsecos.
Describir las características básicas de semiconductores extrínsecos y el concepto de dopaje.
Describir la relación entre estructura electrónica y conductividad eléctrica de semiconductores extrínsecos.
Describir el comportamiento de los Semiconductores Tipo N y P.
Explicar el comportamiento de la unión semiconductora PN.</t>
  </si>
  <si>
    <t>Demostrar experimentalmente el comportamiento eléctrico de los semiconductores.
Demostrar experimental la variación de conductividad de semiconductores en función de la temperatura.</t>
  </si>
  <si>
    <t>Propiedades de los materiales semiconductores</t>
  </si>
  <si>
    <t>Describir las propiedades básicas de los semiconductores y sus uniones PN.
Describir las estructuras básicas de uniones PN:
a) unión NPN y PNP: transistor BJT
b)  Unión Al, SiO2, P: JFET, MOSFET
c) Unión PNPN: Tiristores</t>
  </si>
  <si>
    <t>Diagramar las curvas de operación I-V de transistores.</t>
  </si>
  <si>
    <t>Observador
Analítico
Responsable
Sistemático
Metódico
Disciplinado
Proactivo
Trabajo colaborativo</t>
  </si>
  <si>
    <t>Estructura cristalina de los materiales superconductores</t>
  </si>
  <si>
    <t>Describir el concepto de superconductividad.
Describir los tipos y características físicas y eléctricas de los materiales superconductores. 
Describir la estructura cristalina de los materiales superconductores.</t>
  </si>
  <si>
    <t>A partir de un caso de estudio
 elaborará un informe  que contenga: 
- Características de Semiconductores intrínsecos y extrínsecos.
- Unión PN Polarizada en directo e Inverso
-Curvas de operación
a) Transistor de unión bipolar
b) Transistor de efecto de campo.
c) Tiristores</t>
  </si>
  <si>
    <t>1. Identifica la estructura atómica de los semiconductores elementales y dopantes
2. Describe el comportamiento de la unión semiconductora PN
3. Identifica los  tipos básicos de uniones PNP, NPN y  PNPN
4.Describir las características de los semiconductores  intrínsecos y extrínsecos, para las diferentes uniones</t>
  </si>
  <si>
    <t>Casos de estudio
Lista de cotejo</t>
  </si>
  <si>
    <t>Soluciones de problemas 
tareas de investigación
Análisis de casos</t>
  </si>
  <si>
    <t>Pizarrón
Cañón 
Artículos científicos
Internet
Equipos de cómputo
Equipo didáctico de Física 
Calculadora científica
Impresos: casos y ejercicios</t>
  </si>
  <si>
    <t>Desarrolla un método de comprobación de la hipótesis, que incluya:
- metodología seleccionada
- solución analítica
- descripción del procedimiento  experimental
- resultados</t>
  </si>
  <si>
    <t>Argumentar el comportamiento de fenómenos físicos y químicos, mediante la interpretación, análisis y discusión de resultados, con base en los principios y teorías de la física y la química, para contribuir a la solución de problemas en su ámbito profesional".</t>
  </si>
  <si>
    <t>Elabora un informe donde fundamenta lo siguiente:
- interpretación de resultados
- discusión
- conclusión
-referencias teóricas
-aplicaciones potenciales</t>
  </si>
  <si>
    <t>William F. Smith Javad Hashemi (2006)
Cuarta edición Fundamentos de la ciencia e ingeniería de materiales
 Aravaca España McGraw-Hill/Interamericana España</t>
  </si>
  <si>
    <t>Pat L. Mangonon (2001) Ciencia de materiales selección y diseño
 Edo. México México Pearson Educación México</t>
  </si>
  <si>
    <t>Donald R. Askeland  (2011)
Sexta edición Ciencia e ingeniería de los materiales 
 México, D.F México International Thomson Editores</t>
  </si>
  <si>
    <t>James F. Shackelford  (2011)
Cuarta edición Ciencia de materiales para ingenieros
 Edo. México México Prentice Hall Hispanoamericana</t>
  </si>
  <si>
    <t>Lawrence E. Doyle, Carl A. Keyser James L. Leach. George F. Schrader, Morse B. Singer.
 (2008)
 Procesos y materiales de manufactura para ingenieros. México, D.F. México Ed. Diana</t>
  </si>
  <si>
    <t>MikeII P: Groover (2010)
Tercera edición
 Fundamentos de manufactura moderna
 D.F. México Prentice Hall</t>
  </si>
  <si>
    <t>Richard A. Flinn, Paul K. Trojan (2009) Materiales de ingeniería y sus aplicaciones.
 México, D.F. México Ed. Mc. Graw Hill (2ª Edición)</t>
  </si>
  <si>
    <t>Comunicar sentimientos, pensamientos, conocimientos, experiencias, ideas, reflexiones y opiniones, de forma clara y detallada, sobre temas concretos y abstractos en su contexto profesional y sociocultural, de acuerdo al nivel B2, usuario independiente, del Marco de Referencia Europeo, para fundamentar y proponer mejoras en las organizaciones y contribuir responsablemente al desarrollo sociocultural.</t>
  </si>
  <si>
    <t>El alumno redactará proyectos basados en el Nivel B2 del Marco Común Europeo de Referencia, considerando las bases gramaticales, la organización y estructuración de ideas, la expresión de puntos de vista y posturas propias y de otros autores, para contribuir a solucionar problemáticas actuales vinculadas a su contexto profesional y sociocultural.</t>
  </si>
  <si>
    <t>Bases gramaticales para la construcción de ideas</t>
  </si>
  <si>
    <t>El alumno redactará textos razonablemente apegados a las reglas gramaticales para expresar ideas de su entorno profesional y sociocultural.</t>
  </si>
  <si>
    <t>Componentes y usos gramaticales</t>
  </si>
  <si>
    <t>Redactar párrafos con oraciones de acuerdo a las reglas y los usos gramaticales, ortográficos y de puntuación.
Construir textos simples a partir de los elementos gramaticales.</t>
  </si>
  <si>
    <t>Analítico
Responsable
Observador
Proactivo
Asertivo
Sistemático
Creativo
Comprometido</t>
  </si>
  <si>
    <t>Estructura del texto</t>
  </si>
  <si>
    <t>A partir de una narración anecdótica, redacta un texto relativo a temas de su área profesional que incluya un manejo razonable de las reglas gramaticales, ortográficas y de puntuación; las reglas morfológicas y de sintaxis; los usos de la lengua y las expresiones idiomáticas dentro de un campo semántico y los elementos gramaticales.</t>
  </si>
  <si>
    <t>1. Reconocer los componentes y usos gramaticales
2. Identificar las variaciones, los usos de la lengua y las expresiones idiomáticas
3. Comprender la estructura del texto
4. Reconocer los elementos gramaticales que forman la oración: sujeto, verbo y predicado
5.Comprender los elementos gramaticales y su función dentro de la composición del texto</t>
  </si>
  <si>
    <t>Ensayo
Rúbrica de evaluación</t>
  </si>
  <si>
    <t>Ejercicios prácticos
Equipos colaborativos
Investigación</t>
  </si>
  <si>
    <t>Computadora
Equipo multimedia
Pintarrón
Internet
Libro de ejercicios</t>
  </si>
  <si>
    <t>Organización y estructuración de ideas</t>
  </si>
  <si>
    <t>El alumno estructurará ideas para expresar puntos de vista y posturas propias y de otros autores.</t>
  </si>
  <si>
    <t>Proceso del pensamiento</t>
  </si>
  <si>
    <t>Distinguir los procesos del pensamiento y su función como fuente generadora de ideas:
-observación
-clasificación
-discriminación
-semejanzas
-diferencias
Identificar los elementos del pensamiento y su relación con el proceso de redacción.</t>
  </si>
  <si>
    <t>Proponer alternativas ante hechos y experiencias.</t>
  </si>
  <si>
    <t>Proactivo
Asertivo
Creativo
Flexible
Observador</t>
  </si>
  <si>
    <t>Métodos de organización de la información</t>
  </si>
  <si>
    <t>Distinguir los métodos de organización de la información y su aplicación en la elaboración de un texto.
Identificar las características de los organizadores de la información:
-mapas mentales
-mapas conceptuales
-cuadro sinóptico
-cuadros de doble entrada
-infografía
-cuadro comparativo
-diagrama de flujo
-diagrama de palabras clave
-árbol de decisiones
-diagrama de causa y efecto
Relacionar el uso de los organizadores gráficos con la fuente de información.
Identificar la estrategia Positivo-Negativo-Interesante (PNI), así como sus características y aplicación.
Distinguir las fichas de trabajo, sus características y aplicación:
-textuales
-de paráfrasis
-de resumen
-de comentario
Distinguir las fichas de referencia de acuerdo a la fuente consultada.</t>
  </si>
  <si>
    <t>Elaborar organizadores de la información acordes a las características de la fuente de información y al propósito comunicativo.
Redactar juicios valorativos a partir de la técnica PNI.
Elaborar fichas de trabajo y de referencia con base en temas específicos.</t>
  </si>
  <si>
    <t>Proactivo
Asertivo
Sistemático
Responsable
Creativo
Observador</t>
  </si>
  <si>
    <t>Técnicas de comprensión lectora y auditiva</t>
  </si>
  <si>
    <t>Describir la función de la predicción como una técnica para identificar las ideas principales de un texto. 
Reconocer técnicas de comprensión lectora:
-subrayar
-notas al margen
-proponer situaciones
-buscar la palabra fantasma
-plantear un tema
-buscar la idea principal
-resumir
-lectura simultánea
Identificar técnicas de comprensión auditiva que favorecen la habilidad de escucha:
-caminata sonora
-círculo de escucha
-sonorización para la producción de historias</t>
  </si>
  <si>
    <t>Interpretar las ideas principales de textos escritos y su interrelación.
Estructurar ideas a partir de textos escritos.
Interpretar las ideas principales de material audiovisual y su interrelación.
Estructurar ideas a partir de textos orales.</t>
  </si>
  <si>
    <t>Proactivo
Asertivo
Sistemático
Responsable
Creativo
Observador
Analítico</t>
  </si>
  <si>
    <t>Tipos y vicios del lenguaje</t>
  </si>
  <si>
    <t>Distinguir los tipos de lenguaje:
-oral
-escrito
-kinésico
-proxémico
-icónico
-fonético
Identificar los vicios de lenguaje:
-barbarismos
-anfibología
-pleonasmo
-redundancia
-cacofonía</t>
  </si>
  <si>
    <t>Determinar el tipo de lenguaje empleado en textos escritos u orales.
Localizar en textos orales y escritos, los vicios del lenguaje.</t>
  </si>
  <si>
    <t>Elabora un organizador de información, a partir de una narración anecdótica con elementos orales y escritos, que incluya: 
- Puntos de vista, planteamientos y posturas de los personajes, y su interrelación
- Alternativas a la situación planteada
Integra una ficha de comentario expresando sus puntos de vista personales y los vicios del lenguaje identificados.</t>
  </si>
  <si>
    <t>1. Comprender los métodos de organización de la información
2. Relacionar el uso de los organizadores gráficos con la fuente de información
3. Reconocer técnicas de comprensión lectora
4. Comprender las técnicas de comprensión lectora y auditiva
5. Identificar los tipos de lenguaje y sus aplicaciones</t>
  </si>
  <si>
    <t>Lista de cotejo
Rúbrica de evaluación</t>
  </si>
  <si>
    <t>Computadora
Equipo multimedia
Pintarrón
Internet</t>
  </si>
  <si>
    <t>Introducción a la redacción</t>
  </si>
  <si>
    <t>El alumno redactará textos estructurados y desarrollados acordes a las técnicas de redacción, para contribuir a desarrollar proyectos de su área de especialización.</t>
  </si>
  <si>
    <t>Técnicas de análisis de textos</t>
  </si>
  <si>
    <t>Identificar las técnicas para el análisis de textos:
 - Escarabajo
 - Pirámide invertida
Describir los usos y aplicaciones de las técnicas en el análisis de textos.</t>
  </si>
  <si>
    <t>Determinar la estructura e ideas principales de los textos.</t>
  </si>
  <si>
    <t>Responsable
Dispuesto
Ordenado
Pulcro
Ético
Creativo</t>
  </si>
  <si>
    <t>Técnicas de redacción y modelo de referencias bibliográficas con el formato MLA</t>
  </si>
  <si>
    <t>Describir las técnicas y etapas de la redacción de documentos:
 - Selección del tema
 - Búsqueda de información
 - Elaboración de un bosquejo
 - Redacción de un borrador
 - Revisión
 - Redacción definitiva
Identificar los elementos, características y usos de las referencias bibliográficas del formato de la Modern Language Association (MLA).</t>
  </si>
  <si>
    <t>Elaborar textos acordes a las técnicas de redacción.
Elaborar referencias bibliográficas acordes al formato MLA.</t>
  </si>
  <si>
    <t>Cualidades de la redacción</t>
  </si>
  <si>
    <t>Identificar las características de una redacción eficiente y las técnicas para desarrollarlas:
 - Claridad
 - Concisión
 - Sencillez
 - Originalidad
Identificar las cualidades de la redacción y defectos, en la elaboración de textos:
 - Claridad y obscuridad
 - Precisión e imprecisión
 - Concisión y prolijidad
 - Cortesía y descortesía
 - Sencillez y afectación
 - Propiedad e impropiedad</t>
  </si>
  <si>
    <t>Elaborar textos detallados, claros, concisos, sencillos y originales acerca de su entorno profesional y sociocultural.
Determinar los defectos de la redacción en textos.</t>
  </si>
  <si>
    <t>A partir del análisis de un texto redacta un documento estructurado, claro, conciso, sencillo y original acerca de su entorno profesional y sociocultural, con referencias bibliográficas acordes al formato MLA y documenta en un anexo el proceso de redacción realizado.</t>
  </si>
  <si>
    <t>1.- Comprender las técnicas de análisis de textos
2.- Comprender las técnicas y etapas de la redacción de documentos
3.- Identificar las reglas de referencia bibliográfica de acuerdo al formato MLA
4.- Identificar las cualidades y defectos de la redacción</t>
  </si>
  <si>
    <t>Proyecto
Rúbrica de evaluación</t>
  </si>
  <si>
    <t>Ejercicios prácticos
Lectura asistida
Equipos colaborativos</t>
  </si>
  <si>
    <t xml:space="preserve">Computadora
Equipo multimedia
Pintarrón
Internet
Ejercicios
</t>
  </si>
  <si>
    <t>Interpretar información compleja escrita y oral en textos escritos y orales extensos de temas concretos y abstractos, con carácter técnico de su área profesional y su entorno sociocultural, siguiendo líneas argumentales para definir y sustentar una postura propia.</t>
  </si>
  <si>
    <t>A partir de una información previamente proporcionada en forma oral o escrita:
- Reacciona de manera no verbal acorde al mensaje enviado
- Expone de forma detallada los planteamientos y las posturas, así como sus ventajas y desventajas
- Sustenta una opinión o propuesta personal
- Elabora una ficha de comentarios con base en los aspectos anteriores</t>
  </si>
  <si>
    <t>Expresar sentimientos, pensamientos, conocimientos, experiencias, ideas, reflexiones, opiniones, de forma clara y detallada, argumentando y destacando la importancia, las ventajas y los inconvenientes de una amplia serie de temas relacionados con su contexto profesional y sociocultural, apoyado con el lenguaje no verbal en concordancia con el propósito comunicativo, para defender sus puntos de vista y presentar propuestas.</t>
  </si>
  <si>
    <t>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t>
  </si>
  <si>
    <t>Estructurar información de varias fuentes relativa a problemas contemporáneos y de su área de especialidad, en donde se refieren diferentes posturas o puntos de vista concretos, a través de técnicas de análisis de textos y métodos de organización gráfica, para relacionar, contrastar, definir y sustentar una postura propia o de otros.</t>
  </si>
  <si>
    <t>Realiza un organizador gráfico de la información sobre temas y problemas contemporáneos y de su área de especialidad, a partir de fuentes de diferente naturaleza, que incluya las siguientes características:
- Justificación de las fuentes consultadas
- Ideas principales y secundarias, y su interrelación
- Identificación de posturas y puntos de vista
- Causas y posibles consecuencias
- Postura personal</t>
  </si>
  <si>
    <t>Redactar documentos claros y detallados sobre una amplia serie de temas relacionados con su contexto profesional y sociocultural, destacando la importancia de determinados hechos y experiencias, así como los motivos, para apoyar o refutar un punto de vista concreto.</t>
  </si>
  <si>
    <t>Redacta un reporte técnico sobre algún aspecto de su área de especialidad que incluya las siguientes características:
- 1500 palabras
- Ideas principales y secundarias lógicamente estructuradas
- Ortografía y puntuación razonablemente correcta
- Detalles sobre el asunto tratado
- Ventajas y desventajas desde un punto de vista concreto
- Argumentos que derivan en una opinión</t>
  </si>
  <si>
    <t>Ramírez León, I (2014) Lectura, expresión oral y escrita I México México Anglo</t>
  </si>
  <si>
    <t>Gracián, R. (Coord.) (2015) Leo y Escribo I Guadalajara México Editoriales e Industrias Creativas de México.</t>
  </si>
  <si>
    <t>Pretrark, R. (2008) Redacción Dinámica México México Universidad Iberoamericana Puebla</t>
  </si>
  <si>
    <t>Bregante, J. s.a. Diccionario Espasa, Literatura Española Madrid España Espasa</t>
  </si>
  <si>
    <t>Garrido González, A. s.a. Diccionario General de la Lengua Española Madrid España Edebé</t>
  </si>
  <si>
    <t>Garrido González, A. s.a. Océano Práctico, diccionario de Sinónimos y antónimos España España Océano</t>
  </si>
  <si>
    <t>Guillermo Samperio, Berenice (2008) Cómo se escribe un cuento, 500 tips para nuevos cuentistas del siglo XXI España España Berenice Manuales</t>
  </si>
  <si>
    <t>Real Academia Española (2001) Ortografía de la Lengua Española España España Espasa</t>
  </si>
  <si>
    <t>Cassany Daniel (1994) Describir el escribir: cómo se aprende a escribir España España Paidós</t>
  </si>
  <si>
    <t>Argudín y Luna María (2006) Aprender a pensar leyendo bien España España Paidós</t>
  </si>
  <si>
    <t>Felipe Garrido (2004) Para leerte mejor, Mecanismos de lectura y de la formación de lectores capaces de escribir México México Paidós</t>
  </si>
  <si>
    <t>Cohen, Sandro (2011) Guía esencial para aprender a redactar México México Planeta</t>
  </si>
  <si>
    <t>Carlino, Paula (2005) Escribir, leer y aprender en la universidad, una introducción a la alfabetización académica México México Fondo de Cultura Económica</t>
  </si>
  <si>
    <t>Luis Ramoneda (2011) Manual de lectura y redacción Madrid España RIALP</t>
  </si>
  <si>
    <t>Allan y Barbara Pease (2011) El lenguaje del cuerpo humano en el trabajo Barcelona España AMAT</t>
  </si>
  <si>
    <t>Actuar con valores y actitudes proactivas de excelencia en su desarrollo personal, social y organizacional, en armonía con su medio ambiente para desarrollar su potencial personal, social, y organizacional.</t>
  </si>
  <si>
    <t>Globalización: 
Económica, 
Cultural, 
Identidad</t>
  </si>
  <si>
    <t>Mecánica de grupos</t>
  </si>
  <si>
    <t>Describir los conceptos de grupo, equipo y grupo de trabajo.
Identificar los tipos de grupo de trabajo:
• Grupos formales, informales, equipos de trabajo y equipos de alto desempeño.
Identificar las diferencias entre un equipo y grupo de trabajo.</t>
  </si>
  <si>
    <t>Pro-actividad
Responsabilidad
Iniciativa
Crítica
Análisis
Respeto
Conciliador</t>
  </si>
  <si>
    <t>Describir los momentos de competir, colaborar, contribuir y aportar.
Explicar los beneficios y momentos de competir, colaborar, contribuir y aportar.</t>
  </si>
  <si>
    <t>Simular la mecánica de grupo del equipo de trabajo en sus diferentes momentos.</t>
  </si>
  <si>
    <t>Elabora, a partir de un caso, un ensayo que incluya:
- Tipo de grupo
- momentos del grupo (competir, colaborar, contribuir y aportar)
- Análisis crítico de ventajas y desventajas
- Recomendaciones para dinamizarlo</t>
  </si>
  <si>
    <t xml:space="preserve">1. Identificar los conceptos de equipo y grupo de trabajo
2. Comprender los elementos de la mecánica de grupo (tipos y momentos del grupo) 
3. Analizar las ventajas y desventajas de cada tipo y momento del grupo
</t>
  </si>
  <si>
    <t>Juego de roles
Debate dirigido
Tareas de investigación</t>
  </si>
  <si>
    <t>Video
Carteles
Internet
Biblioteca
Revistas
Periódicos
Acetatos
Proyector
Computadora
Pizarrón
Rotafolio</t>
  </si>
  <si>
    <t>Dinámica de grupos</t>
  </si>
  <si>
    <t>Describir las características de los grupos de trabajo:
• tamaño
• cohesión
• estatutos
• Ética, moral y conciencia grupal
• Relaciones interpersonales y afectivas 
• Habilidades y actitudes
. Objetivos y metas</t>
  </si>
  <si>
    <t>Estructurar equipos de trabajo, considerando sus características y objetivos dados.
Determinar las metas del equipo de trabajo y cada integrante en función del logro de los objetivos dados.</t>
  </si>
  <si>
    <t>Asertivo
Responsabilidad
Iniciativa
Crítica
Análisis
Respeto
Conciliador</t>
  </si>
  <si>
    <t>• Comunicación: efectiva, formal e informal, ascendente, descendente y lateral</t>
  </si>
  <si>
    <t>Integrar en rol de trabajo los integrantes del equipo en función de sus características y metas.
Evaluar los resultados de la dinámica de grupo en función del cumplimiento de las metas establecidas.</t>
  </si>
  <si>
    <t>Pro-actividad
Responsabilidad
Iniciativa
Crítica
Análisis
Respeto
Empático</t>
  </si>
  <si>
    <t>A partir de un caso, estructura la propuesta de un equipo de trabajo, especificando:
- características 
- definición de metas
- tipos de comunicación
- asignación de roles de participación.
- evaluación de resultados.</t>
  </si>
  <si>
    <t>1. Identificar la parte dinámica de los equipos de trabajo (características, estilos de comunicación y roles de integrantes)
2. Relacionar la dinámica del equipo con los objetivos dados con los objetivos dados
3. Proponer la estructura de un equipo de trabajo en función de los objetivos dados</t>
  </si>
  <si>
    <t>Análisis de casos
Lista de verificación</t>
  </si>
  <si>
    <t>Evaluar su sistema de valores para identificar carencias y fortalezas y oportunidades de crecimiento personal.</t>
  </si>
  <si>
    <t>Elaborar un plan de vida considerando objetivos personales y profesionales y su interacción con el entorno.</t>
  </si>
  <si>
    <t>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t>
  </si>
  <si>
    <t xml:space="preserve"> 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t>
  </si>
  <si>
    <t>Compara las características del producto o servicio existente con su propuesta novedosa, y establece nexos entre ellos.
Emite juicios de valor determinando las características esenciales del prototipo.
3. Presenta un prototipo de su propuesta en una maqueta, software o simulación.</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</si>
  <si>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</si>
  <si>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Juan Lafarga y Gómez del Campo, José (1978) Desarrollo del potencial humano. Volúmenes 1 y 2. México México Trillas</t>
  </si>
  <si>
    <t>Días, Jesús,  Rodríguez, Carlos, Estrada Javier y García María (1988) El trabajo en equipo México México Sitesa</t>
  </si>
  <si>
    <t>Rodríguez Carlos y García María (1988) Jefe hoy, mañana dirigente México México Diana</t>
  </si>
  <si>
    <t>Urdaneta Ballen, Orlando (2000) Desarrollo del capital humano en el escenario de la globalización, el 3/ed. México México Panamericana</t>
  </si>
  <si>
    <t>Sánchez-Fuentes, Francisco (2003) Perfil humano del líder / desarrollo y formación de líderes. México México Contenidos de formación integral</t>
  </si>
  <si>
    <t>Riccardo Riccardi
(2001) El arquitecto del desarrollo humano y organizacional México México Macchi</t>
  </si>
  <si>
    <t>Albach, Horst. (1999) Globalización México México Díaz de santos</t>
  </si>
  <si>
    <t>RoitmanRosenmann, Marcos (2006) El pensamiento sistémico México México Siglo XXI</t>
  </si>
  <si>
    <t>Joseph O'Connor (2008) Introducción al pensamiento sistémico. México México Urano</t>
  </si>
  <si>
    <t>Terry &amp; Franklin (1985) Principios de Administración D. F México CECSA</t>
  </si>
  <si>
    <t>Stoner, Freeman, Gilbert (1996) Administración D.F. México Prentice Hall</t>
  </si>
  <si>
    <t>Stephen P. Robbins, Mary Coulter (1996) Administración. D.F. México Prentice Hall</t>
  </si>
  <si>
    <t>Actuar con valores y actitudes proactivas de excelencia en su desarrollo personal, social y organizacional, en armonía con su medio ambiente para desarrollar su potencial personal, social y organizacional.</t>
  </si>
  <si>
    <t>Describir el concepto de liderazgo.
Explicar la diferencia entre liderazgo, poder y autoridad.
Diferenciar el liderazgo natural del formal.
Describir el concepto de asertividad.</t>
  </si>
  <si>
    <t>Identificar los tipos de liderazgo: 
- En función de la toma de decisiones (autócrata, participativo, rienda suelta)
- En función de los objetivos de la organización y los trabajadores (grill gerencial)</t>
  </si>
  <si>
    <t>Identificar un estilo de liderazgo propio.
Justificar el estilo de liderazgo adoptado.
Dirigir un equipo de trabajo, empleando un estilo de liderazgo asertivo.</t>
  </si>
  <si>
    <t>A partir de una serie de casos, simula la dirección de un equipo de trabajo y elabora un reporte que incluya:
- Mecánica y dinámica del grupo
- Estilo de liderazgo adecuado al grupo y a los objetivos
- Propone acciones para el logro de los objetivos
- Propone indicadores para evaluar los resultados del liderazgo</t>
  </si>
  <si>
    <t>1. Comprender los conceptos relacionados al liderazgo y asertividad
2. Identificar los tipos de liderazgo
3. Relacionar los tipos de liderazgo con las características de los equipos de trabajo 
4. Proponer el estilo de liderazgo adecuado en función de los objetivos</t>
  </si>
  <si>
    <t>Estudio de casos
lista de cotejo</t>
  </si>
  <si>
    <t xml:space="preserve">II </t>
  </si>
  <si>
    <t>El alumno negociará alternativas de solución, a través del empleo de técnicas de negociación y evaluación de toma de decisiones, para resolver conflictos y contribuir al logro de los objetivos de las organizaciones.</t>
  </si>
  <si>
    <t>Identificar que características tiene una situación de conflicto (impacto del conflicto, causas y efectos).</t>
  </si>
  <si>
    <t xml:space="preserve">Dimensionar un conflicto en función de sus características.
Proponer alternativas de solución al conflicto.
</t>
  </si>
  <si>
    <t>Conciliador  
Responsabilidad
Iniciativa
Crítica
Análisis
Respeto</t>
  </si>
  <si>
    <t>Explicar el concepto de negociación.
Identificar las técnicas de negociación (ganar-ganar, ganar-perder, perder-perder).</t>
  </si>
  <si>
    <t>Conciliador Responsabilidad
Iniciativa
Crítica
Análisis
Respeto</t>
  </si>
  <si>
    <t>Identificar las herramientas para la toma de decisiones:
- lluvia de ideas
- Ishikawa
- Paretto
- Árbol de decisiones
Explicar el enfoque sistémico de la toma de decisiones.</t>
  </si>
  <si>
    <t>Evaluar las alternativas de solución a una situación empleando las técnicas de toma de decisiones y considerando el enfoque sistémico.
Seleccionar la mejor alternativa en función de los objetivos.</t>
  </si>
  <si>
    <t>A partir de un caso dado, elabora un reporte que incluya:
- Identificación y caracterización del conflicto (impacto del conflicto, causas y efectos)
- Áreas involucradas
- Alternativas de solución al conflicto
- Evaluación de las alternativas empleando las técnicas de toma de decisiones
- Estrategia de negociación</t>
  </si>
  <si>
    <t>1. Identificar y analizar una situación de conflicto en función de sus características
2. Comprender el concepto y las técnicas de negociación
3. Identificar las técnicas de toma de decisiones
4. Evaluar alternativas de decisión empleando las técnicas correspondientes
5. Seleccionar la alternativa en función de los objetivos</t>
  </si>
  <si>
    <t>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t>
  </si>
  <si>
    <t>Compara las características del producto o servicio existente con su propuesta novedosa, y establece nexos entre ellos
- Emite juicios de valor determinando las características esenciales del prototipo
- Presenta un prototipo de su propuesta en una maqueta, software o simulación</t>
  </si>
  <si>
    <t>Elabora un anteproyecto de mejora, que incluya:
- Antecedentes del proyecto, 
- Proceso productivo, 
- Mercado meta, 
- Segmentación del mercado,
- Producto, 
- Estimación del consumo aparente, 
- Impactos previstos del proyecto,
- Aspecto financiero 
- Conclusiones</t>
  </si>
  <si>
    <t>Stephen P. , (1998) La administración en el mundo de hoy Distrito Federal México Prentice Hall</t>
  </si>
  <si>
    <t>Stephen P.,
Coulter M. (1996) Administration. Distrito Federal México Prentice Hall</t>
  </si>
  <si>
    <t>Casares A.,
Siliceo A. (1993) Planeación de Vida y Carrera Distrito Federal México Limusa</t>
  </si>
  <si>
    <t>Hoodgets R. (1989) El supervisor eficiente Distrito Federal México Mc. Graw Hill</t>
  </si>
  <si>
    <t>Mc.Cay J. (1996) Administración del Tiempo Distrito Federal México Manual Moderno</t>
  </si>
  <si>
    <t>Crosby Philips B (1996) Principios absolutos de liderazgos Distrito Federal México Prentice Hall Hispanoamericana</t>
  </si>
  <si>
    <t>Roth Schilat William S (1995) Cuatro caras del liderazgo Distrito Federal México MACCHI</t>
  </si>
  <si>
    <t>Handscomby Richard (1993) Liderazgo Estratégico Barcelona España Mcgraw Hill Interamericana de España</t>
  </si>
  <si>
    <t>Casares Arragois David (1994) liderazgo: Capacidad para dirigir Distrito Federal México El Manual Moderno</t>
  </si>
  <si>
    <t>Rodriguez Estrada Mauro (1988) Técnicas de negociación Distrito Federal México Mc Graw Hill</t>
  </si>
  <si>
    <t>1. Comprender las inteligencias múltiples
2. Diferenciar el pensamiento vertical y lateral
3. Analizar las etapas del proceso de pensamiento creativo
4. Generar soluciones creativas</t>
  </si>
  <si>
    <t>Ejecución de tareas 
Lista de cotejo</t>
  </si>
  <si>
    <t>Proyector
Computadora
Impresos
Internet
Audiovisuales</t>
  </si>
  <si>
    <t>Identificar la importancia del análisis y depuración de ideas o soluciones mediante enfoque sistémico y costo beneficio.</t>
  </si>
  <si>
    <t>Valorar las ideas de negocio o alternativas de solución.</t>
  </si>
  <si>
    <t xml:space="preserve">Conciliador Responsabilidad
Iniciativa
Crítica
Análisis
Respeto
</t>
  </si>
  <si>
    <t>Video
Carteles 
Internet 
Biblioteca 
Revistas 
Periódicos
Acetatos
Proyector
Computadora
Pizarrón
Rotafolio</t>
  </si>
  <si>
    <t>Diseñar directrices que permitan a las organizaciones, responder a intereses globales (económicos y sociales).</t>
  </si>
  <si>
    <t>Diseñar estrategias de comunicación que reflejen los valores organizaciones y al mismo tiempo el compromiso de la Alta Dirección.</t>
  </si>
  <si>
    <t>Identificar el concepto de "Construir con fundamento para nuestra supervivencia y crecimiento, creando mediante nuestros valores una herencia de calidad".</t>
  </si>
  <si>
    <t>Diseñar planes de vida y carrera concordantes a los objetivos organizacionales.</t>
  </si>
  <si>
    <t>El alumno sustentará proyectos escritos y orales con base en el proceso de la comunicación, la argumentación y los tipos de textos y documentos acorde al Nivel B2 del Marco Común Europeo de Referencia para lograr la comunicación efectiva en un contexto profesional y sociocultural.</t>
  </si>
  <si>
    <t>El proceso de la comunicación</t>
  </si>
  <si>
    <t>El alumno evaluará los elementos, propósitos, barreras y puentes de la comunicación, para proponer estrategias de comunicación efectiva en las organizaciones.</t>
  </si>
  <si>
    <t>Fundamentos del proceso comunicativo</t>
  </si>
  <si>
    <t>Identificar el concepto y la importancia de la comunicación.
Explicar los elementos del proceso comunicativo a partir de los modelos de Harold Lasswell y Manuel Castells:
- Emisor
- Receptor
- Mensaje
- Código
- Canal
- Retroalimentación
- Contexto
- Ruido
Explicar las características de los tipos de barreras y sus puentes en el proceso de la comunicación:
- Semánticas
- Fisiológicas
- Físicas
- Psicológicas
- Técnicas
Describir los propósitos de la comunicación:
- Informar
- Persuadir
- Entretener</t>
  </si>
  <si>
    <t>Determinar los propósitos de la comunicación, sus barreras y sus puentes en una situación dada.
Proponer mejoras al proceso comunicativo.</t>
  </si>
  <si>
    <t>Analítico
Sistemático
Reflexivo
Proactivo
Asertivo
Tolerante
Honesto
Respetuoso
Empático
Congruente</t>
  </si>
  <si>
    <t>Tipos de comunicación humana</t>
  </si>
  <si>
    <t>Explicar las características de los tipos de la comunicación humana:
- Intrapersonal
- Interpersonal
- Grupal
- Colectiva
- Masiva
- Simultánea 
Distinguir la evolución, usos, alcances e impacto de la comunicación humana, asistida a través de la tecnología:
- Redes sociales
- Comunidades virtuales
- Videoconferencias</t>
  </si>
  <si>
    <t>Seleccionar apoyos de la tecnología en función del propósito comunicativo.</t>
  </si>
  <si>
    <t>A partir de un caso práctico de la comunicación humana, realiza un reporte escrito y lo presenta oralmente, considerando lo siguiente:
- Objetivo o propósito de la comunicación
- Esquematizaciones del proceso de la comunicación 
- Las barreras de la comunicación
- Análisis del uso de las herramientas tecnológicas
- Propuesta de mejora del proceso comunicativo y su justificación
- Conclusiones</t>
  </si>
  <si>
    <t>1. Explicar los elementos del proceso comunicativo a partir de los modelos de Lasswell y Castells
2. Explicar las barreras y puentes del proceso de la comunicación humana
3. Identificar los propósitos de la comunicación humana
4. Conocer los tipos de la comunicación humana
5. Analizar la evolución, usos, alcances e impacto de la comunicación humana, asistida a través de la tecnología</t>
  </si>
  <si>
    <t>Caso práctico
Lista de cotejo</t>
  </si>
  <si>
    <t>Trabajo en equipo
Debate
Estudio de casos</t>
  </si>
  <si>
    <t>Equipo multimedia
Pintarrón
Computadora
Internet
Material audiovisual</t>
  </si>
  <si>
    <t>La comunicación efectiva en las organizaciones</t>
  </si>
  <si>
    <t>El alumno realizará proyectos así como su presentación y argumentación de manera oral para contribuir al desarrollo del proceso comunicativo en las organizaciones.</t>
  </si>
  <si>
    <t>Proceso de escritura</t>
  </si>
  <si>
    <t>Describir las características y las etapas del proceso de escritura.
Identificar los modelos de referencia bibliográfica APA (Asociación Americana de Psicología).
Recordar los métodos de organización de la información.</t>
  </si>
  <si>
    <t>Elaborar textos de acuerdo a las etapas del proceso de escritura.
Estructurar citas y referencias de acuerdo al modelo APA.</t>
  </si>
  <si>
    <t xml:space="preserve">Analítico 
Sistemático
Proactivo
Reflexivo
Veraz
Honesto
Objetivo
Congruente
Elocuente
Consistente
</t>
  </si>
  <si>
    <t>Tipos de textos y documentos</t>
  </si>
  <si>
    <t>Explicar las estrategias de lectura:
- Acceso y recuperación de la información
- Interpretación e inferencias
- Técnicas para mejorar la comprensión lectora
- Comprensión global
- Fondo y forma de un texto
Distinguir las características de los géneros y textos literarios:
- Épico (narrativa)
- Lírico (poesía)
- Dramático (dramaturgia)
Diferenciar los tipos de textos y sus aplicaciones: 
- Científicos
- Informativos
Describir las características, tipos y usos de las técnicas de análisis de textos: 
- Síntesis
- Resumen
- Comentario
Explicar los elementos y aplicaciones documentos de acuerdo a su tipo:
- Ejecutivos (carta, oficio, circular, memorándum, currículum vitae)
- Técnicos (manual, informe, bitácora, minuta, instructivo, reporte, proyecto)</t>
  </si>
  <si>
    <t>Redactar síntesis, resúmenes y comentarios de textos en función de su género literario.
Redactar textos y documentos ejecutivos y técnicos de acuerdo a su propósito.</t>
  </si>
  <si>
    <t>Analítico 
Sistemático
Proactivo
Reflexivo
Veraz
Honesto
Congruente
Elocuente
Consistente
Creativo
Propositivo</t>
  </si>
  <si>
    <t>Argumentación</t>
  </si>
  <si>
    <t>Determinar el concepto, propósito y estructura de los argumentos: 
- Premisa o tesis
- Desarrollo
- Conclusión
Explicar los tipos de argumentos:
- Lógicos o deductivos
- Demostrativos o Inductivos
- Persuasivos
Explicar las características y usos de las falacias:
- Ad hominem (dirigido contra el hombre)
- Ad baculum (se apela al bastón)
- Ad verecundiam (por la autoridad)
- Ad populum (dirigido al pueblo)
- Ad ignoratiam (por la ignorancia)
- Post hoc (falsa causa)</t>
  </si>
  <si>
    <t>Defender posturas considerando la estructura argumentativa.
Refutar posturas considerando la estructura argumentativa.</t>
  </si>
  <si>
    <t xml:space="preserve">Ético
Analítico 
Sistemático
Proactivo
Reflexivo
Veraz
Honesto
Congruente
Elocuente
Consistente
Creativo
Propositivo
Respetuoso
Tolerante
</t>
  </si>
  <si>
    <t>Comunicación oral</t>
  </si>
  <si>
    <t>Explicar las etapas de la presentación oral considerando las características del entorno sociocultural y profesional:
- Selección del tema
- Definición del objetivo
- Análisis de la audiencia
- Análisis de la ocasión y el ambiente
- Administración del tiempo
- Recomendaciones generales
- Logística
Explicar las estrategias para hablar en público:
- Cualidades de la voz: volumen, ritmo, timbre, tono, velocidad, intención, dicción y uso de pausas
- Comunicación no verbal: proxémica, paralingüística, kinestésica, icónica e imagen personal
Describir las técnicas de persuasión en una presentación oral:
- Reciprocidad
- Coherencia
- Escasez
- Autoridad
- Simpatía
- Validación social
Describir las estrategias de improvisación:
- Reflexionar antes de contestar (identificar la intención de la situación)
- Parafrasear la pregunta
- Asociar una anécdota al tema en cuestión
- Pensar en una estructura de discurso
Explicar las características, propósitos, tipos y usos de la discusión formal: 
- Discurso
- Conferencia 
- Monólogo
- Entrevista
- Debate
- Foro
- Panel
- Mesa redonda
- Simposio
- Seminario
- Asamblea</t>
  </si>
  <si>
    <t>Estructurar discusiones formales.
Realizar presentaciones orales con discusión formal.
Interactuar persuasivamente con la audiencia en presentaciones orales.</t>
  </si>
  <si>
    <t>Ético
Analítico 
Sistemático
Proactivo
Reflexivo
Veraz
Honesto
Congruente
Elocuente
Consistente
Creativo
Propositivo
Respetuoso
Tolerante
Asertivo
Persuasivo
Empático</t>
  </si>
  <si>
    <t>Redacta un proyecto y lo presenta oralmente, con las siguientes características:
A. De redacción:
- Ortografía y gramática sin errores
- Redactado de manera clara y sistemática
- Incluye información de varias fuentes
- Explica ventajas y desventajas
- Evalúa las diferentes ideas y soluciones que se pueden aplicar a un problema
- Presenta conclusiones y recomendaciones
- Incluye referencias bibliográficas con base en el modelo APA
B. De preparación de la presentación oral
- Tema
- Objetivo
- Características de la audiencia, ocasión y ambiente
- Tiempo estimado y organización del tiempo
- Logística
- Recomendaciones generales
C. Orales
- Ofrece descripciones claras sobre el tema
- Emplea lenguaje adecuado
- Domina el tema del proyecto
- Argumenta
- Ofrece discurso fluido y sistemático
- Expone de manera clara puntos de vista propios o de otros
- Improvisa
- Preguntas y respuestas
- Conclusiones</t>
  </si>
  <si>
    <t>1. Identificar el proceso de escritura y el modelo APA
2. Comparar los tipos de textos y documentos
3. Distinguir el proceso de argumentación
4. Analizar el proceso de comunicación oral y escrita
5. Desarrollar discusiones formales</t>
  </si>
  <si>
    <t>Rúbrica
Proyecto</t>
  </si>
  <si>
    <t>Grupos de discusión
Dramatización
Estudio de casos</t>
  </si>
  <si>
    <t>Equipo multimedia
Pintarrón
Computadora
Internet
Material audiovisual
Uso de auditorio
Uso del micrófono
Uso del podium</t>
  </si>
  <si>
    <t>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t>
  </si>
  <si>
    <t>Granger R.  (2009) Los 7 detonadores de la persuasión México, DF. México. Mc Graw Hill</t>
  </si>
  <si>
    <t>Verderber, R. (1999) ¡Comunícate! D.F. México Thomson</t>
  </si>
  <si>
    <t>Baró, T. (2013) La gran guía del lenguaje no verbal. Como aplicarlo en nuestras relaciones para lograr el éxito y la felicidad. Barcelona España Paidos</t>
  </si>
  <si>
    <t>Cantún, Flores &amp; Roque. (2006) Comunicación oral y escrita. D. F.  México Compañía editorial continental.</t>
  </si>
  <si>
    <t>Verderber, R. (2000) Comunicación oral efectiva. D.F México Thomson</t>
  </si>
  <si>
    <t>Maldonado, H. (1998) Manual de comunicación oral. D.F. México Addison Wesley Longman</t>
  </si>
  <si>
    <t>González, C. (1997) La comunicación efectiva. Como lograr una adecuada comunicación en los campos empresarial, social y familiar. D.F. México Grupo editorial ISEF.</t>
  </si>
  <si>
    <t>Álvarez Edmeé María (2015) Historia de la literatura hispanoamericana. D.F. México Porrúa</t>
  </si>
  <si>
    <t>Paz Octavio (2015) El arco y la lira. Teoría y crítica literaria. D.F. México Fondo de Cultura Económica.</t>
  </si>
  <si>
    <t>Granados Edner (2011) Yo, marca registrada. D.F. México  Sin Editorial</t>
  </si>
  <si>
    <t>Caballero Cristián (1998) Cómo educar la voz hablada y cantada. D.F. México  Edamex</t>
  </si>
  <si>
    <t>Pretrak, G. 2008) Redacción Dinámica D.F. México Universidad Iberoamericana Puebla</t>
  </si>
  <si>
    <t>Chávez, F. 2003) Redacción Avanzada. Un enfoque lingüístico D.F. México Pearson Educación</t>
  </si>
  <si>
    <t>Schey, J. (2002)
3ª
Edición Procesos de Manufactura
 D.F. México McGraw-Hill
ISBN: 9701035739, 9789701035733</t>
  </si>
  <si>
    <t>Steve F. Krar,  Arthur R. Gill, 
Peter Smid (2009)
6ª
Edición Tecnología de las Maquinas-Herramientas.
 D.F. México Alfaomega
ISBN: 978-6077686897</t>
  </si>
  <si>
    <t xml:space="preserve">Mikell P. Groover (2011)
1ª  Edition Introduction to Manufacturing Processes
 U.S.A U.S.A Wiley
ISBN: 978-0470632284 </t>
  </si>
  <si>
    <t>Guillet , M. (2004) Manual de Máquinas y Herramientas: Prácticas de taller
 D.F. México Limusa</t>
  </si>
  <si>
    <t>Feirer J. (2004) Maquinado de metales con Máquinas y Herramientas
 D.F. México McGraw-Hill</t>
  </si>
  <si>
    <t>Gerling, H. (2008) Alrededor de las Máquinas y Herramientas
 D.F. México Reverté</t>
  </si>
  <si>
    <t>López, C. (2003) Máquinas y Herramientas
 D.F. México Limusa</t>
  </si>
  <si>
    <t>Chacón, L. (2002) Tecnología Mecánica 1
 D.F. México Limusa</t>
  </si>
  <si>
    <t>Características y modos de control</t>
  </si>
  <si>
    <t>Modo de Control   on - off simple y diferencial</t>
  </si>
  <si>
    <t>Identificar las características de los controladores On-Off, así como sus aplicaciones y criterios de selección.</t>
  </si>
  <si>
    <t>Comprobar el funcionamiento de un lazo cerrado en un Proceso, configurando un modo de control On-Off utilizando Controlador Universal y/o PLC.</t>
  </si>
  <si>
    <t>Responsable
Ordenado
Trabajo en equipo
Disciplinado
Analítico</t>
  </si>
  <si>
    <t>Modo de control proporcional   (P)</t>
  </si>
  <si>
    <t>Describir:
- Las características del Modo de control Proporcional, así como sus aplicaciones y criterios de selección
- El apartado sobre protección, instalación y puesta a tierra de equipos de control de acuerdo a las especificaciones del fabricante</t>
  </si>
  <si>
    <t>Comprobar los parámetros de funcionamiento de un proceso, configurando un modo de control proporcional y utilizando un Controlador Universal o PLC.
Verificar la protección, la instalación eléctrica y puesta a tierra del controlador.</t>
  </si>
  <si>
    <t>Combinación de los modos de control: Proporcional e Integral  (PI)</t>
  </si>
  <si>
    <t>Identificar las características de la combinación de los modos Proporcional-Integral, así como sus aplicaciones y criterios de selección.</t>
  </si>
  <si>
    <t>Comprobar los parámetros de funcionamiento de un proceso, configurando la combinación de los modos de control Proporcional-Integral, utilizando un Controlador Universal o PLC.</t>
  </si>
  <si>
    <t xml:space="preserve">Responsable
Ordenado
Trabajo en equipo
Disciplinado
Analítico
</t>
  </si>
  <si>
    <t>Combinación de los Modos de Control: Proporcional, Integral  y Derivativo (PID)</t>
  </si>
  <si>
    <t>Identificar las características de la combinación de los Modos de control Proporcional-Integral-Derivativo, así como sus aplicaciones y criterios de selección.</t>
  </si>
  <si>
    <t>Comprobar los parámetros de funcionamiento de un Proceso, configurando la combinación de los Modos de Control Proporcional-Integral-Derivativo utilizando un Controlador Universal y/o PLC.</t>
  </si>
  <si>
    <t xml:space="preserve">Sintonización de los parámetros de un control PID para mantener al proceso dentro de las especificaciones de control. </t>
  </si>
  <si>
    <t xml:space="preserve">  Identificar los puntos de sintonía y configuración de un control PID:    
- On-Off o Modulante         
- Punto de Ajuste (Set Point)                                  - Gain o PB (Proporcional)
- Reset (Integral)            
- Rate (Diferencial)       Categorizar como cada punto influye en la dinámica y control del proceso</t>
  </si>
  <si>
    <t>Sintonizar un Proceso en lazo cerrado modificando las ganancias:      
- Gain o PB (Proporcional) - Reset (Integral)               
- Rate (Diferencial) mediante un método de sintonía (Lazo abierto, Ziegler-Nichols, Basado en la experiencia), utilizando un controlador universal o PLC, para lograr el comportamiento estable del proceso</t>
  </si>
  <si>
    <t>A partir de una práctica de laboratorio elaborará un reporte que describa:
- Gráficas del comportamiento del sistema con una entrada escalón (un punto de ajuste fijo) en respuesta de la aplicación de los diferentes modos de control y sus combinaciones
- Tabla de valoración de la entrada escalón (Un punto de ajuste fijo) a diferentes respuestas  de las ganancias de control y sus combinaciones:                         
- Gain o PB(Proporcional)       
- Reset (Integral)                  
- Rate (Diferencial)
- Descripción de la influencia que ejerce cada una de sus ganancias en la estabilidad del sistema</t>
  </si>
  <si>
    <t>1. Identificar el manejo del software de simulación 
2. Analizar el funcionamiento de los Modos de Control y sus combinaciones:    
- On – Off
- Proporcional (P)
- Proporcional-Integral (PI) - Proporcional-Integral-Derivativo (PID)
 3. Comprender los efectos de modificar los parámetros de las ganancias de control fijando un Punto de Ajuste y moviendo:                    - Gain o PB (Proporcional)
- Reset (Integral)
- Rate (Diferencial) para un lazo cerrado de control
                                                                                               4. Sintonizar un Controlador Universal y/o PLC siguiendo un método (Lazo abierto, Ziegler-Nichols, Basado en la experiencia) logrando el comportamiento estable de un proceso.</t>
  </si>
  <si>
    <t>Ejercicio práctico
Lista de cotejo</t>
  </si>
  <si>
    <t>Prácticas en el laboratorio
Resolución de problemas
Estudio de casos</t>
  </si>
  <si>
    <t>Pintarrón
Proyector digital de video
Equipo de computo
Equipo de laboratorio (controlador universal y PLC)
Software de simulación</t>
  </si>
  <si>
    <t>Características generales de los robots</t>
  </si>
  <si>
    <t xml:space="preserve">Distinguir los diferentes tipos de robots industriales, clasificación y sus características. </t>
  </si>
  <si>
    <t>Puntualidad
Trabajo en equipo
Ordenado y limpieza
Autocrítico</t>
  </si>
  <si>
    <t>Relacionar las consideraciones económicas, industriales y sociales con las tendencias de la robótica</t>
  </si>
  <si>
    <t>A partir de un estudio de caso elaborará una propuesta para la integración de un robot que contenga:
- Tipo de Robot y sus características.
- consideraciones del tipo de actuador, trasmisión y reductor.
- Impacto económico, industrial y social.</t>
  </si>
  <si>
    <t>Aula- Laboratorio / Taller- Empresa</t>
  </si>
  <si>
    <t>Aula Laboratorio / Taller Empresa</t>
  </si>
  <si>
    <t>Ollero, A. (2008) Robótica, Manipuladores y Robots Móviles
 Barcelona España Marcombo Técnicas
ISBN: 9788426713131</t>
  </si>
  <si>
    <t>Kumar Saha, Subir (2010) Introducción a la Robótica  Ciudad de México México Mc Graw Hill
ISBN: 9786071503138</t>
  </si>
  <si>
    <t>Craig, J. (2006) Robótica Barcelona México Prentice Hall México
ISBN: 9702607728</t>
  </si>
  <si>
    <t>Reyes, Fernando (2012) Matlab Aplicando Robótica y Mecatrónica  
 Barcelona España ALFAOMEGA
ISBN: 9786077073574</t>
  </si>
  <si>
    <t>Reyes, Fernando (2011) Robótica: Control de Robots Manipuladores Barcelona España ALFAOMEGA
ISBN: 9786077071907</t>
  </si>
  <si>
    <t>Santibáñez, V. (2003) Control de Movimiento de Robots Manipulados Barcelona España Pearson Educación
ISBN:
840538310</t>
  </si>
  <si>
    <t>Lewicki. Ed. (1990) Desarrollo organizacional.
 México México Noriega Limusa</t>
  </si>
  <si>
    <t>Stephen P. Robbins, David A. de Cenzo (1996) Fundamentos de Administración, Conceptos y Aplicaciones D. F. México Prentice Hall</t>
  </si>
  <si>
    <t>Robbins, Stephen (1998) La administración en el mundo de hoy D.F. México Prentice Hall</t>
  </si>
  <si>
    <t>Leslie W. Rue y Lloyd L. Byars (1995) Administración, Teoría y Aplicaciones D.F. México Grupo Editor S. A.</t>
  </si>
  <si>
    <t>Konz Stephen (1996) Diseño de sistemas de trabajo D.F. México LIMUSA</t>
  </si>
  <si>
    <t>A partir de un caso, integra un reporte que incluya:
a. Análisis de la situación desde diferentes perspectivas      
b. Planteamiento de alternativas creativas de solución
c. Selección de una solución valorada</t>
  </si>
  <si>
    <t>Discusión en grupo      
Investigación                
Ejercicios prácticos</t>
  </si>
  <si>
    <t>Identificar el proceso de desarrollo de ideas creativas para la solución de problemas o el desarrollo de nuevos negocios. 
Emplear las técnicas de creatividad para desarrollar ideas o soluciones:                                                    
- Analogía                                                   
- Lluvia de Ideas                                           
- Lista de preguntas Osborn                        
- Método de palabras aleatorias                      
- Cuadros morfológicos</t>
  </si>
  <si>
    <t>Identificar las teorías de desarrollo de concepto:
- Prototipos o modelos                         
- Teoría de Impacto                       
- Estrategia de Branding</t>
  </si>
  <si>
    <t xml:space="preserve">Pro-actividad
Responsabilidad
Iniciativa
Crítica
Análisis
Respeto
Conciliador
</t>
  </si>
  <si>
    <t>Explicar la prueba de concepto y su importancia distinguiendo:   
- Viabilidad técnica 
- Impacto estratégico o mercadológico
- Costo/benéfico económico</t>
  </si>
  <si>
    <t xml:space="preserve">Realizar la prueba de concepto de la idea de negocio o alternativa de solución.  </t>
  </si>
  <si>
    <t>Elabora un portafolio de evidencias con la prueba de concepto de una idea de negocio o alternativa de solución que contenga:
- Las ideas generadas incluyendo las técnicas de creatividad y fuentes utilizadas
- Las ideas o alternativas de solución con mayor probabilidad de ser exitosas  y el método de depuración con el cual se llegó a esa conclusión
- La secuencia: idea, concepto e implementación                             
- Prototipo o Descripción detallada  
- Los resultados de la prueba de concepto aplicada al mercado o problema                                          
- Viabilidad técnica, estratégica o mercadológica, y económica de la idea o alternativa de solución 
- Conclusiones sobre los resultados obtenidos</t>
  </si>
  <si>
    <t>1. Identificar el proceso de desarrollo de nuevas ideas o soluciones
2. Distinguir las técnicas de creatividad para la generación y depuración de ideas
3. Analizar las actividades a desarrollar en la prueba de conceptos 
4. Realizar la prueba de conceptos</t>
  </si>
  <si>
    <t>Aprendizaje basado en proyectos
Equipos colaborativos</t>
  </si>
  <si>
    <t>Identificar los conceptos de:
- Ética personal, empresarial y social
- Valores personales, sociales y universales
- Moral
- Responsabilidad, concientización y compromiso</t>
  </si>
  <si>
    <t xml:space="preserve">Identificar los conceptos de:
- Decir
- Mostrar
- Comunicar
- Convenir
</t>
  </si>
  <si>
    <t xml:space="preserve">A partir de un caso, elabora el Código de Ética de una organización, con los siguientes elementos:
- Ética organizacional
- Valores
- Responsabilidad social
- Estrategias de comunicación
- Estrategia de campaña "Pregonar con el ejemplo"
- Estrategia de promoción, difusión, consolidación y verificación de valores organizacionales
</t>
  </si>
  <si>
    <t xml:space="preserve">1. Identificar los valores individuales y sociales
2. Asociar los valores a la moral social y empresarial
3. Diseñar el código de ética empresarial
4. Promover los valores entre la comunidad empresarial
</t>
  </si>
  <si>
    <t>Discusión Grupal
Aprendizaje Basado en proyectos
Equipos colaborativos</t>
  </si>
  <si>
    <t xml:space="preserve">Video
Carteles 
Internet 
Biblioteca 
Revistas 
Periódicos
Acetatos
Proyector
Computadora
Pizarrón
Rotafolio
</t>
  </si>
  <si>
    <t>Evaluar su sistema de valores para identificar carencias y fortalezas y oportunidades de crecimiento personal</t>
  </si>
  <si>
    <t>de Sánchez, Margarita A.  (2005) Desarrollo de habilidades del pensamiento (creatividad)
 Ciudad de México México Trillas</t>
  </si>
  <si>
    <t>Urguía Lago Antonio (2006) Pensamiento crítico y aprendizaje colaborativo
 Ciudad de México México Jit Press</t>
  </si>
  <si>
    <t xml:space="preserve">Urguía Lago Antonio (2000) Pensamiento crítico manual de actividades Ciudad de México
 México Jt Press
</t>
  </si>
  <si>
    <t>Planchar Ken, Michel O’Connor
 (1997) Administración por valores Ciudad de México México Grupo Norma</t>
  </si>
  <si>
    <t>MECÁNICA PARA LA AUTOMATIZACIÓN</t>
  </si>
  <si>
    <t>El alumno desarrollará la habilidad para obtener soluciones viables de diseño de mecanismos para la transferencia de movimiento, potencia y estructura a una máquina automática</t>
  </si>
  <si>
    <t>Conceptos fundamentales</t>
  </si>
  <si>
    <t>El alumno empleará los conceptos básicos para su aplicación en la selección y cálculo de los mecanismos</t>
  </si>
  <si>
    <t>Terminología y conceptos básicos</t>
  </si>
  <si>
    <t>Explicar los conceptos básicos: de mecanismo, máquina y eslabón e identificarlos en mecanismos reales en aplicaciones de automatización.</t>
  </si>
  <si>
    <t>Determinar elementos reales que realicen las funciones de los eslabones y mecanismos descritos teóricamente.</t>
  </si>
  <si>
    <t>Tipos de mecanismos.</t>
  </si>
  <si>
    <t xml:space="preserve">Responsabilidad
Capacidad de autoaprendizaje
Creativo
Razonamiento deductivo
</t>
  </si>
  <si>
    <t>Describir las trayectorias de los eslabones de que forman el mecanismo.</t>
  </si>
  <si>
    <t>Panel de discusión sobre las características de los mecanismos</t>
  </si>
  <si>
    <t>El alumno calculará los parámetros de movimiento de los mecanismos para que le permitan una correcta selección y adecuación de estos.</t>
  </si>
  <si>
    <t>Movimiento rectilíneo y movimiento circular</t>
  </si>
  <si>
    <t>Reconocer las características de los movimientos lineales y circulares como posición, velocidades y aceleraciones.</t>
  </si>
  <si>
    <t>Calcular los parámetros cinemáticos de los movimientos circular y lineal de forma gráfica y analítica.</t>
  </si>
  <si>
    <t>Análisis gráfico y analítico de la posición</t>
  </si>
  <si>
    <t>Análisis gráfico y analíticos de velocidad</t>
  </si>
  <si>
    <t xml:space="preserve">Describir la velocidad de los elementos de un mecanismo plano considerando los tipos de movimiento: Plano, helicoidal, esférico y espacial.
Identificar centros instantáneos en un mecanismo plano.
</t>
  </si>
  <si>
    <t xml:space="preserve">Trazar las gráficas de velocidad  de un mecanismo plano a partir de los parámetros de los mismos
Calcular y comparar con las gráficas de velocidad de  los elementos.
Medir las velocidades angulares con la ayuda de un tacómetro.
</t>
  </si>
  <si>
    <t>Transformación de movimiento e Inversión cinemática.</t>
  </si>
  <si>
    <t xml:space="preserve">Explicar la transmisión de movimiento de un miembro a otro.
Describir la transformación del movimiento circular a rectilíneo o viceversa, circular a oscilatorio y doble oscilatorio.
</t>
  </si>
  <si>
    <t>Realizar simulaciones en CAD de los mecanismos de transmisión de movimiento: Tornillo sinfín corona, Engranaje cónico, Engranaje recto, Junta de cardan, Poleas y sistemas compuestos de poleas, Ruedas de fricción, Transmisión por cadena, Tren de engranajes</t>
  </si>
  <si>
    <t>Ventaja mecánica.</t>
  </si>
  <si>
    <t xml:space="preserve">Reconocer los conceptos de Inercia, Fuerza, Par torsional, potencia lineal y rotacional, energía.
Identificar la relación entre la fuerza de salida y la fuerza de entrada, la conservación de la potencia y la energía a través del mecanismo.
</t>
  </si>
  <si>
    <t>Análisis de aceleración.</t>
  </si>
  <si>
    <t>Calcular aceleración de elementos en mecanismos con ranuras curvas y conexiones de pares superiores.</t>
  </si>
  <si>
    <t>Aprendizaje auxiliado por las tecnologías de la Información</t>
  </si>
  <si>
    <t>Diseño de levas</t>
  </si>
  <si>
    <t>El alumno diseñará un sistema de leva y seguidor para su aplicación en una máquina automatizada.</t>
  </si>
  <si>
    <t>Clasificación de las levas y los seguidores.</t>
  </si>
  <si>
    <t>Diagramas de desplazamientos y diseño de perfiles de  levas</t>
  </si>
  <si>
    <t>Diseñar una leva y elabora las gráficas de desplazamiento.</t>
  </si>
  <si>
    <t>Movimiento del seguidor.</t>
  </si>
  <si>
    <t>Describe el movimiento lineal y oscilante de un seguidor.</t>
  </si>
  <si>
    <t>Elaborar los diagramas de desplazamiento del seguidor.</t>
  </si>
  <si>
    <t>Leva de placa con seguidor oscilante de cara plana.</t>
  </si>
  <si>
    <t>Identificar las características del seguidor oscilante de cara plana.</t>
  </si>
  <si>
    <t>Elaborar una leva con seguidor angular y rectilíneo de cara plana.</t>
  </si>
  <si>
    <t>Leva de placa con seguidor oscilante de rodillo.</t>
  </si>
  <si>
    <t>Elaborar una leva con seguidor   angular y rectilíneo con rodillo.</t>
  </si>
  <si>
    <t>El alumno clasificará, con base en los principios básicos, los trenes de engranes para su selección y aplicación de los mismos en máquinas automáticas</t>
  </si>
  <si>
    <t>Introducción a los engranes</t>
  </si>
  <si>
    <t>Clasificar los tipos de engranes e identificar la nomenclatura de los engranes.</t>
  </si>
  <si>
    <t>Características de engranaje de dientes rectos</t>
  </si>
  <si>
    <t xml:space="preserve">Identificar las características generales de los engranajes de dientes rectos. </t>
  </si>
  <si>
    <t>Trenes de engranajes de ejes paralelos.</t>
  </si>
  <si>
    <t>Principales tipos  de trenes de engranes.</t>
  </si>
  <si>
    <t>Trenes de engranes helicoidales</t>
  </si>
  <si>
    <t>Diferenciales</t>
  </si>
  <si>
    <t>El alumno desarrollará para obtener soluciones viables de diseño de mecanismos para la transferencia de movimiento, potencia y estructura a una máquina automática</t>
  </si>
  <si>
    <t>Rodamientos y cojinetes</t>
  </si>
  <si>
    <t>El alumno identificará los diferentes tipos de rodamientos y cojinetes para su selección y aplicación en máquinas automáticas</t>
  </si>
  <si>
    <t>Tipos de rodamientos</t>
  </si>
  <si>
    <t>Describir el tipo de rodamientos y su función en aplicaciones específicas.</t>
  </si>
  <si>
    <t>Selección de un rodamiento</t>
  </si>
  <si>
    <t>Identificar las características que deben tomarse en cuenta para la selección de un rodamiento: Espacio disponible, Tipos de carga, Capacidad de carga, Momentos, Desalineación, Precisión, Velocidad, Funcionamiento silencioso, Rigidez, Desplazamiento axial, Montaje y desmontaje, y vida útil.</t>
  </si>
  <si>
    <t>Calcular la vida nominal de un rodamiento y determinar el rodamiento en aplicaciones específicas.</t>
  </si>
  <si>
    <t>Ajustes y tolerancias.</t>
  </si>
  <si>
    <t>Identificar los procedimientos de ajuste, tolerancias y fijación  de rodamientos.</t>
  </si>
  <si>
    <t>Vibración</t>
  </si>
  <si>
    <t>El alumno identificará los principales problemas causados por vibraciones mecánicas y propones los métodos de  medición para minimizar su efecto nocivo en las máquinas automatizadas.</t>
  </si>
  <si>
    <t>Introducción a la vibración</t>
  </si>
  <si>
    <t>Problemas causados por la vibración.</t>
  </si>
  <si>
    <t xml:space="preserve">Relacionar los niveles de vibración con la tabla de severidad y valores normativos ISO 2372 </t>
  </si>
  <si>
    <t>Alineación</t>
  </si>
  <si>
    <t>Realizar alineación de ejes con el método de la regla y/o indicadores de carátula.</t>
  </si>
  <si>
    <t>Balanceo</t>
  </si>
  <si>
    <t>Determinar los casos en los que se requiere balanceo.</t>
  </si>
  <si>
    <t>Lubricación</t>
  </si>
  <si>
    <t>El alumno identificará los tipos y procedimientos de lubricación para la conservación de sistemas mecánicos.</t>
  </si>
  <si>
    <t>Lubricación con grasa</t>
  </si>
  <si>
    <t>Lubricación con aceite</t>
  </si>
  <si>
    <t>Problemas causados por la falta de lubricación</t>
  </si>
  <si>
    <t>Demostrar el método de Inspección del estado de lubricación con grasas o aceites: visual, por tacto y olfato.</t>
  </si>
  <si>
    <t>Ejecutará la lubricación de elementos mecánicos con grasa y con aceite respectivamente.</t>
  </si>
  <si>
    <t>Estructuras</t>
  </si>
  <si>
    <t>El alumno diseñará estructuras auxiliado por un Software de CAD para soportar las máquinas automatizadas</t>
  </si>
  <si>
    <t>Conceptos generales de las propiedades de los materiales</t>
  </si>
  <si>
    <t>Identificar los conceptos de Momento máximo. Esfuerzo flexionante. Momento de inercia. Tipos de carga.</t>
  </si>
  <si>
    <t>Calcular el momento máximo, esfuerzo flexionante, momento de Inercia con diferentes tipos de carga</t>
  </si>
  <si>
    <t>Diseño de estructuras en CAD</t>
  </si>
  <si>
    <t>Identificar las características de las estructuras con remaches y soldadas</t>
  </si>
  <si>
    <t>Dibujar estructuras por medio del software CAD considerando los materiales y los tipos de unión: soldadura, remaches</t>
  </si>
  <si>
    <t>Análisis mecánico de  las estructuras con CAD</t>
  </si>
  <si>
    <t>Identificar los principales comandos de análisis de estructuras en el software de CAD.</t>
  </si>
  <si>
    <t>Calcular las propiedades de las estructuras por medio de la simulación y análisis del Software de CAD</t>
  </si>
  <si>
    <r>
      <t xml:space="preserve">                                                    SECUENCIA DIDACTICA                                  </t>
    </r>
    <r>
      <rPr>
        <sz val="8"/>
        <color theme="1"/>
        <rFont val="Calibri"/>
        <family val="2"/>
        <scheme val="minor"/>
      </rPr>
      <t xml:space="preserve">E*=Actividad Evaluable   R*= Actividad Realizada </t>
    </r>
    <r>
      <rPr>
        <sz val="8"/>
        <color theme="1"/>
        <rFont val="Webdings"/>
        <family val="1"/>
        <charset val="2"/>
      </rPr>
      <t>a</t>
    </r>
  </si>
  <si>
    <t>Elaboró (Nombre completo y Firma)</t>
  </si>
  <si>
    <t>Revisó (Nombre completo y Firma)</t>
  </si>
  <si>
    <t>Validó (Nombre completo y Firma)</t>
  </si>
  <si>
    <t>MATEMÁTICAS PARA INGENIERÍA I</t>
  </si>
  <si>
    <t xml:space="preserve">El alumno resolverá problemas de ingeniería a través de las herramientas y métodos de cálculo multivariable y vectorial para contribuir a su solución.  </t>
  </si>
  <si>
    <t>Funciones de varias variables</t>
  </si>
  <si>
    <t>El alumno distinguirá el carácter multivariable de situaciones cotidianas para explicar su comportamiento.</t>
  </si>
  <si>
    <t>Funciones escalares de varias variables.</t>
  </si>
  <si>
    <t xml:space="preserve">Explicar el concepto de funciones de varias variables.
Reconocer en una función de varias variables:
-Las variables independientes y dependientes.
-El dominio y  rango. 
Explicar la representación de una función de tres variables en forma:
-Verbal.
-Algebraica.
-Tabla de valores.
</t>
  </si>
  <si>
    <t xml:space="preserve">Determinar en una situación multivariable el número de variables y su interacción.
Representar una función de tres variables en sus diferentes formas. 
</t>
  </si>
  <si>
    <t xml:space="preserve">Analítico
Proactivo
Sistemático
Autónomo
Responsable
Honesto
Crítico
Ético
Objetivo
Asertivo
</t>
  </si>
  <si>
    <t>Planos y superficies.</t>
  </si>
  <si>
    <t xml:space="preserve">Definir los objetos geométricos en tres dimensiones y sus curvas de nivel:
a). Planos.
b). Superficies cuadráticas:
      -Elipsoides.
      -Cono.
      -Paraboloides.
      -Hiperboloides de una y dos hojas.
      -Paraboloides hiperbólicos.
Explicar la construcción geométrica de un plano y una superficie cuadrática en tres dimensiones.
Relacionar las curvas de nivel en dos dimensiones con su superficie en tres dimensiones. 
Explicar la graficación de funciones de tres variables con software. 
</t>
  </si>
  <si>
    <t xml:space="preserve">Construir planos y superficies cuadráticas en el espacio.
Determinar las curvas de nivel de planos y superficies cuadráticas. 
Describir el alcance y comportamiento por dominio y rango de una función de tres variables en el espacio.
Graficar  funciones y sus curvas de nivel con software
</t>
  </si>
  <si>
    <t xml:space="preserve">Límites y continuidad en funciones de tres variables. </t>
  </si>
  <si>
    <t xml:space="preserve">Reconocer los conceptos y propiedades de:
-Límites.
-Continuidad. 
Explicar el cálculo de límites de funciones de tres variables de forma algebraica y con software:
-Identificar el punto a analizar.
-Construir una tabla de valores con las variables.
-Calcular los valores de la variable dependiente.
-Analizar la convergencia de trayectorias dentro de la tabla.
-Determinar la continuidad de la función.   
</t>
  </si>
  <si>
    <t xml:space="preserve">Determinar la continuidad en trayectorias de funciones de tres variables con límites de forma algebraica y con software. 
</t>
  </si>
  <si>
    <t xml:space="preserve">Integrará un portafolio de evidencias que contenga: 
a)Un reporte de investigación de 3 situaciones de su entorno en donde interactúen varias variables y se establezca lo siguiente:
-Descripción de la situación e interacción de sus variables.
-Número de variables que interactúan.
-Variables dependientes e independientes.
b). Una serie de 5 ejercicios de funciones de tres variables con el siguiente contenido:
-La elaboración manual de la superficie cuadrática, sus curvas de nivel y sus proyecciones en los planos XY, XZ y YZ.
-El dominio y rango de la función. 
-La comprobación gráfica realizada con software.
c). Tres casos de funciones de tres variables  donde se determine la continuidad de las trayectorias de sus variables, justificando la respuesta con la ayuda de la graficación por medio de software.
</t>
  </si>
  <si>
    <t xml:space="preserve">1. Identificar los elementos de una función de varias variables.
2. Determinar el dominio y rango de una función de varias variables.
3. Representar funciones de tres variables en forma algebraica, tablas y gráficamente (manual y través de software).
4. Determinar la continuidad de una función de varias variables.
</t>
  </si>
  <si>
    <t xml:space="preserve">Estudio de caso
Trabajo colaborativo
Aprendizaje basado en problemas
</t>
  </si>
  <si>
    <t xml:space="preserve">Pintarrón
Equipo de cómputo
Cañón
Material impreso
Software Mathematica, Winplot
</t>
  </si>
  <si>
    <t>Derivadas parciales.</t>
  </si>
  <si>
    <t>El alumno determinará la razón de cambio de una situación multivariable para comprender su comportamiento.</t>
  </si>
  <si>
    <t>La derivada parcial.</t>
  </si>
  <si>
    <t xml:space="preserve">Definir el concepto de derivada parcial.
Identificar la derivada parcial como: 
-Razón de cambio.
-Pendiente
-Recta tangente a la curva.
Explicar la construcción geométrica de la derivada parcial con software.
Explicar las reglas de derivación parcial:
-Leyes de la diferenciación ordinaria.
-Derivadas parciales de orden superior.
-Diferenciación parcial implícita.
-Regla de la cadena.
</t>
  </si>
  <si>
    <t xml:space="preserve">Predecir la razón de cambio con la gráfica de la recta tangente en superficies de una función de tres variables con software.
Determinar la derivada parcial de funciones multivariables. 
Medir la razón de cambio en problemas multivariados de su entorno.
</t>
  </si>
  <si>
    <t xml:space="preserve">Analítico
Proactivo
Sistemático.
Autónomo
Responsable
Honesto
Crítico
Ético
Objetivo
Asertivo
</t>
  </si>
  <si>
    <t>Vector gradiente y derivada direccional.</t>
  </si>
  <si>
    <t xml:space="preserve">Definir el vector gradiente, la derivada direccional y sus aplicaciones.
Describir las características del vector gradiente y la derivada direccional en un punto dado en el plano.
Explicar el cálculo e interpretación de vector gradiente y derivada direccional:
a).Obtener el vector gradiente: 
-Derivar parcialmente con respecto a X y Y.
-Evaluar las derivadas parciales anteriores en el punto dado, para obtener las direcciones fxi+fyj.
b). Determinar el vector unitario:
-Dado el vector dirección V.
-Dado dos puntos P y Q.
-Dado el ángulo θ.
c).Realizar el producto punto (producto escalar) del vector gradiente y el vector unitario. 
Explicar la representación gráfica de vectores gradientes y derivada direccional en una superficie con software.
</t>
  </si>
  <si>
    <t xml:space="preserve">Determinar en un punto la máxima razón de cambio y la razón de cambio en cualquier dirección. 
Representar en software direccionales y vectores gradientes en superficies.
Evaluar razones de cambio multidireccionales en problemas del entorno.
</t>
  </si>
  <si>
    <t>Extremos de funciones multivariables.</t>
  </si>
  <si>
    <t xml:space="preserve">Reconocer los conceptos de: 
-Valores críticos.
-Máximos y mínimos de una función.
Explicar el concepto de extremos con restricciones.
Explicar gráficamente los extremos de una función multivariable con y sin restricciones, con software.
Explicar el método para calcular máximos y mínimos, y los multiplicadores de Lagrange.
Identificar la aplicación de los extremos de una función como puntos de optimización.
</t>
  </si>
  <si>
    <t xml:space="preserve">Representar gráficamente en software extremos de funciones de tres variables con y sin restricciones.
Determinar extremos máximos y mínimos de una función de tres variables con y sin restricciones. 
Determinar soluciones óptimas en problemas de su entorno.
</t>
  </si>
  <si>
    <t xml:space="preserve">A partir de un caso relacionado a su entorno, entregará un reporte con lo siguiente:
-Razones de cambio en direcciones dadas.
-La dirección y magnitud de la máxima razón de cambio.
-Los extremos de la función.
-La representación gráfica elaborada con software.
-Interpretación de los datos en el contexto de la situación dada.
</t>
  </si>
  <si>
    <t xml:space="preserve">1. Identificar el concepto de derivadas parciales y sus reglas.
2. Analizar la derivada direccional y vector gradiente.
3. Comprender el procedimiento de solución de derivadas direccionales y vector gradiente. 
4. Comprender el concepto y método de cálculo de máximos, mínimos y multiplicadores de Lagrange.
</t>
  </si>
  <si>
    <t xml:space="preserve">Estudio de caso
Rúbrica
</t>
  </si>
  <si>
    <t xml:space="preserve">Pintarrón
Equipo de computo
Cañón
Material impreso
Software
</t>
  </si>
  <si>
    <t>Integral múltiple</t>
  </si>
  <si>
    <t>El alumno determinará áreas de regiones generales en el plano XY y volúmenes de sólidos irregulares para fundamentar la aplicación de las integrales en la resolución de problemas de ingeniería.</t>
  </si>
  <si>
    <t>Integral doble y triple.</t>
  </si>
  <si>
    <t xml:space="preserve">Describir los conceptos de:
-Integral iterada doble y triple.
-El Teorema de Fubini.
Explicar el método de resolución de integrales iteradas dobles y triples con las técnicas:
-Fórmulas directas.
-Por cambio de variable.
-Utilizando identidades trigonométricas.
-Por partes.
</t>
  </si>
  <si>
    <t>Determinar la solución de integrales iteradas dobles y triples.</t>
  </si>
  <si>
    <t>Áreas de regiones generales.</t>
  </si>
  <si>
    <t xml:space="preserve">Explicar la aplicación de integral doble para el cálculo de área de regiones generales proyectadas sobre el plano XY.
Clasificar el planteamiento de la integral para el cálculo del área de la región general:
-Región Tipo I: entre f(x) y g(x) a lo largo del eje Y, valores fijos a lo largo del eje X.
-Región Tipo II: Entre f(y) y g(y) a lo largo del eje X, valores fijos a lo largo del eje Y. 
Explicar el método de cálculo de área de la región  general:
-Realizar un bosquejo de la región.
-Identificar las funciones presentes en la región y sus intervalos.
-Determinar el tipo de región, Tipo I ó II.
-Formular la Integral doble. 
-Resolver la integral.
Explicar el cálculo de área y representación gráfica de la región general en software.
</t>
  </si>
  <si>
    <t xml:space="preserve">Determinar el área de la región general analíticamente y con software.
Representar gráficamente en software el área de la región general. 
Determinar en situaciones de su entorno áreas de regiones irregulares con integral doble.
</t>
  </si>
  <si>
    <t>Volúmenes.</t>
  </si>
  <si>
    <t xml:space="preserve">Explicar la aplicación de la integral triple para el cálculo de volumen de un sólido. 
Explicar el método de cálculo del volumen de un sólido:
-Realizar un bosquejo del sólido.
-Identificar las funciones presentes en el sólido y sus intervalos.
-Formular la Integral triple
-Resolver la integral.
Explicar el cálculo de volumen y representación gráfica del sólido en software.
</t>
  </si>
  <si>
    <t xml:space="preserve">Determinar el cálculo de volumen de un sólido analíticamente y con software.
Representar gráficamente en software el volumen de un sólido.
Determinar en situaciones de su entorno volúmenes de sólidos irregulares con integral triple.
</t>
  </si>
  <si>
    <t xml:space="preserve">A partir de objetos geométricos irregulares integrará un portafolio de evidencias con lo siguiente:
a). Cálculo de área:
-Bosquejo de la región, gráfica en software.
-Funciones presentes en la región y sus intervalos.
-Tipo de región, I ó II.
-La integral doble formulada.
-Resolución de la integral.
-Validación con software de los cálculos.
b). Cálculo de volumen:
-Bosquejo del sólido en software.
-Funciones presentes en el sólido y sus intervalos.
-La integral triple formulada.
-Resolución de la integral.
-Validación con software de los cálculos.
</t>
  </si>
  <si>
    <t xml:space="preserve">1. Identificar los conceptos de integral doble, triple y teorema de Fubini.
2. Comprender el método de resolución de integrales dobles y triples.
3. Comprender el planteamiento y método de cálculo del área de la región general.
4. Comprender el procedimiento de cálculo de volumen de un sólido.
5. Determinar áreas y volúmenes a través de integrales dobles o triples.
</t>
  </si>
  <si>
    <t>Funciones Vectoriales</t>
  </si>
  <si>
    <t xml:space="preserve">El alumno resolverá problemas de funciones vectoriales para contribuir a la solución de situaciones de ingeniería. </t>
  </si>
  <si>
    <t>Ecuaciones paramétricas.</t>
  </si>
  <si>
    <t xml:space="preserve">Explicar los conceptos de:
-Parámetro.
-Ecuación paramétrica. 
-Curva paramétrica. 
Explicar la modelación de una ecuación paramétrica y su representación gráfica.
Identificar los elementos de una curva paramétrica: 
-Orientación.
-Punto inicial.
-Punto final.
Clasificar los tipos de curvas paramétricas:
-Plana.
-Cerrada simple.
-Cerrada pero no simple.
Explicar la graficación de curvas paramétricas con software. 
</t>
  </si>
  <si>
    <t xml:space="preserve">Parametrizar ecuaciones. 
Graficar curvas de ecuaciones paramétricas.
Representar gráficamente curvas paramétricas con software.
</t>
  </si>
  <si>
    <t xml:space="preserve">Cálculo en funciones vectoriales.
</t>
  </si>
  <si>
    <t xml:space="preserve">Explicar el concepto de función vectorial. 
Explicar las propiedades de los límites de funciones vectoriales y criterios de continuidad.
Explicar el proceso de cálculo de límites en funciones vectoriales. 
Explicar las propiedades de la diferenciación en funciones vectoriales.
Reconocer las reglas básicas de diferenciación.
Explicar el concepto de longitud de arco.
Reconocer las reglas básicas de integración.
</t>
  </si>
  <si>
    <t xml:space="preserve">Determinar en una función vectorial:
-Continuidad con límites.
-La derivada en cualquier punto donde haya continuidad.
-La integral. 
-La longitud de una curva en un intervalo. 
</t>
  </si>
  <si>
    <t>Integral de línea.</t>
  </si>
  <si>
    <t xml:space="preserve">Explicar el concepto de integral de línea
Describir gráficamente la integral de línea.
Explicar el método de solución para realizar una integral de línea:
-Parametrizar la curva.
-Definir el parámetro del intervalo.
-Describir la ecuación vectorial.
-Derivar la ecuación vectorial.
-Calcular el módulo de la ecuación vectorial.
-Sustituir en la integral de línea    
-Resolver la integral.
Representar en software la integral de línea.
</t>
  </si>
  <si>
    <t xml:space="preserve">Determinar la integral de línea de ecuaciones paramétricas.
Representar la integral de línea en software. 
</t>
  </si>
  <si>
    <t xml:space="preserve">Integrará un portafolio de evidencias que contenga:
a). Tres ecuaciones:
-Parametrizarlas.
-Representación gráfica incluyendo sentido, punto inicial y final.
-Clasificación de la curva.
-Continuidad.
-La derivada.
-Longitud de la curva.
b). Tres ejercicios de integral de línea con su representación gráfica en software.
</t>
  </si>
  <si>
    <t xml:space="preserve">1.  Comprender los conceptos de parámetro, curva paramétrica y proceso de modelación de la ecuación paramétrica.
2.  Identificar la función vectorial y sus límites de funciones vectoriales.
3. Comprender el procedimiento de cálculo de límites en funciones vectoriales.
4. Identificar el concepto de integral de línea y su representación gráfica.
5. Comprender la solución de la integral de línea.
</t>
  </si>
  <si>
    <t xml:space="preserve">Elabora un diagnóstico de un proceso o situación dada enlistando:
- Elementos 
- Condiciones
- Variables, su descripción y expresión matemática.
</t>
  </si>
  <si>
    <t xml:space="preserve">Desarrolla la  solución del modelo matemático que contenga:
- Método, herramientas y principios matemáticos empleados y su justificación
- Demostración matemática
- Solución 
- Comprobación de la solución obtenida
</t>
  </si>
  <si>
    <t xml:space="preserve">Elabora un reporte que contenga:
- Interpretación de resultados con respecto al problema planteado.
- Discusión de resultados 
- Conclusión y recomendaciones
</t>
  </si>
  <si>
    <t xml:space="preserve">García, Ana Elizabeth (2013) Cálculo de varias variables.
 Distrito Federal. México. Patria.
</t>
  </si>
  <si>
    <t xml:space="preserve">Zill, 
Dennis G. (2011) Matemáticas 3, Cálculo de varias variables.
 Distrito Federal. México. Mc. Graw Hill.
</t>
  </si>
  <si>
    <t xml:space="preserve">Zill, Dennis G.  (2011) Cálculo de varias variables.
 Distrito Federal México. Mc. Graw-Hill Interamericana. 
</t>
  </si>
  <si>
    <t xml:space="preserve">Stewart,
James. (2010) Cálculo de varias variables: Conceptos y contextos. 
 Distrito Federal. México. CENGAGE Learning.
</t>
  </si>
  <si>
    <t xml:space="preserve">Thomas, George B.  (2010) Cálculo, Varias variables.
 Distrito Federal. México PEARSON.
</t>
  </si>
  <si>
    <t xml:space="preserve">Larson, Ron (2010) Cálculo 2, de varias variables. 
 Distrito Federal México. Mc. Graw-Hill Interamericana,
</t>
  </si>
  <si>
    <t>FÍSICA PARA INGENIERÍA</t>
  </si>
  <si>
    <t>El alumno interpretará fenómenos acústicos, ópticos y cuánticos con base a las leyes de la Física Clásica y Moderna para describir el comportamiento de procesos físicos.</t>
  </si>
  <si>
    <t>Acústica</t>
  </si>
  <si>
    <t>El alumno determinará los cambios físicos de sistemas oscilantes mecánicos para la interpretación del comportamiento de las ondas mecánicas acústicas.</t>
  </si>
  <si>
    <t>Oscilaciones</t>
  </si>
  <si>
    <t xml:space="preserve">Describir el fenómeno de oscilación de una partícula. 
Describir el movimiento armónico simple y los parámetros de Amplitud, Periodo, Frecuencia y Fase.
Describir el comportamiento de la energía cinética y potencial en el movimiento armónico simple y sus ecuaciones.
Describir el movimiento armónico amortiguado.
Definir los conceptos de oscilaciones forzadas y resonancia.
</t>
  </si>
  <si>
    <t xml:space="preserve">Calcular fuerza, periodo de oscilación, amplitud, velocidad, aceleración y energía mecánica de sistemas oscilantes simples.
Calcular la frecuencia de resonancia de sistemas de armónicos amortiguados.
</t>
  </si>
  <si>
    <t>Ondas en los medios elásticos</t>
  </si>
  <si>
    <t xml:space="preserve">Describir las Ondas Mecánicas.
Explicar el funcionamiento de Ondas Viajeras y sus ecuaciones.
Describir los principios de Superposición e Interferencia de ondas.
Explicar el funcionamiento de Ondas Estacionarias.
</t>
  </si>
  <si>
    <t xml:space="preserve">Calcular la rapidez, potencia e intensidad de ondas en sistemas mecánicos.
Calcular la superposición de ondas sinusoidales de la misma frecuencia y fase.
Diagramar la interferencia de ondas sinusoidales de la misma frecuencia.
</t>
  </si>
  <si>
    <t>Las Ondas Sonoras</t>
  </si>
  <si>
    <t xml:space="preserve">Clasificar las ondas respecto el rango audible de ser humano.
Definir los sistemas vibrantes y las fuentes de sonido.
Describir el fenómeno de los batimientos.
Describir el efecto Doppler.
</t>
  </si>
  <si>
    <t xml:space="preserve">Calcular la propagación y rapidez de las ondas longitudinales a través de diferentes medios.
Calcular la variación de frecuencia causada por fuentes sonoras en movimiento.
Calcular el número de Mach de fuentes sonoras en movimiento.
</t>
  </si>
  <si>
    <t xml:space="preserve">Elaborará, a partir de casos prácticos de sistemas oscilantes, un reporte de medición de variables de fenómenos físicos que incluya el cálculo, y en su caso, la representación de:
- Fuerza, periodo de oscilación, amplitud, velocidad, aceleración y energía mecánica
- Frecuencia de resonancia
- Rapidez, potencia e intensidad de ondas
-Superposición de ondas sinusoidales de la misma frecuencia y fase
-Propagación y rapidez de las ondas longitudinales a través de diferentes medios
-Variación de frecuencia y el número de Mach causado por fuentes sonoras en movimiento
-Comparación entre los diferentes sistemas oscilantes analizados
</t>
  </si>
  <si>
    <t xml:space="preserve">1. Comprender los movimientos: armónico simple y amortiguado
2. Describir los parámetros de amplitud, periodo, frecuencia, fase, resonancia y energía en sistemas oscilantes
3. Comprender los principios de superposición e interferencia de ondas mecánicas
4. Describir los sistemas vibrantes y las ondas de sonido
5. Comprender el efecto Doppler en ondas de sonido
</t>
  </si>
  <si>
    <t xml:space="preserve">Casos prácticos
Rúbrica
</t>
  </si>
  <si>
    <t xml:space="preserve">Ejercicios prácticos
Solución de problemas
Tareas de investigación
</t>
  </si>
  <si>
    <t xml:space="preserve">Casos prácticos 
Ejercicios
Calculadora científica
Formulario de Trigonometría 
Equipo y material audiovisual
</t>
  </si>
  <si>
    <t>Óptica</t>
  </si>
  <si>
    <t>El alumno demostrará las propiedades de la luz como onda electromagnética y rayo para describir su propagación a través de diferentes medios de transmisión.</t>
  </si>
  <si>
    <t>Teorías de la luz y espectro electromagnético</t>
  </si>
  <si>
    <t xml:space="preserve">Identificar las teorías que explican la naturaleza de la luz: Teoría Paraxial, Teoría Ondulatoria: electromagnética y Teoría Cuántica.
Identificar las diferentes frecuencias o longitudes de onda electromagnética.
Clasificar las bandas espectrales del espectro electromagnético: Terahertz, Microondas, radiofrecuencias, Infrarrojo, Visible.
Definir la composición de una onda electromagnética en función de los campos eléctricos y magnéticos.
Describir la ecuación de la onda electromecánica transversal.
</t>
  </si>
  <si>
    <t xml:space="preserve">Demostrar experimentalmente la separación de la luz blanca en su espectro de color.
Calcular la velocidad de la luz en función del medio.
</t>
  </si>
  <si>
    <t xml:space="preserve">Observador
Ordenado
Metódico
Capacidad de auto aprendizaje
Creativo
Razonamiento deductivo
Sentido de la planificación 
</t>
  </si>
  <si>
    <t>Reflexión, Refracción y Dispersión de frentes de onda planos</t>
  </si>
  <si>
    <t xml:space="preserve">Definir el concepto de reflexión de un rayo de luz mediante el tratamiento de Fermat y de un haz de onda plana como resultado del esparcimiento.
Definir el concepto de refracción de rayos, especular y difusa de un frente de onda plano.
Describir los principios de Huygens y Fermat.
Definir el concepto de Dispersión y sus ecuaciones.
</t>
  </si>
  <si>
    <t xml:space="preserve">Calcular el ángulo de transmisión y desviación de un rayo a través de espejos.
Caracterizar materiales a través del cálculo del índice de refracción, características de dispersión y longitud de onda.
</t>
  </si>
  <si>
    <t xml:space="preserve">Analítico
Observador
Dedicado
Iniciativa
Perceptivo
Perseverante
Propositivo
Reflexivo
Trabajo en equipo
</t>
  </si>
  <si>
    <t>Espejos y lentes</t>
  </si>
  <si>
    <t xml:space="preserve">Describir los fundamentos, características y usos de los espejos planos, cóncavos y convexos.
Identificar las ecuaciones básicas para la determinación de imágenes con espejos esféricos.
Describir la Ley de Snell para lentes y medios de distinto índice de refracción.
</t>
  </si>
  <si>
    <t xml:space="preserve">Diagramar rayos de luz utilizando espejos planos, cóncavos y convexos.
Representar la formación de imágenes a través de espejos planos, cóncavos y convexos.
Medir el índice de refracción haciendo uso de la ley de Snell.
Calcular el ángulo de refracción en diferentes medios haciendo uso de la ley de Snell.
</t>
  </si>
  <si>
    <t xml:space="preserve">Trabajo en equipo
Razonamiento deductivo
Metódico y ordenado
Capacidad de autoaprendizaje
Proactividad
Capacidad de análisis
Responsabilidad
Trabajo bajo presión
</t>
  </si>
  <si>
    <t>Láseres y fibras ópticas</t>
  </si>
  <si>
    <t xml:space="preserve">Identificar características del láser: monocromáticos, coherencia, direccionalidad e Intensidad.
Identificar los tipos de láser: de Gas, de diodo, láseres líquidos y de estado sólido.
Identificar los diferentes tipos de guías de onda.
Identificar los modos de propagación en una guía de onda.
Identificar las fibras por sus modos de propagación y el índice de refracción del núcleo de la fibra.
Describir los fundamentos, tipos y aplicación de la propagación de la luz en fibras ópticas. 
Describir el fenómeno de reflexión total interna en la fibra óptica.
</t>
  </si>
  <si>
    <t xml:space="preserve">Diagramar la trayectoria de un haz en los diferentes tipos de fibra óptica.
Calcular la trayectoria del haz de luz dentro de la fibra óptica.
</t>
  </si>
  <si>
    <t xml:space="preserve">Razonamiento deductivo
Metódico y ordenado
Capacidad de autoaprendizaje
Proactividad
Capacidad de análisis
Responsabilidad
Trabajo bajo presión
</t>
  </si>
  <si>
    <t xml:space="preserve">Elaborará, a partir de una fuente de luz blanca, luz láser, lentes prismáticos y espejos planos, cóncavos y convexos, un reporte que incluya el cálculo, y en su caso, la representación de:
- Espectro de luz visible saliente de lentes prismáticos recalcando el rango de longitud de onda correspondiente a cada color
- Velocidad de la luz en al menos cinco diferentes medios
- Ángulos de incidencia y reflexión de luz láser en espejos planos, cóncavos y convexos
- Ángulos de incidencia y refracción de luz láser entre el aire y lentes planos, cóncavos o convexos
- Índice de refracción de lentes planos
- Imágenes formadas en espejos cóncavos y convexos
- Conclusiones
Elabora, a partir de las características técnicas de guías de onda como lentes o fibras ópticas monomodo o multimodo, el cálculo y representación de:
-Ángulo máximo de incidencia en la guía de onda para conseguir la reflexión total interna
-Trayectoria de un rayo de luz dentro de la guía de onda considerando su longitud y forma
-Conclusiones
</t>
  </si>
  <si>
    <t xml:space="preserve">1. Comprender las teorías de la naturaleza de la luz
2. Identificar el espectro electromagnético en función de la frecuencia y de la longitud de onda
3. Comprender la ecuación de la onda electromagnética transversal: tiempo y espacio y sus principios de propagación
4. Identificar las características y usos de los espejos planos, cóncavos y convexos
5. Identificar los tipos de fuentes láser y fibras ópticas
</t>
  </si>
  <si>
    <t xml:space="preserve">Solución de problemas
Experimentos en laboratorio
Tareas de investigación
</t>
  </si>
  <si>
    <t xml:space="preserve">Casos prácticos
Ejercicios
Calculadora científica
Formulario de Trigonometría, Electromagnetismo, Óptica y Cálculo vectorial. 
Equipo y material audiovisual
Kit de Óptica
</t>
  </si>
  <si>
    <t>Introducción a la Física Moderna</t>
  </si>
  <si>
    <t>El alumno demostrará las leyes de la mecánica cuántica para describir el comportamiento de los fenómenos físicos.</t>
  </si>
  <si>
    <t>Teoría de la Relatividad</t>
  </si>
  <si>
    <t xml:space="preserve">Explicar las diferencias entre la Física Clásica y la Física Moderna.
Describir los fenómenos físicos por medio del enfoque cuántico que no pueden ser definidos por el clásico.
Explicar los postulados de Einstein y la Simultaneidad.
</t>
  </si>
  <si>
    <t>Demostrar la simultaneidad.</t>
  </si>
  <si>
    <t>Modelo nuclear del átomo</t>
  </si>
  <si>
    <t xml:space="preserve">Explicar las teorías atómicas de los modelos de Bohr y Rutherford.
Relacionar los espectros atómicos y el origen de las líneas espectrales de los átomos de acuerdo a la teoría Cuántica.
Describir la energía finita entre niveles atómicos internos predicha por la teoría cuántica.
Describir el experimento de Frank Hertz.
</t>
  </si>
  <si>
    <t xml:space="preserve">Representar el modelo atómico de Rutherford.
Esquematizar el arreglo de los niveles de energía en base al modelo de Bohr.
Determinar la presencia de elementos mediante el análisis a la flama.
Representar los estados cuánticos de una partícula.
</t>
  </si>
  <si>
    <t xml:space="preserve">Razonamiento deductivo
Metódico y ordenado
Capacidad de autoaprendizaje
Proactividad
Capacidad de análisis 
Responsabilidad
Trabajo bajo presión
</t>
  </si>
  <si>
    <t>Dualidad onda-partícula</t>
  </si>
  <si>
    <t xml:space="preserve">Explicar la Ecuación de Schrödinger.
Identificar el principio de incertidumbre.
Describir el fenómeno fotoeléctrico.
Explicar el principio de cuantización de la luz.
Describir el concepto de cuerpo negro y su espectro de emisión.
Explicar el fenómeno de emisión atómica. 
Describir el espectro de hidrógeno.
Describir la función estadística de Maxwell-Boltzman y sus aplicaciones. 
Describir la distribución de Fermi Dirac y sus aplicaciones. 
Describir la distribución de Bose-Einstein y sus aplicaciones. 
</t>
  </si>
  <si>
    <t xml:space="preserve">Demostrar la generación de energía eléctrica a través del efecto fotoeléctrico.
Calcular la longitud de onda de una partícula.
Calcular la energía emitida por un material radioactivo.
</t>
  </si>
  <si>
    <t xml:space="preserve">Propondrá una situación que describa el principio de simultaneidad considerando:
-Fenómeno relativo
-Perspectiva de dos observadores
-Estado de movimiento de cada observador
A partir de un problemario resuelve un compendio de problemas que contenga el cálculo de:
-Emisión de fotones entre niveles de energía conforme al modelo de Bohr
-Estados cuánticos de una partícula
-Energía eléctrica a través del efecto fotoeléctrico
-Longitud de onda de una partícula
-Energía emitida por un material radioactivo
</t>
  </si>
  <si>
    <t xml:space="preserve">1. Identificar la teoría de la Relatividad
2. Comprender la estructura microscópica de la materia a través del modelo atómico de Bohr
3. Comprender el concepto de la dualidad onda-partícula
4. Comprender el principio de incertidumbre
5. Comprender el fenómeno fotoeléctrico
6. Identificar el espectro de emisión característico de un cuerpo negro
</t>
  </si>
  <si>
    <t xml:space="preserve">Ejercicios prácticos
Rúbrica
</t>
  </si>
  <si>
    <t xml:space="preserve">Ejercicios
Calculadora científica
Formulario de Trigonometría, Electromagnetismo, Óptica, Cálculo vectorial 
Equipo y material audiovisual
</t>
  </si>
  <si>
    <t xml:space="preserve">Elabora un registro del estado inicial de un fenómeno físico y químico que contenga:
- Elementos 
- Condiciones
- Notación científica
- Variables y constantes
- Sistema de unidades de medida
</t>
  </si>
  <si>
    <t xml:space="preserve">Representa gráfica y analíticamente una relación entre variables físicas y químicas de un fenómeno que contenga: 
- Elementos y condiciones iniciales y finales
- Formulas, expresiones físicas y químicas
- Esquema y gráfica del fenómeno
- Planteamiento de hipótesis y justificación
</t>
  </si>
  <si>
    <t xml:space="preserve">Desarrolla un método de comprobación de la hipótesis, que incluya:
- Metodología seleccionada
- Solución analítica
- Descripción del procedimiento experimental
- Resultados
</t>
  </si>
  <si>
    <t>Argumentar el comportamiento de fenómenos físicos y químicos, "mediante la interpretación, análisis y discusión de resultados, con base en los principios y teorías de la física y la química, para contribuir a la solución de problemas en su ámbito profesional".</t>
  </si>
  <si>
    <t xml:space="preserve">Elabora un informe donde fundamenta lo siguiente:
- Interpretación de resultados
- Discusión
- Conclusión
- Referencias teóricas
- Aplicaciones potenciales
</t>
  </si>
  <si>
    <t>Paul E. Tippens (1996) Física, conceptos y aplicaciones Chicago, Illinois Estados Unidos McGraw Hill</t>
  </si>
  <si>
    <t>Resnick Robert, Halliday David, Krane Kenneth S. (2000) Física I Chicago, Illinois Estados Unidos C. E. C. S. A.</t>
  </si>
  <si>
    <t>Hecht Eugene y Alfred Zajac (2000) Óptica New Jersey Estados Unidos Pearson Education</t>
  </si>
  <si>
    <t>Bahaa E. A. Saleh, Malvin Carl Teich (2006) Fundamentals of Photonics New Jersey Estados Unidos Wiley Series in Pure and Applied Optics</t>
  </si>
  <si>
    <t>Csele, M. (2009) Fundamentals of light sources and lasers New Jersey Estados Unidos John Wiley &amp; Sons, Inc., publication</t>
  </si>
  <si>
    <t>El alumno diseñará y desarrollará interfaces de instrumentación virtual utilizando redes industriales para el control y monitoreo de sistemas automatizados.</t>
  </si>
  <si>
    <t>Instrumentos Virtuales</t>
  </si>
  <si>
    <t>Ambiente de programación.</t>
  </si>
  <si>
    <t>Definir las funciones de las barras de herramientas del ambiente de programación y diseño de instrumentos virtuales.</t>
  </si>
  <si>
    <t xml:space="preserve">Abrir y guardar instrumentos virtuales utilizando las herramientas para la administración de archivos y proyectos. 
Construir interfaces de usuario (panel frontal) utilizando las herramientas para el diseño de formularios o ventanas.
Programar el instrumento virtual siguiendo un código preestablecido utilizando las herramientas para edición de código (diagrama).
Probar el funcionamiento de un instrumento virtual utilizando las herramientas de ejecución y depuración.
</t>
  </si>
  <si>
    <t>Funciones y subrutinas.</t>
  </si>
  <si>
    <t xml:space="preserve">Relacionar las variables de entrada con los controles del instrumento virtual y las variables de salida con los indicadores.
Declarar variables y constantes del tipo apropiado utilizando la sintaxis y herramientas de la programación de código.
Invocar o insertar funciones o subrutinas (subinstrumentos) en un código de mayor jerarquía.
</t>
  </si>
  <si>
    <t xml:space="preserve">Identificar los algoritmos que requieren repetición hasta que se cumpla una condición lógica.
Identificar los algoritmos que requieren un número determinado de repeticiones.
Describir el concepto de intervalo de espera.
</t>
  </si>
  <si>
    <t>Toma de decisiones.</t>
  </si>
  <si>
    <t>Arreglos y grupos de datos.</t>
  </si>
  <si>
    <t xml:space="preserve">Declarar arreglos dentro del código de un instrumento virtual utilizando la sintaxis y herramientas en la edición de código.
Vincular un arreglo con un control o indicador en la interface del usuario (panel frontal).
Introducir datos dentro de un arreglo declarado utilizando ciclos de repetición y controles del panel frontal.
Ejecutar operaciones de manipulación de datos contenidos en arreglos como: suma y sustracción de arreglos, multiplicación de un arreglo por un escalar, lectura y escritura de un solo dato, etc. 
Declarar estructuras (cluster) dentro del código de un instrumento virtual utilizando la sintaxis y herramientas para la edición de código.
Vincular una estructura con controles o indicadores en la interface del usuario (panel frontal).
Ejecutar operaciones de manipulación de datos contenidos en estructura como: ensamble o separación de datos, lectura y escritura de un solo dato, inserción de datos en una estructura, etc.
</t>
  </si>
  <si>
    <t>Gráficas.</t>
  </si>
  <si>
    <t xml:space="preserve">Construir interfaces de usuario (panel frontal) que contengan indicadores que exhiban en forma gráfica datos ordenados.
Modificar las propiedades de un indicador gráfico como: estilo y color de trazo, escalas, modo de actualización, etc.
</t>
  </si>
  <si>
    <t xml:space="preserve">Convertir datos numéricos a texto y viceversa   por medio de funciones o sentencias para transformar.
Emplear funciones o sentencias para almacenar datos en archivos de texto "".txt"".
Emplear funciones o sentencias que lean datos almacenados en archivos de texto y las exhiban en los indicadores de un instrumento virtual.
</t>
  </si>
  <si>
    <t xml:space="preserve">Entregará y demostrará el funcionamiento de un programa de instrumentos virtuales siguiendo  formatos preestablecidos de interface de usuario y código, que incluya:
• Controles
• Indicadores
• Gráficas
• Ciclos de repetición
• Temporización
• Subrutinas
 (subinstrumentos).
• Grupos de datos.
• Registro de datos en archivos .txt.
</t>
  </si>
  <si>
    <t xml:space="preserve">1. Identificar los elementos de las barras de herramientas y sus operaciones.
2. Comprender el procedimiento para abrir una nueva ventana de diseño de interface de usuario y ventana en la edición de código.
3. Comprender el procedimiento para la programación de un instrumento virtual.
</t>
  </si>
  <si>
    <t xml:space="preserve">Computadora
Cañón
Software de instrumentación virtual
Impresos (prácticas de programación de instrumentos, proyecto).
</t>
  </si>
  <si>
    <t>Adquisición de Datos</t>
  </si>
  <si>
    <t>Adecuar las señales eléctricas a los intervalos de operación de un sistema de adquisición de datos a través del uso de amplificadores operacionales.</t>
  </si>
  <si>
    <t>Reconocer el funcionamiento del Amp. Operacional como filtro de señal en los sistemas de acondicionamiento de señal.</t>
  </si>
  <si>
    <t xml:space="preserve"> Diseñar filtros de señal utilizando amplificadores operacionales.</t>
  </si>
  <si>
    <t xml:space="preserve">Responsabilidad
Trabajo en equipo
Capacidad de autoaprendizaje
Creativo
Razonamiento deductivo
Ordenado y limpieza
</t>
  </si>
  <si>
    <t xml:space="preserve">Describir el periodo de muestreo de una señal analógica según el teorema de Nyquist.
Definir para la adquisición de una señal analógica:
- Resolución.
-Tiempo de conversión
-Intervalo de la señal de entrada.
</t>
  </si>
  <si>
    <t xml:space="preserve">Establecer las características de la conversión analógica digital:
-Frecuencia de muestreo de la variable física.
-Tiempo de conversión 
-Linealidad.
-Resolución.
-Precisión.
-Impedancia.
- Sensibilidad.
</t>
  </si>
  <si>
    <t xml:space="preserve">Definir las características de trabajo de una tarjeta de adquisición de datos.
Identificar los tipos de conexión de señales analógicas:
- Una sola referencia.
- Referencia múltiple.
- Diferencial.
</t>
  </si>
  <si>
    <t xml:space="preserve">Seleccionar la tarjeta de adquisición acorde a las características de la señal analógica a medir.
Instalar la tarjeta de adquisición de datos en la computadora.
Probar el funcionamiento de la tarjeta de adquisición de datos mediante las herramientas de prueba del producto.
Seleccionar el tipo de conexión acorde a las características de señales disponibles de los transductores que miden las variables.
Configurar la tarjeta de adquisición de datos en la conexión de las señales de los transductores.
Elaborar un instrumento virtual que exhiba y almacene valores de señales analógicas provenientes de una tarjeta de adquisición de datos.
</t>
  </si>
  <si>
    <t>Adquisición de datos digitales.</t>
  </si>
  <si>
    <t xml:space="preserve">Entregará y demostrará el funcionamiento de un programa de adquisición de datos, mediante instrumentos virtuales, siguiendo  formatos preestablecidos de interface de usuario y código, que incluya:
• Diagramas de bloques y panel de control virtual.
• Acondicionadores de señal y filtros.
• Diagrama de conexión de transductores.
• Configuración de la tarjeta de adquisición de datos.
</t>
  </si>
  <si>
    <t xml:space="preserve">Computadora
Cañón
software de instrumentación virtual
 impresos (prácticas de programación de instrumentos, proyecto)
Tarjeta de adquisición de datos.
</t>
  </si>
  <si>
    <t xml:space="preserve">Definir las características de los Modelo OSI, Modelo EPA, Modelo  TCP/IP
Definir las características de los protocolos de comunicación (RS232, RS485, GPIB, USB, CAN).
Así como sus protocolos de redes industriales:
Protocolos Fieldbus,Ethernet/IP, Canbus,Profibus,Modbus,DevieNet)
</t>
  </si>
  <si>
    <t xml:space="preserve">Reconocer las topologías de red:
• Ethernet y IEEE802.3
• Modbus – Profibus
• AS-I
• CAN Open
• DeviceNet
</t>
  </si>
  <si>
    <t xml:space="preserve">Establecer la comunicación entre un instrumento de campo y un instrumento virtual mediante algún protocolo de red.
Manipular instrumentos de campo desde un instrumento virtual empleando las funciones e instrucciones del software de programación.
</t>
  </si>
  <si>
    <t>Reconocer las propiedades de los sistemas Protocolo de comunicación abierto (OPC Server) para realizar interfaces HMI.</t>
  </si>
  <si>
    <t>Manipular instrumentos de campo desde un instrumento virtual por medio de una red industrial empleando las funciones e instrucciones del software de programación OPC Server.</t>
  </si>
  <si>
    <t xml:space="preserve">Capacidad de autoaprendizaje
Creativo
Razonamiento deductivo
</t>
  </si>
  <si>
    <t xml:space="preserve">Entregará y demostrará el funcionamiento de un programa de control de instrumentos de campo, mediante instrumentos virtuales, para una red industrial  siguiendo  formatos preestablecidos de interface de usuario y código, que incluya:
• Controles.
• Indicadores.
• Gráficas.
• Ciclos de repetición.
• Temporización.
• Subrutinas (subinstrumentos)
• Grupos de datos
• Diagrama de conexión de la red industrial disponible
• Código de configuración de protocolo de comunicación
• Interfaz de control y comunicación  OPC Server
• Registro de datos en archivos .txt.
</t>
  </si>
  <si>
    <t xml:space="preserve">1. Identificar el protocolo de comunicación del instrumento de campo.
2. Comprender el procedimiento que se realiza en la instalación y configuración de la red de instrumentos.
3. Comprender el procedimiento que se realiza en la programación de un instrumento virtual.
4. Comprender el procedimiento que se realiza en la programación y configuración del OPC Server.
</t>
  </si>
  <si>
    <t xml:space="preserve">Computadora
Cañón
Software de instrumentación virtual
Software para OPC Server
Impresos (prácticas de programación de instrumentos, proyecto)
Instrumentos de medición campo con Puertos de comunicación
Cables de red
Tarjetas de red.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</si>
  <si>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</si>
  <si>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Modelar Diseños propuestos apoyados por herramientas de diseño y simulación de los sistemas y elementos que intervienen en la automatización y control para definir sus características técnicas.</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</si>
  <si>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</si>
  <si>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</si>
  <si>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 xml:space="preserve">Realiza el control y seguimiento del proyecto ( gráfica de Gantt, Cuadro Mando Integral, project ) considerando: 
• Tareas y tiempos
• Puntos críticos de control, 
• Entregables y 
• Responsabilidades. 
Establece los grupos de trabajo y los procedimientos de seguridad.
</t>
  </si>
  <si>
    <t>Supervisar la instalación, puesta en marcha y operación de sistemas, equipos eléctricos, mecánicos y electrónicos con base en las características especificadas, recursos destinados, procedimientos, condiciones de seguridad, y la planeación establecida, para asegurar el cumplimiento y sincronía del diseño y del proyecto.</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</si>
  <si>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</si>
  <si>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 xml:space="preserve">Lajara Vizcaíno, José Rafael (2012) LABVIEW: Entorno Gráfico de Programación  Madrid España Alfaomega
ISBN: 9786077072058
</t>
  </si>
  <si>
    <t xml:space="preserve">Rodríguez Penin, Aquilino (2013) Sistemas SCADA D.F. México MARCOMBO 
ISBN: 9786077686552
</t>
  </si>
  <si>
    <t>El alumno aplicará el análisis de redes de corriente alterna, principios de operación y conexión de los equipos que se utilizan para generación y distribución, así como los métodos para el diseño de las instalaciones eléctricas residenciales, comerciales e industriales conforme a la norma oficial mexicana NOM-001-SEDE-2012 y aplicables, para el correcto aprovechamiento de la energía eléctrica.</t>
  </si>
  <si>
    <t xml:space="preserve">Análisis de circuitos eléctricos en C.A. </t>
  </si>
  <si>
    <t>El alumno determinará los valores de los parámetros eléctricos de circuitos de CA a través de los diferentes métodos y leyes del análisis de circuitos para el manejo de equipo de medición y software de simulación..</t>
  </si>
  <si>
    <t xml:space="preserve">Fasores.               </t>
  </si>
  <si>
    <t xml:space="preserve">Definir y explicar las funciones senoidales y su equivalencia con números complejos, conversiones de  polar a rectangular, rectangular a polar 
</t>
  </si>
  <si>
    <t xml:space="preserve">Convertir funciones senoidales a fasores.
Representar fasores en forma gráfica, conversiones de polar a rectangular y de rectangular a polar y (analítico, grafico, numérico).
</t>
  </si>
  <si>
    <t xml:space="preserve">Ordenado
Creativo.
Emprendedor.
Responsable.
Analítico.
Metódico.
</t>
  </si>
  <si>
    <t>Calcular la respuesta de los circuitos RCL en serie y en paralelo, la reactancia capacitiva, la reactancia inductiva y determinar el desfasamiento entre voltaje y corriente.</t>
  </si>
  <si>
    <t xml:space="preserve">Ordenado
Creativo. 
Emprendedor. Responsable. 
Analítico.
Metódico.
</t>
  </si>
  <si>
    <t>Calcular los valores de los parámetros a través del análisis de mallas en circuitos de corriente alterna (voltaje, corriente y potencia).</t>
  </si>
  <si>
    <t xml:space="preserve">Ordenado
Creativo.                                    Emprendedor.                  Responsable.                    Analítico.
Metódico.
</t>
  </si>
  <si>
    <t>Definir los tipos y métodos de medición, y los parámetros eléctricos (voltaje rms, corriente rms, voltaje pico, corriente pico, voltaje pico a pico, corriente pico a pico), utilizados en circuitos de corriente alterna.</t>
  </si>
  <si>
    <t>Realizar mediciones directas e indirectas de parámetros eléctricos para validar los cálculos, del análisis de mallas aplicando las medidas de seguridad pertinentes.</t>
  </si>
  <si>
    <t xml:space="preserve">Ordenado.
Creativo.                                    Emprendedor.                  Responsable.                    Analítico.
</t>
  </si>
  <si>
    <t>Definir los diferentes parámetros utilizados para las potencias (real, aparente y reactiva) en los circuitos de corriente alterna y su relación con el factor de potencia.</t>
  </si>
  <si>
    <t xml:space="preserve">Calcular y medir potencia real, aparente y reactiva en un circuito trifásico.
Determinar el factor de potencia por medio de triángulos de potencia aplicando las medidas de seguridad pertinentes.
</t>
  </si>
  <si>
    <t xml:space="preserve">Ordenado
Creativo.                                    Emprendedor.                  Responsable.                    Analítico.
</t>
  </si>
  <si>
    <t xml:space="preserve">A partir de un caso dado entregará un reporte escrito que incluya:
• Mediciones directas e indirectas. de parámetros eléctricos.
• Calcular y medir potencia real, aparente y reactiva
• Determinar el factor de potencia.
• Operaciones con números complejos.  
</t>
  </si>
  <si>
    <t xml:space="preserve">1. Comprender el proceso de conversión de funciones senoidales a fasores, de rectangular a polar y de polar a rectangular, así como las operaciones aritméticas de los números complejos.
2. Analizar la respuesta de circuitos RLC en serie y paralelo.
3. Comprender el desfasamiento entre voltaje y corriente.
4. Analizar el factor de potencia en circuitos de corriente alterna.
5. Comprender el proceso de simulación de circuitos de corriente alterna.
</t>
  </si>
  <si>
    <t xml:space="preserve">Prácticas en laboratorio, 
Simulación de circuitos, 
Aprendizaje basado en problemas.
</t>
  </si>
  <si>
    <t xml:space="preserve">Pizarrón, 
cañón de proyección
equipo de computo
laboratorio
osciloscopios
multímetros
analizadores de redes
tablillas de proyectos
Software de simulación (multisim, ORCAD, proteus, etc.).
Bibliografía.                                                                                                                                                                                                                                                                     
</t>
  </si>
  <si>
    <t>Suministro de Energía Eléctrica.</t>
  </si>
  <si>
    <t>El alumno describirá el conjunto de instalaciones y equipos con distintas funciones que se requieren para generar y distribuir  la energía eléctrica, así como su principio de funcionamiento y las partes que los componen para identificar sus principales fallas</t>
  </si>
  <si>
    <t xml:space="preserve">Principios de generación de C.A.    </t>
  </si>
  <si>
    <t xml:space="preserve">Explicar los principios de funcionamiento, la construcción de los generadores de C.A. sus conexiones y las pruebas que se realizan a estos.
Explicar el principio de funcionamiento de una planta de emergencia (combustión y batería).
</t>
  </si>
  <si>
    <t xml:space="preserve">Identificar las partes principales de las que consta un generador de C.A., conectarlo en estrella o en delta, calcular la potencia disponible y llevar a cabo pruebas de puesta en marcha.
Identificar las partes y los elementos de una planta de emergencia.
</t>
  </si>
  <si>
    <t xml:space="preserve">Ordenado
Creativo.
Emprendedor.
Responsable.
Analítico.
</t>
  </si>
  <si>
    <t>Explicar los diferentes tipos de fuentes alternas de generación (solar, eólica y celdas de combustible, plantas de emergencia), así como describir el funcionamiento de un sistema de suministro eléctrico con tecnologías que no dañen el medio ambiente.</t>
  </si>
  <si>
    <t xml:space="preserve">A partir de un caso dado elaborará un reporte en el que identifique: 
• Las principales fallas del suministro eléctrico y describa sistemas de suministro de energía eléctrica con fuentes alternas de generación.
</t>
  </si>
  <si>
    <t xml:space="preserve">1. Comprender los diferentes parámetros eléctricos del suministro de energía y el principio de funcionamiento del generador de C.A.
2. Identificar las partes que componen al generador de C.A.
3. Comprender el principio de funcionamiento y composición de los transformadores.
4. Analizar la conexión de sistemas monofásicos, bifásicos, trifásicos y bancos de transformadores. 
5. Analizar sistemas de protección contra fallas del suministro eléctrico.
</t>
  </si>
  <si>
    <t xml:space="preserve">Ejercicios prácticos, 
Listas de verificación 
</t>
  </si>
  <si>
    <t xml:space="preserve">Pizarrón
Cañón de proyección
Equipo de computo
Laboratorio
Generadores
Transformadores
Multímetros
Osciloscopios
Equipo de prueba para generadores y transformadores (TTR megger,  probador de rigidez dieléctrica)
Concentradores solares
Celdas fotovoltaicas
Aerogeneradores
Celdas de combustible
Reguladores de voltaje
Ups
Supresores de picos                                                                                                                                                                                                                                                                                                                                                                  Bibliografía.
</t>
  </si>
  <si>
    <t>Instalaciones Eléctricas Residenciales, Comerciales e Industriales.</t>
  </si>
  <si>
    <t>El alumno explicará los métodos para el diseño de instalaciones eléctricas residenciales, fuentes alternas de generación, cálculo, selección de materiales y componentes de protección comercial e industrial para elaborar proyectos requeridos de la instalación y puesta en servicio conforme a la Norma Oficial Mexicana NOM-001-SEDE-2012, y otras normas aplicables (IEEE, ANSI, IEC, DIN).</t>
  </si>
  <si>
    <t>Identificar la simbología eléctrica normalizada utilizada en instalaciones eléctricas y residenciales, comerciales e industriales.</t>
  </si>
  <si>
    <t>Interpretar la simbología de instalaciones eléctricas residenciales, comerciales e industriales a través de planos, diagramas esquemáticos, unifilares, bifilares y trifilares.</t>
  </si>
  <si>
    <t>Explicar los diferentes conceptos utilizados en el ahorro de energía, así como definir diferentes técnicas de implementación de programas energéticos.</t>
  </si>
  <si>
    <t xml:space="preserve">A partir de un caso dado realizará con el software:
• Esquema de las instalaciones eléctricas eficientes que incluya el cálculo y selección de materiales y componentes de protección conforme a las normas vigentes, además de incluir esquema de ahorro de energía.
</t>
  </si>
  <si>
    <t xml:space="preserve">1. Reconocer la simbología utilizada en el diseño de instalaciones eléctricas.
2. Identificar las características de los elementos que componen una instalación eléctrica.
3. Comprender el proceso para diseñar con software las instalaciones eléctricas.
4. Comprender conceptos de ahorro de energía. 
5. Comprender las técnicas de eficiencia energética.
</t>
  </si>
  <si>
    <t xml:space="preserve">Prácticas de laboratorio
Aprendizaje auxiliado por las TI,
Aprendizaje basado en problemas.
</t>
  </si>
  <si>
    <t xml:space="preserve">Pizarrón
Cañón de proyección
Equipo de cómputo
Laboratorio
Osciloscopios
Multímetros
Analizadores de redes
Software de diseño de instalaciones eléctricas (SIZER, Auto CAD Electrical, etc.).                                                               NOM-001-SEDE-2012                                 Bibliografía.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</si>
  <si>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</si>
  <si>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2. Modelar diseños propuestos apoyados por herramientas de diseño y simulación de los sistemas y elementos que intervienen en la automatización y control para definir sus características técnicas.</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</si>
  <si>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</si>
  <si>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</si>
  <si>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 xml:space="preserve">Robert L. Boylestad (2007) Introducción al Análisis de Circuitos
 México EUA Prentice Hall/PEARSON
</t>
  </si>
  <si>
    <t xml:space="preserve">Thomas L. Floyd (2007) Principios de Circuitos Eléctricos
 México EUA Prentice Hall/PEARSON
</t>
  </si>
  <si>
    <t xml:space="preserve">Theodore Wildi (2007) Máquinas Eléctricas y Sistemas de Potencia
 México EUA Prentice Hall/PEARSON
</t>
  </si>
  <si>
    <t xml:space="preserve">Irving L. Kosow (2005) Máquinas Eléctricas y Transformadores
 México EUA Prentice Hall/PEARSON
</t>
  </si>
  <si>
    <t xml:space="preserve">Gilberto Enríquez Harper (2008) ABC de las Máquinas Eléctricas 1 Motores de Corriente Alterna
 México México LIMUSA
</t>
  </si>
  <si>
    <t xml:space="preserve">ANCE (2007) Norma Oficial Mexicana NOM 001-SEDE-2005
 México México ANCE
</t>
  </si>
  <si>
    <t xml:space="preserve">Gilberto Enríquez Harper (2008) Guía Práctica para el Cálculo de Instalaciones Eléctricas
 México México LIMUSA
</t>
  </si>
  <si>
    <t xml:space="preserve">Enríquez Harper,  Gilberto (2004) Guía para el Diseño de Instalaciones Eléctricas, Residenciales, Industriales y Comerciales.
 Distrito Federal México Limusa
ISBN: 968-18-6350-X
</t>
  </si>
  <si>
    <t xml:space="preserve">Westinghouse
 (1988) Manual del Alumbrado   DOSSAT 2000
</t>
  </si>
  <si>
    <t xml:space="preserve">Gilberto Enríquez Harper
 (2007) Manual Práctico del Alumbrado México México LIMUSA
ISBN-13: 978-968-18-6428-6
</t>
  </si>
  <si>
    <t xml:space="preserve">Gilberto Enríquez Harper
 (2012) El ABC de la Calidad de la Energía Eléctrica México México LIMUSA
ISBN: 978-968-18-5779-0
</t>
  </si>
  <si>
    <t xml:space="preserve">Roger C. Dugan
Mark F. McGranadhan
Surya Santoso
H. Wayne Beaty
 (2012) Electrical Power Systems Quality EUA EUA Mc Graw Hill
Professional Engineering
ISBN: 978-0-07-176-156-7
</t>
  </si>
  <si>
    <t xml:space="preserve">Chapa Carreón, Jorge (2004) Manual De instalaciones de alumbrado y fotometría
 Distrito Federal México LIMUSA
ISBN: 968-18-2972-7
</t>
  </si>
  <si>
    <t xml:space="preserve">Administración del tiempo </t>
  </si>
  <si>
    <t xml:space="preserve">Proactivo
Respeto
Responsabilidad, 
Iniciativa
Puntualidad
Crítico
Espíritu de superación personal
Analítico. 
</t>
  </si>
  <si>
    <t xml:space="preserve">Identificar los enfoques de tiempo de respuesta y de tiempo discrecional
Explicar los conceptos de principio 10 - 90, ciclo de productividad, ley de parkinson.
Identificar las herramientas de gestión del tiempo (delegación; manejo de interrupciones; asertividad y gestión del estrés: solución de problemas, desensibilización sistemática, sensibilización encubierta y visualización) y sus características.
Explicar los conceptos e identificar las características de las reuniones de trabajo efectivas  (horarios, objetivo, participantes, agenda, requerimientos y minuta de acuerdos e información previa).
</t>
  </si>
  <si>
    <t xml:space="preserve">Seleccionar las herramientas de gestión del tiempo adecuada 
Planificar reuniones de trabajo efectivas.
</t>
  </si>
  <si>
    <t xml:space="preserve">A partir de un caso elaborará un programa de trabajo (semanal y mensual) utilizando las herramientas de planeación que incluya: Planificador de uso del tiempo, objetivos, metas, lista de actividades, secuencia de actividades priorizadas, definición de horarios, holgura para atención de contingencias, herramienta de gestión de tiempo aplicada, plan de reunión efectiva.  
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</si>
  <si>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Impresos (casos)
Internet
Medios audiovisuales.
</t>
  </si>
  <si>
    <t xml:space="preserve">Explicar los conceptos de autoestima, sentido de pertenencia, competencia personal, y su implicación en el liderazgo.
Identificar los elementos de la autoestima (autoconocimiento, autoconcepto) y los mecanismos para fortalecerla.
</t>
  </si>
  <si>
    <t xml:space="preserve">Describir el concepto y características de inteligencia emocional (IE) y motivación y, su influencia en el ámbito laboral 
Explicar el proceso del manejo adecuado de las emociones y la relación con el liderazgo.
Identificar las técnicas de motivación: job enrichment, programa de calidad de vida laboral, teoría de las tres necesidades.
</t>
  </si>
  <si>
    <t xml:space="preserve">Determinar las áreas de oportunidad en IE y estrategias para fortalecerlas.
Diseñar estrategias motivacionales conforme a las características de sus colaboradores.
</t>
  </si>
  <si>
    <t xml:space="preserve">Identificar los estilos de liderazgo (Autocrático, democrático, transaccional, laissez faire, situacional y transformador).
Identificar la diferencia entre líder y jefe.
Describir las habilidades de un líder transformador  (generar cultura de innovación continua, enfoque a fortalezas, construcción de una cultura de colaboración y servicio, crear cultura de valores)
Identificar los elementos de la rejilla administrativa o grid gerencial. 
Explicar el concepto de empowerment.
</t>
  </si>
  <si>
    <t xml:space="preserve">Distinguir el estilo de liderazgo personal y elaborar un plan de atención de áreas de mejora.
Definir una propuesta de estilo de liderazgo acorde a las necesidades de la organización.
Elaborar planes tácticos y operacionales orientados a la aplicación del liderazgo transformacional.
</t>
  </si>
  <si>
    <t xml:space="preserve">A partir de un estudio de caso elaborará un reporte ejecutivo que contenga:
• Identificación de la problemática mediante el diagnóstico de autoestima, áreas de oportunidad de IE y grid gerencial.
• Propuesta de solución orientada a la aplicación de: planes de fortalecimiento de autoestima, motivacionales, operacionales y de liderazgo transformacional.
</t>
  </si>
  <si>
    <t xml:space="preserve">1.-Comprender los conceptos de: Inteligencia emocional (IE), motivación y técnicas de motivación, estilos de liderazgo, líder y jefe.
2.-Comprender los conceptos, elementos y mecanismos de autoestima, sentido de pertenencia, competencia personal.
3.-Relacionar los conceptos con la problemática planteada.
4.-Analizar alternativas de solución.
5.-Comprender la estructura del plan de acción.
</t>
  </si>
  <si>
    <t>Administrar el tiempo a través de técnicas de planeación y organización del tiempo para eficientar el desempeño propio.</t>
  </si>
  <si>
    <t>Evaluar el estilo de liderazgo personal a través de técnicas de exploración y  autoconocimiento para  fortalecer un estilo de liderazgo</t>
  </si>
  <si>
    <t xml:space="preserve">Realiza el autodiagnóstico que contiene: estilo de liderazgo, estilo gerencial, nivel de sociabilidad, áreas de oportunidad.
Diseña el plan de capacitación que atiende a las áreas de mejora identificadas, precisando el objetivo personal, recursos y tiempo disponibles.
</t>
  </si>
  <si>
    <t xml:space="preserve">Stephen P. ,   
De Cenzo A (1996) Fundamentos de Administración, Conceptos y aplicaciones
 Distrito Federal. México Prentice Hall
</t>
  </si>
  <si>
    <t xml:space="preserve">Terry &amp; Franklin (1985) Principios de Administración
 Distrito Federal. México CECSA
</t>
  </si>
  <si>
    <t xml:space="preserve">Stone  F,  (1996) Administración Distrito Federal.
 México Prentice Hall
</t>
  </si>
  <si>
    <t xml:space="preserve">Stephen P. , (1998) La administración en el mundo de hoy
 Distrito Federal. México Prentice Hall
</t>
  </si>
  <si>
    <t xml:space="preserve">Leslie W. ,
Lloyd L. Byars
 (1995) Administración Teoría y aplicaciones Distrito Federal. México Grupo Editor S. A.
</t>
  </si>
  <si>
    <t xml:space="preserve">Stephen P.,
  Coulter M.
 (1996) Administration. Distrito Federal. México Prentice Hall
</t>
  </si>
  <si>
    <t xml:space="preserve">Hoodgets R. (1989) El supervisor eficiente Distrito Federal.
 México Mc. Graw Hill
</t>
  </si>
  <si>
    <t xml:space="preserve">Mc.Cay J. (1996) Administración del Tiempo Distrito Federal.
 México Manual Moderno
</t>
  </si>
  <si>
    <t>MATERIA 59</t>
  </si>
  <si>
    <t>CONTROL DE PROCESOS DE MANUFACTURA</t>
  </si>
  <si>
    <t xml:space="preserve">El alumno implementará el control de un proceso a través de sistemas de visión, controladores lógicos programables y adquisición de datos e imágenes para optimizar y monitorear el comportamiento de las variables que interfieren en un proceso de manufactura.   </t>
  </si>
  <si>
    <t xml:space="preserve">PLC avanzado </t>
  </si>
  <si>
    <t>El alumno implementará sistemas de monitoreo a través de sistemas de adquisición y procesamiento de señales para identificar las características y parámetros del comportamiento de las variables que afectan directamente un proceso productivo.</t>
  </si>
  <si>
    <t xml:space="preserve">Módulos de entradas y salidas analógicas </t>
  </si>
  <si>
    <t>Describir el funcionamiento y procedimiento de configuración de un módulo de E/S analógicas.</t>
  </si>
  <si>
    <t>Programar un PLC que contenga las instrucciones de control relacionados con las E/S analógicas.</t>
  </si>
  <si>
    <t xml:space="preserve">Trabajo en equipo
Ordenado y limpieza
Autocrítico
</t>
  </si>
  <si>
    <t xml:space="preserve">Integración de control PID con PLC </t>
  </si>
  <si>
    <t>Reconocer las características de un control PID.</t>
  </si>
  <si>
    <t>Programar un PLC para controlar un proceso con PID.</t>
  </si>
  <si>
    <t xml:space="preserve">Configuraciones maestro-esclavo de PLC </t>
  </si>
  <si>
    <t>Explicar la configuración maestro-esclavo de PLC en sistemas o procesos sincronizados.</t>
  </si>
  <si>
    <t>Realizar la configuración y comunicación maestro-esclavo de PLC.</t>
  </si>
  <si>
    <t xml:space="preserve">Integración del PLC a interfaces gráficas Hombre-Máquina HMI </t>
  </si>
  <si>
    <t>Determinar la configuración de la interfaz HMI, de acuerdo a los requerimientos de la aplicación y a los recursos.</t>
  </si>
  <si>
    <t>Programar el PLC que dé respuesta interactiva mediante interfaces gráficas HMI a un proceso.</t>
  </si>
  <si>
    <t xml:space="preserve">A partir de un caso práctico, elaborará un reporte técnico, que incluya:  
- Programa que contenga las instrucciones para control PID
- Entrada/Salida de señales analógicas y digitales                                      - Configuración maestro-esclavo e integración de interfaces gráficas HMI
</t>
  </si>
  <si>
    <t xml:space="preserve">1. Comprender el funcionamiento de las instrucciones de entrada/salida analógica
2. Relacionar los conceptos de control PID con la programación dentro del PLC
3. Comprender la configuración de comunicación jerárquica entre PLC
4. Relacionar las funciones de la HMI con las instrucciones del programa PLC
</t>
  </si>
  <si>
    <t xml:space="preserve">Ejercicios prácticos
Práctica situada
Tareas de investigación
</t>
  </si>
  <si>
    <t xml:space="preserve">Pintarrón
Proyector De Video
Computadora Con El Software De Programación De PLC
</t>
  </si>
  <si>
    <t xml:space="preserve">Aula/ Laboratorio / Taller / Empresa
</t>
  </si>
  <si>
    <t>Sistemas de Visión</t>
  </si>
  <si>
    <t>El alumno programará sistemas de visión a través de las herramientas de procesamiento e interpretación de imágenes, para la verificación y clasificación de productos en un proceso de manufactura.</t>
  </si>
  <si>
    <t xml:space="preserve">Software de Adquisición y procesamiento de Imágenes </t>
  </si>
  <si>
    <t>Identificar el entorno del software de adquisición y procesamiento de imágenes, así como la funcionalidad de las herramientas.</t>
  </si>
  <si>
    <t>Establecer los parámetros iníciales de adquisición (Calibración de cámara, muestreo, preprocesamiento).</t>
  </si>
  <si>
    <t xml:space="preserve">Capacidad de autoaprendizaje
Trabajo en equipo
Creatividad
Ordenado y limpieza
Autocrítico
Razonamiento deductivo
Metódico 
</t>
  </si>
  <si>
    <t xml:space="preserve">Adquisición y procesamiento básico de imágenes </t>
  </si>
  <si>
    <t>Explicar las herramientas básicas de procesamiento de imágenes (Filtrado, destacamento de contorno, segmentación, conteo, medición y comparación de formas).</t>
  </si>
  <si>
    <t>Programar las herramientas de procesamiento automático de imágenes en un sistema de visión industrial.</t>
  </si>
  <si>
    <t xml:space="preserve">A partir de un caso práctico, elaborará un reporte técnico,  que incluya:            
- Procedimiento de calibración,  parámetros de muestreo y pre procesamiento
- Programa de procesamiento e interpretación
- Imágenes muestra para cada caso
- Resultado 
</t>
  </si>
  <si>
    <t xml:space="preserve">1. Identificar los componentes esenciales en un sistema de visión
2. Analizar los aspectos que intervienen en la adquisición de datos
3. identificar la funcionalidad de las herramientas de procesamiento e interpretación de imágenes
4. Relacionar las herramientas de procesamiento de imágenes con los comandos de  programación
</t>
  </si>
  <si>
    <t xml:space="preserve">Ejercicios prácticos
Práctica situada
Tareas de investigación 
</t>
  </si>
  <si>
    <t xml:space="preserve">Pintarrón
Proyector De Video
Computadora Con El Software De Programación De Sistemas De Visión
</t>
  </si>
  <si>
    <t>Sistemas de Monitoreo</t>
  </si>
  <si>
    <t xml:space="preserve">Adquisición de datos </t>
  </si>
  <si>
    <t>Reconocer el proceso de adquisición y acondicionamiento de datos así como las características de las señales provenientes de los sensores.</t>
  </si>
  <si>
    <t>Instalar y configurar un sistema de adquisición de datos.</t>
  </si>
  <si>
    <t>Discretización de señales y teorema del muestreo</t>
  </si>
  <si>
    <t>Explicar los conceptos de Discretización de señales, teorema del muestreo aplicando los criterios de Shannon y Nyquist.</t>
  </si>
  <si>
    <t>Calcular el tiempo de muestreo y la resolución en la adquisición de una señal.</t>
  </si>
  <si>
    <t xml:space="preserve">Software de configuración, registro y procesamiento de datos </t>
  </si>
  <si>
    <t xml:space="preserve">Identificar el entorno del software de adquisición y procesamiento de datos
Describir la funcionalidad de las herramientas y los parámetros en la adquisición de señales (muestreo, rango de operación, resolución).
</t>
  </si>
  <si>
    <t>Establecer los elementos de representación, registro y tratamiento de datos.</t>
  </si>
  <si>
    <t>Monitoreo de Procesos</t>
  </si>
  <si>
    <t>Describir las variables críticas de un proceso que deben ser monitoreadas.</t>
  </si>
  <si>
    <t xml:space="preserve">Programar las interfaces visuales de monitoreo y el método de almacenamiento de datos. </t>
  </si>
  <si>
    <t xml:space="preserve">A partir de un caso práctico, elaborará un reporte técnico que incluya: 
- Cálculos para determinar el muestreo correcto según los criterios de Shannon y Nyquist 
- Descripción y características del sistema de adquisición, diagrama de monitoreo, pantallas de visualización y descripción del método del tratamiento y almacenamiento de datos
</t>
  </si>
  <si>
    <t xml:space="preserve">1. Identificar las características de un sistema de adquisición de datos
2. Comprender los parámetros de muestreo y resolución para adquirir una señal
3. Relacionar los datos con la forma de representación, registro y tratamiento
4. Comprender el proceso de programación de un sistema de adquisición de datos
</t>
  </si>
  <si>
    <t xml:space="preserve">Pintarrón
Proyector De Video
Computadora Con El Software De Adquisición De Datos
</t>
  </si>
  <si>
    <t>Aula/ Laboratorio / Taller / Empresa</t>
  </si>
  <si>
    <t xml:space="preserve">Realiza el programa de control numérico,  manual y/o mediante software CAM, en donde se indique, el número de operación sistema de coordenadas, velocidades de corte, de avance, cambio de herramientas, paros programados, ciclos en bloque (enlatados), subrutinas, refrigerante, inicio y  fin de programa, compensaciones de radio de herramienta.
Realiza el programa del robot, en donde se incluye: velocidades de movimiento, ciclos, subrutinas generación de puntos, manejo de coordenadas mundiales, cilíndricas y esféricas, posicionamiento del efector final.
Realiza la programación de un sistema de Manufactura Flexible, considerando los programas anteriores, así como protocolos de comunicación que permitan interactuar a los elementos y sistemas para manufacturar el producto, eliminando fallas de sincronismo, posición y tiempos.
</t>
  </si>
  <si>
    <t xml:space="preserve">Verifica en la simulación, que tanto el programa de control numérico como el del robot o elementos componentes del sistema de manufactura flexible ejecuten las tareas sincronizada mente para cumplir con las especificaciones del proceso, sin errores y con repetitividad. </t>
  </si>
  <si>
    <t xml:space="preserve">Verifica en la simulación, que tanto el programa de control numérico como el del robot o elementos componentes del sistema de manufactura flexible ejecuten las tareas sincronizadamente para cumplir con las especificaciones del proceso, sin errores y con repetitividad. </t>
  </si>
  <si>
    <t xml:space="preserve">Verifica las operaciones programadas a través de una corrida en vacío, libre de errores.
Elabora el producto y utiliza adecuadamente los instrumentos y equipos de medición para verificar la pieza de acuerdo con los parámetros que validen las dimensiones y características del producto cumpliendo con las especificaciones técnicas requeridas en el plano de fabricación y el uso adecuado de la maquinaria y herramientas.
Realiza el ensamble del producto a través de un sistema automatizado, de acuerdo a las especiaciones del proceso.
</t>
  </si>
  <si>
    <t xml:space="preserve">Mengual, Pilar (2010) STEP 7: Una Manera Fácil de Programar PLC de SIEMENS D.F. México MARCOMBO EDICIONES TECNICAS
ISBN: 9786077686552
</t>
  </si>
  <si>
    <t xml:space="preserve">Rodríguez Penin, Aquilino (2013) Sistemas SCADA D.F. México MARCOMBO EDICIONES TECNICAS
ISBN: 9786077686552
</t>
  </si>
  <si>
    <t xml:space="preserve">Ferreiro, R.
(2007) Tecnología de Control de Procesos con Foundation Fieldbus
 Barcelona España Ra-Ma
</t>
  </si>
  <si>
    <t xml:space="preserve">Hernández Gaviño, Ricardo (2010) Introducción a los Sistemas de Control (MATLAB) D.F. México Pearson
ISBN: 9786074428421
</t>
  </si>
  <si>
    <t>MATERIA 60</t>
  </si>
  <si>
    <t>MATERIA 61</t>
  </si>
  <si>
    <t>MATERIA 62</t>
  </si>
  <si>
    <t>MATEMÁTICAS PARA INGENIERÍA II</t>
  </si>
  <si>
    <t>CONTROL DE MOTORES II</t>
  </si>
  <si>
    <t>DISEÑO ASISTIDO POR COMPUTADORA</t>
  </si>
  <si>
    <t>INGLÉS VII</t>
  </si>
  <si>
    <t>El alumno resolverá ecuaciones diferenciales a través de métodos analíticos, transformadas de Laplace y métodos numéricos para contribuir a la solución de problemas en ingeniería.</t>
  </si>
  <si>
    <t>Ecuaciones diferenciales</t>
  </si>
  <si>
    <t>El alumno resolverá ecuaciones diferenciales para resolver situaciones dinámicas de su entorno.</t>
  </si>
  <si>
    <t>Conceptos de ecuaciones diferenciales</t>
  </si>
  <si>
    <t xml:space="preserve">Definir los conceptos de ecuaciones diferenciales.
Distinguir las notaciones para representar ecuaciones diferenciales
- dy/dx
- y'
- y ̇
Clasificar una ecuación diferencial de acuerdo a su:
-Tipo: ordinarias y parciales
-Orden
-Grado
-Linealidad
-Tipo de solución
Explicar el proceso de comprobación que una función es la solución de una ecuación diferencial.
Identificar la solución de una ecuación diferencial en software.
Relacionar diversas situaciones reales e industriales con ecuaciones diferenciales.
</t>
  </si>
  <si>
    <t xml:space="preserve">Determinar el orden, grado y linealidad de una ecuación diferencial.
Determinar el tipo de solución de una ecuación diferencial.
Verificar la función como la solución de una ecuación diferencial analíticamente y con software.
</t>
  </si>
  <si>
    <t xml:space="preserve">Analítico
Sistemático
Objetivo
Trabajo colaborativo
Responsable
</t>
  </si>
  <si>
    <t>Métodos analíticos de solución a ecuaciones diferenciales de primer orden</t>
  </si>
  <si>
    <t xml:space="preserve">Identificar tipos de solución de una ecuación diferencial de primer orden:
- Variables separables
- Ecuaciones lineales, homogéneas y no homogéneas
- Ecuaciones exactas
- De Bernoulli
Explicar los métodos de solución de una ecuación diferencial:
- Variables separables
- Ecuaciones lineales, homogéneas y no homogéneas
- Ecuaciones exactas
- De Bernoulli
Explicar el proceso de solución de una ecuación diferencial en software.
Identificar las posibles aplicaciones de una ecuación diferencial en situaciones del entorno.
</t>
  </si>
  <si>
    <t xml:space="preserve">Resolver ecuaciones diferenciales con los métodos analíticos.
Resolver problemas del entorno con ecuaciones diferenciales.
Validar el resultado obtenido de solución de ecuaciones diferenciales con software.
</t>
  </si>
  <si>
    <t xml:space="preserve">Analítico
Proactivo
Sistemático
Trabajo colaborativo
Responsable
Honesto
Ético
Respetuoso
Objetivo
</t>
  </si>
  <si>
    <t xml:space="preserve">Elaborará un reporte a partir de un caso de su entorno profesional en el que incluya:
-Tipo de solución
-Planteamiento del caso
-Selección del método de solución
-Resolución de la ecuación diferencial
-Cálculo de valores importantes de la ecuación diferencial para diferentes momentos
-Validar la solución de la ecuación diferencial en software
</t>
  </si>
  <si>
    <t xml:space="preserve">1. Identificar las ecuaciones diferenciales, sus notaciones y clasificación
2. Comprender el proceso de comprobación de que una función es la solución de una ecuación diferencial
3. Analizar los tipos de solución de una ecuación diferencial de primer orden
4. Comprender el proceso de solución de los métodos de ecuaciones diferenciales
5. Validar resultados de ecuaciones diferenciales con software
</t>
  </si>
  <si>
    <t xml:space="preserve">Estudio de caso.
Trabajo colaborativo
Aprendizaje basado en problemas
</t>
  </si>
  <si>
    <t xml:space="preserve">Internet
Cañón
Pintarrón
Equipo de cómputo
Material impreso
Calculadora científica
Software matemático
</t>
  </si>
  <si>
    <t xml:space="preserve">Aula </t>
  </si>
  <si>
    <t>Transformadas de Laplace</t>
  </si>
  <si>
    <t>El alumno resolverá transformadas de Laplace para dar solución a modelos de sistemas y observar su funcionamiento.</t>
  </si>
  <si>
    <t xml:space="preserve">Definir el concepto y teoremas de valor inicial y final de la transformada de Laplace.
Explicar los métodos de solución de transformadas de Laplace directas e inversas:
-Por fórmula general
-Por fracciones parciales
-Uso de tablas
</t>
  </si>
  <si>
    <t>Determinar la solución de la transformada de Laplace de una función con los diferentes métodos.</t>
  </si>
  <si>
    <t>Solución de ecuaciones diferenciales mediante transformadas de Laplace</t>
  </si>
  <si>
    <t xml:space="preserve">Explicar el proceso de solución de las ecuaciones diferenciales con la transformada de Laplace y su inversa.
Explicar el proceso de solución de las ecuaciones diferenciales con la transformada de Laplace y su inversa a través de un software matemático.
Identificar las posibles aplicaciones de la transformada de Laplace en la solución de ecuaciones diferenciales en situaciones de su entorno.
</t>
  </si>
  <si>
    <t xml:space="preserve">Determinar la solución de la ecuación diferencial con transformadas de Laplace y su inversa.
Resolver problemas de su entorno con transformadas de Laplace.
Validar la solución de la ecuación diferencial con transformadas de Laplace y su inversa en software.
</t>
  </si>
  <si>
    <t xml:space="preserve">Elaborará un reporte a partir de un caso de su entorno profesional, que incluya:
-Transformada de Laplace
-Trasformada inversa de Laplace
-Solución de la ecuación diferencial
-Validación de la solución en software
</t>
  </si>
  <si>
    <t xml:space="preserve">1. Analizar los teoremas de valor inicial y final de la transformada de Laplace
2. Comprender los métodos de fórmula general, fracciones parciales y uso de tablas
3. Comprender el proceso de solución de las ecuaciones diferenciales con la transformada de Laplace y su inversa
4. Relacionar las aplicaciones de la transformada de Laplace con situaciones de su entorno
5. Validar la solución de la ecuación diferencial con transformadas de Laplace y su inversa en software
</t>
  </si>
  <si>
    <t xml:space="preserve">Estudio de caso
Trabajo colaborativo
Aprendizaje basado en proyectos
</t>
  </si>
  <si>
    <t xml:space="preserve">Internet
Cañón
Pintarrón 
Equipo de computo
Material impreso
Calculadora científica
Software
</t>
  </si>
  <si>
    <t>Métodos numéricos</t>
  </si>
  <si>
    <t>El alumno resolverá problemas de ecuaciones diferenciales en ingeniería para abarcar situaciones que no pueden resolverse con los métodos analíticos.</t>
  </si>
  <si>
    <t>Introducción a los métodos numéricos</t>
  </si>
  <si>
    <t xml:space="preserve">Explicar los conceptos de:
- Método numérico
- Aproximación
- Error numérico
- Cifra significativa
- Precisión
- Exactitud
- Incertidumbre
- Sesgo
Clasificar los tipos de errores numéricos:
- Relativo
- Absoluto
- Redondeo
- Truncamiento
Explicar el proceso de cálculo de errores numéricos y su interpretación.
</t>
  </si>
  <si>
    <t xml:space="preserve">Determinar los errores numéricos.
Interpretar resultados de errores de acuerdo a la situación dada.
</t>
  </si>
  <si>
    <t xml:space="preserve">Asertivo
Trabajo colaborativo
Sistemático
Analítico
</t>
  </si>
  <si>
    <t>Métodos numéricos de solución para una ecuación diferencial</t>
  </si>
  <si>
    <t xml:space="preserve">Explicar los métodos numéricos de solución para ecuaciones diferenciales:
- Euler
- Euler mejorado
- Runge Kutta
- Newton-Raphson
- Interpolación
- Derivación
- Integración numérica
Explicar la solución de ecuaciones diferenciales por los métodos numéricos mediante el uso de software. 
Relacionar el uso de los métodos numéricos en otras áreas matemáticas:
- Ecuaciones algebraicas
- Ecuaciones trascendentes
- Sistemas de ecuaciones lineales
- Derivación e integración
</t>
  </si>
  <si>
    <t xml:space="preserve">Seleccionar el método numérico de solución acorde a la ecuación diferencial. 
Solucionar problemas de su entorno con ecuaciones diferenciales por los métodos numéricos.
Validar la solución de ecuaciones diferenciales por los diferentes métodos numéricos con el uso de software.
Determinar raíces de ecuaciones algebraicas y trascendentes con métodos numéricos.
Resolver sistemas de ecuaciones con métodos numéricos.
Resolver derivadas e integrales con métodos numéricos.
</t>
  </si>
  <si>
    <t xml:space="preserve">A partir de tres casos de su entorno profesional integrará un portafolio de evidencias que incluya para cada caso:
- Dos métodos numéricos de solución
- Proceso de solución analítica
- Precisión en el resultado y su interpretación
- Validación en software
</t>
  </si>
  <si>
    <t xml:space="preserve">1. Identificar los conceptos básicos de métodos numéricos
2. Analizar los tipos de errores numéricos
3. Comprender el proceso de cálculo de los métodos numéricos en la solución de ecuaciones diferenciales
4.  Relacionar la aplicación de los métodos numéricos en ecuaciones diferenciales en la solución de problemas de su entorno
5. Validar la solución de ecuaciones diferenciales por los diferentes métodos numéricos con el uso de software
</t>
  </si>
  <si>
    <t xml:space="preserve">Solución de problemas
Análisis de casos
Aprendizaje auxiliado por tecnologías de la información
</t>
  </si>
  <si>
    <t xml:space="preserve">Internet
Cañón
Pintarrón 
Equipo de cómputo
Material impreso
Calculadora científica
Software
</t>
  </si>
  <si>
    <t>Steven C. Chapra (2007) Métodos numéricos para Ingenieros México México McGraw-Hill</t>
  </si>
  <si>
    <t xml:space="preserve">Erwing Kreyszig 
(2009) Matemáticas avanzadas para Ingeniería México México Limosa Wiley
</t>
  </si>
  <si>
    <t xml:space="preserve">Dennis G. Zill 
(2009) Ecuaciones diferenciales con aplicaciones de modelado México México CENGAGE Learning
</t>
  </si>
  <si>
    <t>Antonio Nieves Hurtado (2004) Métodos numéricos aplicados a la Ingeniería México México Patria</t>
  </si>
  <si>
    <t>C. Henry Edwards  (2001) Ecuaciones diferenciales elementales con aplicaciones México México Prentice Hall</t>
  </si>
  <si>
    <t>Carmona Jover Isabel (2011) Ecuaciones diferenciales México México Pearson</t>
  </si>
  <si>
    <t xml:space="preserve">Espinoza Herrera Ernesto J. (2010) Ecuaciones diferenciales ordinarias. Introducción
http:\\canek.azc.uam.mx México México REVERTÉ UAM
</t>
  </si>
  <si>
    <t>MATERIA 63</t>
  </si>
  <si>
    <t>MATERIA 64</t>
  </si>
  <si>
    <t>MATERIA 65</t>
  </si>
  <si>
    <t>Describir las características básicas, funcionamiento y aplicaciones de cada uno de los mecanismos, por ejemplo: corredera biela manivela, yugo escocés, retorno rápido, cuatro barras.</t>
  </si>
  <si>
    <t>Elaborar prototipos de mecanismos  y realizar simulaciones de estos en CAD (solid edge, Solid works)</t>
  </si>
  <si>
    <t>Movilidad.</t>
  </si>
  <si>
    <t xml:space="preserve">Determinar los grados de libertad de mecanismos, por ejemplo: corredera biela manivela, yugo escocés, retorno rápido, cuatro barras.
Trazar las gráficas de posición de  mecanismos planos, por ejemplo:  corredera biela manivela, yugo escocés, retorno rápido
</t>
  </si>
  <si>
    <t xml:space="preserve">Elaborará un prototipo de uno de los siguientes mecanismos:
Corredera biela manivela, yugo escocés, retorno rápido, cuatro barras. Que incluya:
• el diseño en CAD, 
• una descripción de su funcionamiento incluyendo el grado de libertad 
</t>
  </si>
  <si>
    <t xml:space="preserve">1. Identificar las características de los mecanismos.
2. Describir el funcionamiento de los mecanismos.
3. comprender las trayectorias de los mecanismos.
</t>
  </si>
  <si>
    <t xml:space="preserve">Computadora
Proyector de Video
Software CAD
Prototipos de mecanismos y animaciones.
</t>
  </si>
  <si>
    <t>Análisis cinemático</t>
  </si>
  <si>
    <t>Describir la posición y desplazamiento de los elementos de un mecanismo plano considerando los tipos de movimiento: Plano, helicoidal, esférico y espacial.</t>
  </si>
  <si>
    <t xml:space="preserve">Trazar las gráficas de posición y desplazamiento de un mecanismo plano a partir de los parámetros de los mismos
Calcular y comparar con las gráficas de posición y desplazamiento de los elementos 
</t>
  </si>
  <si>
    <t>Calcular la ventaja mecánica de máquinas simples (palanca, torno, polea-polipasto)</t>
  </si>
  <si>
    <t xml:space="preserve">Identificar los conceptos de Aceleración, tipos y características. 
Identificar la relación fuerza-aceleración, torque aceleración angular.
</t>
  </si>
  <si>
    <t xml:space="preserve">Entregará un reporte con la descripción detallada de la cinemática de un mecanismo de transmisión de movimiento y otro de transformación de movimiento, que incluya:
• Gráficas de la posición y velocidad
• Simulación de CAD
• Cálculos y descripción de la ventaja mecánica.
</t>
  </si>
  <si>
    <t xml:space="preserve">1. Identificar las características cinemáticas (posición, velocidad y aceleración).
2. Comprender el proceso para calcular los parámetros.
3. Analizar la representación gráfica.
4. Analizar la simulación del movimiento.
5. Relacionar la ventaja mecánica
</t>
  </si>
  <si>
    <t xml:space="preserve">Computadora
Proyector de Video
 Software CAD
Prototipos de mecanismos y animaciones.
</t>
  </si>
  <si>
    <t>Identificar los diferentes tipos de levas y seguidores y sus características generales</t>
  </si>
  <si>
    <t xml:space="preserve">Determinar el tipo de leva o seguidor en una aplicación específica </t>
  </si>
  <si>
    <t xml:space="preserve">Relacionar los diagramas de desplazamiento con el movimiento de la leva.
Identificar las características del diseño de leva: curvas,  dimensión, ángulo de presión y radio de curvatura
</t>
  </si>
  <si>
    <t>Identificar las características del seguidor oscilante de rodillo.</t>
  </si>
  <si>
    <t xml:space="preserve">Elaborará un prototipo de  una leva que incluya: 
• El modelo en CAD
• Diagramas de desplazamiento  
</t>
  </si>
  <si>
    <t xml:space="preserve">1.-Relacionar la forma de la leva con su movimiento.
2.-Analizar las variantes de las levas.
3.-Identificar sus características.
4.-Representar la leva en el software de CAD
</t>
  </si>
  <si>
    <t xml:space="preserve">Computadora
Proyector de Video
Software CAD
Prototipos de levas y animaciones.
Catálogos
Tablas comparativas  y hojas técnicas
</t>
  </si>
  <si>
    <t>Trenes de Engranes</t>
  </si>
  <si>
    <t xml:space="preserve">Describir el tipo de engranaje y su función en aplicaciones específicas </t>
  </si>
  <si>
    <t>Calcular el número de dientes, paso diametral, diámetro de paso y relación de velocidad angular</t>
  </si>
  <si>
    <t xml:space="preserve">Identificar las características principales y los pasos de reducción  de los trenes de engranes de ejes paralelos </t>
  </si>
  <si>
    <t>Determinar un reductor para una aplicación práctica específica</t>
  </si>
  <si>
    <t xml:space="preserve">Clasificar los tipos de trenes de engranaje: Planetario, Tornillo sin fin, Hipoideos, Helicoidales.
Identifica sus principales características.
</t>
  </si>
  <si>
    <t>Determinar el tipo de Tren de engranaje en diferentes aplicaciones considerando sus características técnicas</t>
  </si>
  <si>
    <t>Identificar las características y aplicaciones de los engranes helicoidales (distancia del cono y ángulo de la espiral)</t>
  </si>
  <si>
    <t>Determinar un tren de engranes helicoidales en una aplicación específica</t>
  </si>
  <si>
    <t xml:space="preserve">Trenes de engranajes Hipoideos o sesgados.
</t>
  </si>
  <si>
    <t xml:space="preserve">Identificar las características y aplicaciones de los engranes hipoideos o sesgados </t>
  </si>
  <si>
    <t>Determinar un tren de engranes hipoideos en una aplicación específica</t>
  </si>
  <si>
    <t>Identificar las características, tipos y aplicación de: Engranajes planetarios, Diferenciales rectos y Diferenciales de engranes cónicos</t>
  </si>
  <si>
    <t>Determinar un Diferencial en una aplicación específica</t>
  </si>
  <si>
    <t xml:space="preserve">Elaborará un reporte con la descripción de un tren de engranes para una aplicación específica que contenga:
• los cálculos que describan la operación del tren de engranaje
• la selección del engranaje adecuado para la aplicación
• La descripción de su función.
</t>
  </si>
  <si>
    <t xml:space="preserve">1.-Identificar las características generales de los tipos de engranes.
2.-Comprender el funcionamiento de los diferentes tipos de engranes.
3.-Comprender el proceso para realizar el cálculo de los parámetros.
4.-Discriminar entre los tipos de engranes para la aplicación
</t>
  </si>
  <si>
    <t xml:space="preserve">Computadora
Proyector de Video
Prototipos de engranajes y animaciones.
Catálogos
Tablas comparativas  y hojas técnicas
</t>
  </si>
  <si>
    <t xml:space="preserve">Mabie Hamilton H.  (2004)
2ª
Edición Mecanismos y Dinámica De Maquinaria D.F. México Limusa 
ISBN: 978-9681845674
</t>
  </si>
  <si>
    <t xml:space="preserve">Shigley Joseph, (1999) Teoría de máquinas y mecanismos
 D.F. México Mcgraw-Hill
ISBN: 978-9684512979
</t>
  </si>
  <si>
    <t xml:space="preserve">Shigley Joseph, Mischke Charles, Brown Thomas H.
 (2004)
3th
Edition Standard Handbook of Machine USA USA McGraw-Hill
ISBN: 978-0071441643
</t>
  </si>
  <si>
    <t xml:space="preserve">Erdman, A. G. y Sandor G.N.  (1998)
3ª Edición Diseño de mecanismos. Análisis y síntesis
 D.F. México Prentice Hall
ISBN: 978-9701701638
</t>
  </si>
  <si>
    <t xml:space="preserve">Norton Robert (2009) Cam Design and Manufacturing Handbook USA USA Industrial Press Inc
ISBN: 978-0831133672
</t>
  </si>
  <si>
    <t xml:space="preserve">Motores de CA </t>
  </si>
  <si>
    <t>Identificar las características de frecuencia, velocidad, voltaje, potencia y par de los motores de CA en la clasificación de motores, conforme a lo dispuesto en las normas NEMA y describir las curvas características par- velocidad de los motores de CA.</t>
  </si>
  <si>
    <t xml:space="preserve">Seleccionar los motores síncronos y asíncronos en aplicaciones industriales con base en las especificas del cálculo de la potencia y momento de torsión,   velocidad, voltaje.
</t>
  </si>
  <si>
    <t>Identificar las características de par-velocidad del motor de CD de excitación separada y en derivación para determinar la eficiencia y clasificación con base en el circuito equivalente de un motor de CD y sus curvas de magnetización.</t>
  </si>
  <si>
    <t>Seleccionar los motores de CD de aplicaciones industriales con base en el cálculo de velocidad, potencia y par motor.</t>
  </si>
  <si>
    <t xml:space="preserve">Servomotores y motores a pasos </t>
  </si>
  <si>
    <t>Clasificar los motores a pasos y servomotores y describir las características de par dinámico de trabajo, par de mantenimiento, par de detección, ángulo de paso, numeró de paso por vuelta, frecuencia de paso máximo en motores a pasos de imán permanente, de reluctancia variable, híbridos, unipolares y bipolares, y las secuencias en control de los motores a pasos imán permanente, de reluctancia variable, híbridos, unipolares y bipolares.</t>
  </si>
  <si>
    <t>Seleccionar el tipo de motor con respecto a los requerimientos del sistema y cálculo del torque, momento de inercia y velocidad angular de los motores a pasos y servomotores.</t>
  </si>
  <si>
    <t xml:space="preserve">1. Distinguir las características de los motores síncronos, asíncronos y de CD y las marcas de los motores industriales de CA y CD y las norma NEMA en las que operan.
2. Identificar las curvas par -velocidad de los motores asíncronos y de CD.
3.- Analizar arranques y control de velocidad de motores de C.A y C.D.
4. Analizar las características, ventajas y desventajas de los servomotores y motores a pasos con base en catálogos comerciales y las formas de posicionamiento de los motores a pasos y servomotores.
5.- Determinar ajustes de posicionamiento con servomotores y motores a pasos en la  realización de circuitos con Microcontroladores y puente H.
</t>
  </si>
  <si>
    <t xml:space="preserve">Pizarrón
Cañón
Equipo de computo
Videos
 Acetatos Diagramas
Manuales de datos técnicos
Multímetro Amperímetro de gancho
Motores de CA , CD, a pasos y servomotores
catálogo de fabricante
</t>
  </si>
  <si>
    <t>Aula/ Laboratorio / Taller/ Empresa</t>
  </si>
  <si>
    <t>El alumno seleccionará elementos de control y protección para motores de CA y CD a pasos y servomotores con base en el cálculo de los requerimientos del sistema para arranque y paro bajo las normas DIN y ANSI</t>
  </si>
  <si>
    <t xml:space="preserve">Elementos de protección para corto circuito y sobrecarga </t>
  </si>
  <si>
    <t>Describir el principio de funcionamiento y características de fusibles, interruptores termomagneticos, relevadores de sobrecarga y guardamotores.</t>
  </si>
  <si>
    <t>Calcular los parámetros de corto circuito y sobrecarga en protecciones térmicas, magnéticas y magnetotérmicas de motores de C.A y CD.</t>
  </si>
  <si>
    <t>Seleccionar   temporizadores, contactores, relevadores, contadores de eventos, interruptores de proximidad, límite y velocidad, en la automatización de procesos industriales.</t>
  </si>
  <si>
    <t xml:space="preserve">Control de motores de CA y CD </t>
  </si>
  <si>
    <t>Describir el funcionamiento del arranque temporizado, la inversión de giro, frenado, la secuencia, la activación con interruptores en motores de CA y CD.</t>
  </si>
  <si>
    <t>Elaborar diagramas de fuerza y de control bajo las normas DIN y ANSI y realiza: el arranque temporizado, Inversión de giro, frenado, secuencias de arranque, activación con Interruptores a motores de CA y CD en el el alambrado de la lógica cableada.</t>
  </si>
  <si>
    <t xml:space="preserve">Arranque a tensión reducida </t>
  </si>
  <si>
    <t>Identificar las características y aplicaciones de arranques a tensión reducida: Autotransformador, resistencias y estrella-delta</t>
  </si>
  <si>
    <t xml:space="preserve">Control de motores a pasos </t>
  </si>
  <si>
    <t>Describir el funcionamiento del circuito electrónico en el manejo de la potencia (driver) diferenciando las diversas configuraciones con respecto al tipo de motor a pasos.</t>
  </si>
  <si>
    <t xml:space="preserve">Control de servomotores </t>
  </si>
  <si>
    <t xml:space="preserve">Describir la configuración de conexiones del encoder y alimentación del servomotor. 
Describir el funcionamiento del circuito electrónico en el manejo de la potencia (driver).
Describir las características de señales requeridas en la actuación del servomotor.
</t>
  </si>
  <si>
    <t>Realizar la conexión y operación del driver adecuado a las características de servomotor en el control de velocidad.</t>
  </si>
  <si>
    <t>Aula/ Laboratorio / Taller</t>
  </si>
  <si>
    <t>El alumno simulará circuitos electrónicos de potencia usando tiristores, dispositivos de conmutación, inversores y fuentes conmutadas para proporcionar el suministro eléctrico para el sistema de fuerza y control.</t>
  </si>
  <si>
    <t xml:space="preserve">Tiristores y dispositivos de conmutación </t>
  </si>
  <si>
    <t>Explicar el funcionamiento y principales aplicaciones de: UJT,SCR, TRIAC, DIAC,BCT, LASCR, RCT,GTO,FET-CTH,MTO,ETO,IGCT,MCT y SITH</t>
  </si>
  <si>
    <t xml:space="preserve">Introducción a las  fuentes conmutadas </t>
  </si>
  <si>
    <t>Identificar una fuente conmutada en su operación, topologías (reductoras y elevadoras), y describir mediante un diagrama a bloques las partes que conforman una fuente conmutada típica.</t>
  </si>
  <si>
    <t xml:space="preserve">Simular una fuente conmutada reductora y elevadora.
Seleccionar fuentes conmutadas.
</t>
  </si>
  <si>
    <t xml:space="preserve">Inversores y software de simulación </t>
  </si>
  <si>
    <t>Describir el funcionamiento y operación de los inversores (monofásicos, bifásicos y trifásicos) con entrada variable de voltaje (VVI), entrada de corriente (CSI) y modulación de pulso (PWM) y describir un diagrama a bloques de un inversor PWM.</t>
  </si>
  <si>
    <t xml:space="preserve">Elaborará simulaciones de topologías de fuentes conmutadas e inversores.
Entregará reporte de resultados de conexiones, formas de onda y graficas de voltaje y corriente 
Entregará resultados de la selección de fuente conmutada.
</t>
  </si>
  <si>
    <t xml:space="preserve">1. Distinguir el funcionamiento de tiristores y dispositivos de conmutación e identificar la construcción y simulación de circuitos de control de potencia con tiristores y dispositivos de conmutación.
2. Distinguir las partes y elementos de las fuentes conmutadas.
 3. Analizar la selección de fuentes conmutadas para el suministro de energía. 
4. Identificar inversores.
5. Distinguir inversores y software de simulación y determinar la programación de inversores.
</t>
  </si>
  <si>
    <t xml:space="preserve">Variadores de velocidad para motores de CD </t>
  </si>
  <si>
    <t xml:space="preserve">Seleccionar el variador de velocidad de CD, configurar los parámetros de operación y
Realiza la puesta en servicio.
</t>
  </si>
  <si>
    <t xml:space="preserve">Variadores de velocidad para motores de CA </t>
  </si>
  <si>
    <t xml:space="preserve">Identificar las características, funcionamiento, aplicaciones de un variador de velocidad de CA, las configuraciones de velocidad mediante el teclado del variador.
Describir las funciones de modo local, configuración de V/F, tiempos de rampas, ajustes de curvas S, multivelocidades, control manual y protecciones del motor.
</t>
  </si>
  <si>
    <t>Seleccionar el variador de velocidad de CA, configurar los parámetros V/F, tiempos de rampas, ajustes de curvas S, multivelocidades, control manual, protecciones del motor y puesta en servicio.</t>
  </si>
  <si>
    <t xml:space="preserve">Elaborará reporte de resultados donde muestre: 
- La selección, configuración y puesta en servicio de variadores de velocidad para motores de CD y CA con base a las características del proceso.
</t>
  </si>
  <si>
    <t xml:space="preserve">1. Identificar variadores de velocidad para motores de CD.
2. Comprender la configuración de los variadores de velocidad de CD.
3. Identificar variadores de velocidad para motores de CA. 
4. Comprender  la configuración de los variadores de velocidad de CA
</t>
  </si>
  <si>
    <t xml:space="preserve">Wildi, T
Navarro, S. R
Ortega, G. L
 (2007) Máquinas eléctricas y sistemas de potencia
 Distrito Federal México Pearson Educación
ISBN: 970-26-0814-7
</t>
  </si>
  <si>
    <t xml:space="preserve">Timothy, J.M (2006)
 Electrónica industrial moderna
 Distrito Federal México Pearson Educación
ISBN: 970-26-0669-1
</t>
  </si>
  <si>
    <t xml:space="preserve">Díaz, G. G
Gómez, A.A
 (2002) Variación de la velocidad de los motores eléctricos
 Oviedo España Publicado por Universidad de Oviedo
ISBN: 84-8317-298-4
</t>
  </si>
  <si>
    <t xml:space="preserve">Álvarez, P.M (2000) Convertidores de frecuencia, controladores de motores y SSR
 Madrid España Marcombo
ISBN: 84-267-1268-1
</t>
  </si>
  <si>
    <t xml:space="preserve">Segui, Ch., S
Orts, G, S
Gimeno, S.F.
Sánchez, D, C (2002) Fundamentos básicos de la electrónica de potencia
 Valencia España Universidad Politécnica de Valencia
ISBN: 84-9705-128-9
</t>
  </si>
  <si>
    <t>El alumno elaborará dibujos y modelos 3D con apoyo de software de diseño asistido por computadora (CAD), considerando conceptos de diseño industrial y metrología para la representación gráfica de elementos mecánicos y de suministros.</t>
  </si>
  <si>
    <t>Fundamentos de dibujo industrial</t>
  </si>
  <si>
    <t>El alumno identificará las características de los planos y sus conceptos generales para el bosquejo  básico de la representación gráfica  del  elemento mecánico.</t>
  </si>
  <si>
    <t>El dibujo de ingeniería como lenguaje</t>
  </si>
  <si>
    <t>Reconocer las aplicaciones del dibujo, y su uso como lenguaje</t>
  </si>
  <si>
    <t>Distinguir las aplicaciones y sus características de comunicación en planos muestra.</t>
  </si>
  <si>
    <t xml:space="preserve">Ordenado
Creativo
Tenaz
Propositivo
Analítico
</t>
  </si>
  <si>
    <t>Especificaciones  del dibujo en ingeniería</t>
  </si>
  <si>
    <t>Identificar las normas y especificaciones requeridas del plano considerando los estándares americano y europeo.</t>
  </si>
  <si>
    <t xml:space="preserve">Distinguir la aplicación de las normas y especificaciones en planos muestra 
Distinguir el tipo de plano según las normas y estándares.
</t>
  </si>
  <si>
    <t xml:space="preserve">Ordenado
Creativo
Tenaz
Propositivo
Analítico 
</t>
  </si>
  <si>
    <t>Conceptos en la representación gráfica de piezas mecánicas</t>
  </si>
  <si>
    <t xml:space="preserve">Identificar los conceptos: 
Tipos de líneas (contorno, ocultas y  de centros), cotas, tolerancia y ajuste de piezas y ensambles, su importancia y la manera de representarlos.
</t>
  </si>
  <si>
    <t>Examinar los conceptos de cotas, tolerancia y ajuste de piezas y ensambles, en un plano respecto a una pieza real, considerando las mediciones en las mismas.</t>
  </si>
  <si>
    <t>Software de Diseño Asistido por Computadora</t>
  </si>
  <si>
    <t>Reconocer las ventajas y características del uso del software CAD así como sus principales funciones.</t>
  </si>
  <si>
    <t xml:space="preserve">Operar el entorno de software:
- Bosquejo
- Líneas y formas principales
- Barras de Herramientas
- Tabla de materiales y acabados
</t>
  </si>
  <si>
    <t xml:space="preserve">Responsabilidad
Ordenado
Creativo
Tenaz
Propositivo
Analítico
</t>
  </si>
  <si>
    <t xml:space="preserve">Entregará un reporte con la descripción detallada en un plano de una pieza real, que contenga:
- Descripción General
- Normatividad y estándar aplicado
- Cotas, tolerancias y ajustes
- Comparación con la pieza real (medición)
</t>
  </si>
  <si>
    <t xml:space="preserve">1. Identificar el dibujo como lenguaje.
2. Describir especificaciones de dibujo.
3. Comprender los conceptos de representación de piezas.
4. Comprender el uso de las herramientas del Software CAD
</t>
  </si>
  <si>
    <t xml:space="preserve">Práctica dirigida
Discusión dirigida
</t>
  </si>
  <si>
    <t xml:space="preserve">Computadora
proyector de Video
Software CAD
Instrumento de medición
Planos de piezas mecánicas (ya realizados)
</t>
  </si>
  <si>
    <t>Dibujo en 2D asistido por computadora</t>
  </si>
  <si>
    <t>El alumno realizará la representación gráfica de piezas en 2D por medio de software de CAD considerando vistas, secciones, proyección ortogonal e isométrica para la representación de una pieza mecánica.</t>
  </si>
  <si>
    <t>Trazos de líneas y figuras básicas</t>
  </si>
  <si>
    <t>Identificar el uso de líneas y figuras básicas para la elaboración de planos y los comandos respectivos del software.</t>
  </si>
  <si>
    <t>Realizar el trazo de una pieza en 2D utilizando líneas y figuras básicas con software.</t>
  </si>
  <si>
    <t xml:space="preserve">Ordenado
Creativo
Tenaz
</t>
  </si>
  <si>
    <t>Métodos de Acotación</t>
  </si>
  <si>
    <t xml:space="preserve">Identificar las técnicas de acotación en: líneas, arcos y elementos circulares y los comandos respectivos del software. </t>
  </si>
  <si>
    <t>Trazar las acotaciones de una pieza en 2D con software.</t>
  </si>
  <si>
    <t>Descripción de la forma por medio de vistas</t>
  </si>
  <si>
    <t xml:space="preserve">Reconocer la descripción de piezas considerando los conceptos de: Arreglo de vistas y proyección ortogonal.
y los comandos respectivos del software.
</t>
  </si>
  <si>
    <t>Dibujar las proyecciones ortogonales de una pieza mecánica con software.</t>
  </si>
  <si>
    <t>Superficies paralelas e inclinadas Vistas en sección</t>
  </si>
  <si>
    <t>Reconocer la representación de superficies paralelas e inclinadas y los comandos respectivos del software.</t>
  </si>
  <si>
    <t>Dibujar cuñas y pasadores considerando la representación de las superficies paralelas e inclinadas con software.</t>
  </si>
  <si>
    <t>Vistas auxiliares principales</t>
  </si>
  <si>
    <t>Identificar el uso de vistas auxiliares en el dibujo de una pieza, y los comandos respectivos del software.</t>
  </si>
  <si>
    <t>Dibujar una pieza con vistas auxiliares con software.</t>
  </si>
  <si>
    <t>Isométricos</t>
  </si>
  <si>
    <t>Reconocer la representación de una pieza en Isométrico, así como sus características y los comandos respectivos del software.</t>
  </si>
  <si>
    <t>Dibujar una pieza en Isométrico con software.</t>
  </si>
  <si>
    <t xml:space="preserve">A partir de un caso dado elaborará un dibujo asistido por computadora de piezas en 2D que incluya:
- Acotaciones
- proyección ortogonal
- Vistas de sección
- vistas auxiliares
- Isométrico
</t>
  </si>
  <si>
    <t xml:space="preserve">1. Identificar las características de la pieza.
2. Clasificar los trazos y figuras básicas.
3. Identificar Acotaciones, las diferentes vistas (superficies, sección, auxiliares y principales) y proyección ortogonal.
4. Distinguir la representación Isométrica.
5. Comprender el proceso para dibujar piezas
</t>
  </si>
  <si>
    <t xml:space="preserve">Ejercicios prácticos
Aprendizaje auxiliado por las Tecnologías de la Información y Comunicación
Práctica en laboratorio
</t>
  </si>
  <si>
    <t xml:space="preserve">Computadora
 proyector de Video
 Software CAD
</t>
  </si>
  <si>
    <t>Dibujo de piezas en 3D</t>
  </si>
  <si>
    <t>El alumno realizará la representación gráfica de piezas en 3D por medio de software de CAD  para la aplicación de detalles específicos, acabados  y materiales.</t>
  </si>
  <si>
    <t>Conceptos en la representación gráfica de piezas mecánicas en 3D</t>
  </si>
  <si>
    <t>Identificar los conceptos de: geometrías, extrusiones, cortes y revoluciones para la generación de piezas en 3D, y los comandos respectivos del software.</t>
  </si>
  <si>
    <t>Representar piezas en 3D a través de las herramientas básicas de software de CAD 3D y sus conceptos relacionados.</t>
  </si>
  <si>
    <t xml:space="preserve">Responsabilidad
Ordenado
Creativo
Tenaz
Proactivo
Analítico
</t>
  </si>
  <si>
    <t>Planos de Referencia</t>
  </si>
  <si>
    <t>Identificar los tipos, tamaño y características de los planos de referencia en un dibujo 3D, y los comandos respectivos del software.</t>
  </si>
  <si>
    <t>Establecer y configurar el plano de referencia para un dibujo 3D en el software de CAD</t>
  </si>
  <si>
    <t xml:space="preserve">Responsabilidad
Ordenado
Creativo
Proactivo
Tenaz
Propositivo
Analítico
</t>
  </si>
  <si>
    <t>Perfiles</t>
  </si>
  <si>
    <t xml:space="preserve">Reconocer los conceptos de Perfiles y sus características: 
-Patrones 2D, posicionamiento y dimensiones, 
-Relaciones y variables
-Bases
-Perfiles abiertos
Identificar los comandos respectivos del software
</t>
  </si>
  <si>
    <t>Dibujar un perfil en el software considerando sus características.</t>
  </si>
  <si>
    <t xml:space="preserve">Responsabilidad
Ordenado
Creativo
Tenaz
</t>
  </si>
  <si>
    <t>Features</t>
  </si>
  <si>
    <t xml:space="preserve">Reconocer los conceptos de feature y sus características: 
-Base de un feature
-Opciones de extensión
-Perfiles abierto
Múltiples perfiles-Construcción de features: revolución y barrido
-Secciones transversales, y los comandos respectivos del software.
</t>
  </si>
  <si>
    <t>Dibujar una pieza 3D considerando las características de feature, en el software de CAD</t>
  </si>
  <si>
    <t>Detalles específicos</t>
  </si>
  <si>
    <t xml:space="preserve">Identificar los comandos básicos para detalles específicos como:
-Tipos e barrenos
-Barrenos con rosca
-Patrones de barrenos
-Comandos: mounting boss, rib, vent
Tratamiento de features
-Comandos: round, draft, chamfer, thin wall, thicken, thread 
-Reutilización de features
-Features patrones
-Comando part copy
</t>
  </si>
  <si>
    <t>Dibujar una pieza en 3D utilizando los principales comandos para detalle de piezas en el software de CAD</t>
  </si>
  <si>
    <t xml:space="preserve">Ordenado
Creativo
Proactivo
Tenaz
</t>
  </si>
  <si>
    <t>Acabados y materiales</t>
  </si>
  <si>
    <t>Identificar los comandos básicos para definir los acabados y materiales (parámetros y características) de una pieza.</t>
  </si>
  <si>
    <t>Dibujar una pieza especificando sus acabados y materiales, en el software de CAD</t>
  </si>
  <si>
    <t xml:space="preserve">Elaborará un Dibujo 3D de una pieza utilizando un software de CAD que incluya:
- plano de referencia
- patrones de barrenos
- patrones 
 acabados y materiales
</t>
  </si>
  <si>
    <t xml:space="preserve">1. Identificar los conceptos de construcción en 3D.
2. Diferenciar planos de referencia.
3. Clasificar: perfiles, features, láminas y Detalles.
4. Discriminar acabados y materiales.
5. Comprender el proceso para elaborar piezas en 3D.
</t>
  </si>
  <si>
    <t xml:space="preserve">Computadora
Proyector de Video
Software CAD
</t>
  </si>
  <si>
    <t>Ensambles en 3D</t>
  </si>
  <si>
    <t>El alumno realizará la representación gráfica de ensamble de piezas en 3D por medio de las herramientas del software CAD para  la alineación, relación y despiece.</t>
  </si>
  <si>
    <t>Construcción de Ensambles</t>
  </si>
  <si>
    <t xml:space="preserve">Identificar los conceptos y técnicas relacionados con la construcción de ensambles:
-Modificando ensambles
-Posicionando piezas en ensambles 
-Compartiendo ensambles
-Posicionando la misma pieza más de una vez
-Comando asistente de relaciones de ensamble
-Aplicación relaciones:
-alineación plana
-alineación axial
-de compañero
-de conexión
-Flashfit
-Insertar relación
-Relación tangente
-Relación cam,
y los comandos respectivos del software.
</t>
  </si>
  <si>
    <t>Dibujar un ensamble de piezas considerando la correcta posición de las piezas, patrones de ensambles y relaciones, en el software de CAD.</t>
  </si>
  <si>
    <t xml:space="preserve">Responsabilidad
Ordenado
Creativo
Proactivo
Tenaz
Analítico
</t>
  </si>
  <si>
    <t>Manipulación de Ensambles</t>
  </si>
  <si>
    <t xml:space="preserve">Identificar los conceptos y técnicas relacionados con la manipulación de ensambles:
-Tabla pathfinder
-Reemplazando piezas en ensambles
-Comando move part
-Propiedades de ensambles
-Explosión de un ensamble
-Edición directa
-Comandos: move faces, offset faces, resize hole, resize round, delete holes, delete regions y los comandos respectivos del software.
</t>
  </si>
  <si>
    <t>Dibujar un ensamble de piezas considerando la correcta posición de las piezas, patrones de ensambles y relaciones que incluya la explosión de un ensamble, en el software de CAD.</t>
  </si>
  <si>
    <t xml:space="preserve">Elaborará un dibujo 3D de un ensamble utilizando un software de CAD que incluya:
- edición
- alineación
- relación
- tabla pathfinder
- explosión de piezas
- patrones
</t>
  </si>
  <si>
    <t xml:space="preserve">1. Comprender el proceso de construcción de un ensamble.
2. Determinar la manipulación de un ensamble.
3. Comprender el proceso para realizar un dibujo 3D de un ensamble.
</t>
  </si>
  <si>
    <t xml:space="preserve">Ejercicios prácticos
Aprendizaje auxiliado por las Tecnologías de la Información y Comunicación
Práctica en Laboratorio
</t>
  </si>
  <si>
    <t xml:space="preserve">Computadora
proyector de Video
Software CAD
</t>
  </si>
  <si>
    <t>Modelos en 3D</t>
  </si>
  <si>
    <t>El alumno  realizará la representación gráfica de un modelo en 3D por medio de las herramientas del software CAD  para aplicar   movilidad, dimensiones y control de versiones.</t>
  </si>
  <si>
    <t>Creación de modelos en 3D</t>
  </si>
  <si>
    <t xml:space="preserve">Describir las características de un modelo 3D (un modelo es la descripción detallada de piezas y ensambles con medidas, tolerancias, acabados, listas de partes y control de versiones)
Reconocer los conceptos de vistas principales, de corte y auxiliares de un modelo en 3D en un plano, y los comandos respectivos del software.
</t>
  </si>
  <si>
    <t xml:space="preserve">Crear un modelos 3D considerando:
-Descripción
-Creación de la vista de un dibujo
-Creación de vistas adicionales
-Vistas principales
-Vistas auxiliares
-Planos de Corte, en el software de CAD.
</t>
  </si>
  <si>
    <t>Dimensiones y anotaciones en modelos 3D</t>
  </si>
  <si>
    <t>Reconocer los conceptos principales de dimensiones, cotas y tolerancias aplicadas a modelos 3D, y los comandos respectivos del software.</t>
  </si>
  <si>
    <t xml:space="preserve">Realizar un modelo 3D considerando Dimensiones y anotaciones:
-Dimensiones, anotaciones y PMI
-Actualización de listas de piezas
-Tabla de barrenos
-recuperación y posición de dimensiones, en el software de CAD.
</t>
  </si>
  <si>
    <t>Simulación dinámica de modelos 3D</t>
  </si>
  <si>
    <t>Identificar los conceptos de colisión de ensamble, tolerancias, movimiento (ejes y desplazamientos) y colisión por movimiento, en un modelo 3D, y los comandos respectivos del software.</t>
  </si>
  <si>
    <t>Simular el ensamble y movimiento en un modelo 3D, e identificar posibles colisiones, en el software.</t>
  </si>
  <si>
    <t xml:space="preserve">Gestión de documentos
Creación de reportes
</t>
  </si>
  <si>
    <t xml:space="preserve">Identificar las técnicas y normatividad relacionada con el control de modificaciones en el diseño, identificación de planos.
Identificar las normas relacionadas con el almacenamiento, tamaño, impresión y doblado de planos, y los comandos respectivos del software.
</t>
  </si>
  <si>
    <t>Elaborar de un reporte de diseño usando las herramientas del Software de CAD que permita realizar lista de partes y materiales, control de cambio de diseño, así como la exportación de planos para la realización de un documento.</t>
  </si>
  <si>
    <t xml:space="preserve">Responsabilidad
Ordenado
Honestidad
Creativo
Proactivo
Tenaz
Propositivo
Liderazgo
Proactivo
Emprendedor
Analítico
</t>
  </si>
  <si>
    <t xml:space="preserve">Elaborará un modelo de 3D que contenga:
- Anotaciones
- vistas (corte y principales)
- tolerancias
- simulación
- control de versiones
</t>
  </si>
  <si>
    <t xml:space="preserve">1. Definir las características del  modelo.
2. Identificar las dimensiones.
3. Analizar el ensamble y colisiones.
4. Comprender gestión de documentos.
5. Comprender el proceso para realizar un modelo de 3D
</t>
  </si>
  <si>
    <t xml:space="preserve">Aprendizaje basado en proyectos
Ejercicios prácticos
</t>
  </si>
  <si>
    <t>Planos de canalización (tuberías y cableado)  y diagramas eléctricos</t>
  </si>
  <si>
    <t>El alumno asignará la simbología, con la cual podrá desarrollar planos de Canalización (tuberías y cableado), diagramas eléctricos para la  interpretación de planos y diagramas.</t>
  </si>
  <si>
    <t>Planos de Canalización (tuberías y cableado).</t>
  </si>
  <si>
    <t>Identificar la simbología de los diferentes accesorios para los diferentes tipos de Canalización (tuberías y cableado), y los comandos respectivos del software.</t>
  </si>
  <si>
    <t>Elaborar un plano de Canalización (tuberías y cableado). En isométrico y en 2D, en el software.</t>
  </si>
  <si>
    <t xml:space="preserve">Ordenado
Creativo
Proactivo
Tenaz
Analítico
</t>
  </si>
  <si>
    <t>Diagramas eléctricos.</t>
  </si>
  <si>
    <t>Identificar las características y simbología de un Diagrama eléctrico, y los comandos respectivos del software.</t>
  </si>
  <si>
    <t>Elaborar diagramas eléctricos, en el software.</t>
  </si>
  <si>
    <t xml:space="preserve">A partir de un caso, realizará: 
- Un plano de  canalización (tuberías y cableado)
- diagrama eléctrico
</t>
  </si>
  <si>
    <t xml:space="preserve">1. Identificar la simbología.
2. Determinar los elementos a utilizar.
3. Distinguir la representación gráfica.
4. Comprender el proceso para realizar un plano de canalización con  software.
</t>
  </si>
  <si>
    <t xml:space="preserve">Aprendizaje auxiliado por las Tecnologías de la Información y Comunicación
Práctica en Laboratorio
</t>
  </si>
  <si>
    <t xml:space="preserve">Frederick E. Giesecke 2006
3a
Edición Dibujo y Comunicación Grafica México, D.F. México  Pearson Educación
ISBN: 978-9702608110
</t>
  </si>
  <si>
    <t xml:space="preserve">Cecil Howard Jensen, Jay D. Helsel, Dennis R. Short
 2004
6a
Edición Dibujo y Diseño en Ingeniería México, D.F. México  McGraw-Hill
ISBN: 970103967X. EAN: 9789701039670
</t>
  </si>
  <si>
    <t xml:space="preserve">Henry Spencer, James Novak, John Dygdon 
 2009
8a  
Edición Dibujo Técnico. México, D.F México Alfaomega
ISBN: 978-6077686491
</t>
  </si>
  <si>
    <t xml:space="preserve"> 
Paul Tran (2014) SolidWorks 2014 Part I - Basic Tools Kansas  Estados Unidos SDC Publications
ISBN: 978-1585038539
</t>
  </si>
  <si>
    <t>I. Planeación estratégica</t>
  </si>
  <si>
    <t xml:space="preserve">Conceptos básicos de planeación estratégica            </t>
  </si>
  <si>
    <t xml:space="preserve">Describir los conceptos de:
• Planeación estratégica
• Estrategia
• Táctica
• Misión, visión y valores
• Objetivos, metas y estrategias
• estilos de planeación de Ackoff:
a) reactivista (pasado)
b) inactivista (presente)
c) preactivista (futuro)
d) interactivista (integración)
</t>
  </si>
  <si>
    <t>Categorizar la orientación del estilo de planeación que tiene la organización.</t>
  </si>
  <si>
    <t xml:space="preserve">Modelos organizacionales </t>
  </si>
  <si>
    <t xml:space="preserve">Describir las características de los modelos organizacionales:
• Mercadotecnia
• Producción
• Finanzas
• Recursos humanos
• Cuatro ejes:
a) sociales,
b) estratégicos,
c) administrativos y
d) tecnológicos
• Tres ejes:
a) misión,
b) diseño de transformación y
c) estructura organizacional) misión,
b) diseño de transformación y
c) estructura organizacional)
</t>
  </si>
  <si>
    <t xml:space="preserve">Análisis del entorno                 </t>
  </si>
  <si>
    <t>Explicar la incidencia del entorno en la organización: 
• educativo
• cultural
• económico
• político
• social
• ambiental
• tecnológico
Identificar la prospectiva para construir los siguientes escenarios
• real
• posible (factibles)
• probable (futurables)
• deseable (futurible)</t>
  </si>
  <si>
    <t xml:space="preserve">PC
Material y equipo audio visual
Pintarrón
Impresos (Casos)
</t>
  </si>
  <si>
    <t xml:space="preserve">Organización del trabajo               </t>
  </si>
  <si>
    <t>Describir las formas de organización del trabajo con base en los tópicos: 
• objetivos tácticos 
• metas o indicadores de medición 
• procesos
• procedimiento
• programa
• actividad y tarea
• recursos que intervienen en los diferentes procesos:
• recurso humano (responsables)
• recurso material (suministros)
• recurso financiero (costos)
• grafico de Gantt</t>
  </si>
  <si>
    <t xml:space="preserve">Estrategias y alternativas     </t>
  </si>
  <si>
    <t xml:space="preserve">Proactivo
Respeto
Responsabilidad, 
Iniciativa
Puntualidad
Crítico
Espíritu de superación personal
Analítico
</t>
  </si>
  <si>
    <t xml:space="preserve">FODA                   </t>
  </si>
  <si>
    <t xml:space="preserve">Identificar la técnica de análisis FODA y su aplicación en al ámbito laboral:
• fortalezas
• oportunidades
• debilidades
• amenazas
</t>
  </si>
  <si>
    <t xml:space="preserve">Evaluación          </t>
  </si>
  <si>
    <t>Identificar la técnica Balanced Scorecard de Ken Blanchard, considerando:
• desempeño del personal y del grupo
• resultados del proceso
• metas financieras
• indicadores de desempeño
• tiempos de cumplimiento
• retroalimentación (feedback)
• supervisión</t>
  </si>
  <si>
    <t xml:space="preserve">Elaborará un reporte con base en un caso práctico en el que:
Evalúe la situación actual del área a través del FODA
Balanced Scorecard
• desempeño del personal y del grupo
• resultados del proceso
• metas financieras
• indicadores de desempeño
• tiempos de cumplimiento
Propuesta de alternativas de mejora
</t>
  </si>
  <si>
    <t xml:space="preserve">1. Comprender las técnicas para el análisis y evaluación del trabajo.
2. Analizar los resultados de la evaluación para hacer propuestas de mejora.
3. Elaborar propuesta de mejora.
</t>
  </si>
  <si>
    <t xml:space="preserve">PC
Material y equipo audio visual
Rotafolios
Pintarrón
Impresos (Casos)
</t>
  </si>
  <si>
    <t xml:space="preserve">Stephen P. , (1998) La administración en el mundo de hoy Distrito Federal.
 México Prentice Hall
</t>
  </si>
  <si>
    <t xml:space="preserve">Stephen P.,
Coulter M.
 (1996) Administration. Distrito Federal. México Prentice Hall
</t>
  </si>
  <si>
    <t>El alumno describirá el funcionamiento de los sistemas de lazo abierto y lazo cerrado y sus características dinámicas para estabilizar los sistemas de control.</t>
  </si>
  <si>
    <t xml:space="preserve">Sistemas de lazo abierto y lazo cerrado </t>
  </si>
  <si>
    <t>Diferenciar los sistemas de lazo abierto y cerrado según sus características.</t>
  </si>
  <si>
    <t xml:space="preserve">Características dinámicas de los sistemas de primero, segundo orden y superiores </t>
  </si>
  <si>
    <t xml:space="preserve">Describir las características dinámicas, tal como ganancia, tiempo muerto, tiempo de respuesta de los sistemas de primero, segundo orden y superiores.
</t>
  </si>
  <si>
    <t xml:space="preserve">Distinguir las características dinámicas en sistemas de primero, segundo orden y superiores, utilizando software de simulación (MatLab).
</t>
  </si>
  <si>
    <t xml:space="preserve">Computadora
Pizarrón
Cañón
Maquetas de sistemas de control instrumentos de medición
</t>
  </si>
  <si>
    <t xml:space="preserve">Interpretación de diagramas de control automático, Algebra de bloques y Diagramas de flujo </t>
  </si>
  <si>
    <t xml:space="preserve">Modelación de sistemas físicos (Software de simulación y control, Matlab) </t>
  </si>
  <si>
    <t xml:space="preserve">Modelar y simular sistemas físicos de primer, segundo orden y orden superior.
Diferenciar las características de la respuesta de un sistema a diferentes señales de excitación: escalón, impulso, rampa y senoidal.
</t>
  </si>
  <si>
    <t xml:space="preserve">Elaborará diagramas de bloques con la representación mediante funciones de transferencia los sistemas físicos de primer y segundo orden. 
Simulará las respuestas a diferentes señales de excitación.
</t>
  </si>
  <si>
    <t xml:space="preserve">1.- Determinar las ecuaciones diferenciales que describan al sistema físico y analizar la función de transferencia del sistema.
2.- Identificar la representación del sistema en diagramas de bloques o diagramas de flujo.
3.- Determinar las funciones de excitación.
4.- Simular el sistema en la PC
5.- Identificar las características dinámicas de la respuesta del sistema
</t>
  </si>
  <si>
    <t xml:space="preserve">Computadora
Cañón
Software de simulación de sistemas de control
Maquetas de sistemas de control
Prácticas impresas
</t>
  </si>
  <si>
    <t xml:space="preserve">Describir el concepto de estabilidad en sistemas lineales e invariables en el tiempo.
Describir los procedimientos matemáticos necesarios para determinar la estabilidad de los sistemas lineales e invariables en el tiempo.
</t>
  </si>
  <si>
    <t xml:space="preserve">Determinar la estabilidad de un sistema físico real a través del uso de software. (Matlab).
Proponer mejoras para robustecer la estabilidad del mismo a través del uso de software. (Matlab). 
Validar los resultados de los cálculos y los criterios establecidos para la estabilidad de un sistema.
Utilizar diferentes métodos para corroborar.
</t>
  </si>
  <si>
    <t xml:space="preserve">Elaborará un reporte técnico de la estabilidad de los sistemas físicos que incluya resultados de simulación de la respuesta de los sistemas a diferentes señales de excitación. </t>
  </si>
  <si>
    <t xml:space="preserve">1.- Reconocer las características dinámicas del sistema.
2.- Simular el sistema mediante la PC.
3.- Comprender los procedimientos matemáticos necesarios para determinar la estabilidad de un sistema apoyado en el uso de software.
4.- Distinguir diferentes métodos para corroborar los resultados obtenidos.
5.- Identificar mejoras para robustecer la estabilidad.
</t>
  </si>
  <si>
    <t xml:space="preserve">Computadora
Cañón
Software de simulación de sistemas de control (Matlab)
Maquetas de sistemas de control y prácticas impresas
</t>
  </si>
  <si>
    <t>Tipos de controladores: On-Off, PID, Cascada</t>
  </si>
  <si>
    <t>Seleccionar el tipo de controlador con base en las características dinámicas del proceso y la respuesta deseada</t>
  </si>
  <si>
    <t>Sintonización de parámetros de controladores, cálculo de coeficientes y simulación</t>
  </si>
  <si>
    <t xml:space="preserve">Explicar los criterios de ajuste para controladores todo-nada y PID.
Describir los métodos de ajuste para controladores todo-nada y PID
</t>
  </si>
  <si>
    <t xml:space="preserve">Calcular los parámetros de ajuste para el controlador con base en la respuesta del proceso.
Sintonizar los parámetros el controlador para obtener la respuesta requerida para el proceso.
Simular el proceso con el controlador ajustado.
</t>
  </si>
  <si>
    <t xml:space="preserve">Prácticas demostrativas
Ejercicios prácticos
Aprendizaje basado en Proyectos
</t>
  </si>
  <si>
    <t xml:space="preserve">Computadora
Cañón
Software de simulación de sistemas de control
Maquetas de sistemas de control 
Impresos de casos
</t>
  </si>
  <si>
    <t xml:space="preserve">Transformada Z y su aplicación a los sistemas de control </t>
  </si>
  <si>
    <t xml:space="preserve">Controladores digitales </t>
  </si>
  <si>
    <t>Identificar las diferencias, ventajas y desventajas de los controladores digitales respecto a los analógicos.</t>
  </si>
  <si>
    <t xml:space="preserve">Distinguir las diferencias entre el ajuste manual y el autoajuste en aplicaciones de control. 
Ajustar controladores digitales.
</t>
  </si>
  <si>
    <t xml:space="preserve">Software de control de sistemas en tiempo real </t>
  </si>
  <si>
    <t>Describir las características del software de control de sistemas en tiempo real.</t>
  </si>
  <si>
    <t>Diferenciar los sistemas operativos de tiempo real de los sistemas convencionales.</t>
  </si>
  <si>
    <t xml:space="preserve">Sistemas de control supervisorio y adquisición de datos </t>
  </si>
  <si>
    <t xml:space="preserve">Describir las funciones y comandos de las plataformas en el desarrollo de aplicaciones de control supervisorio.
Reconocer las funciones y configuración de los sistemas de adquisición de datos.
</t>
  </si>
  <si>
    <t xml:space="preserve">Elaborará un reporte técnico que incluya:
- la conversión del sistema digital equivalente al analógico, 
- selección del controlador, valores de los parámetros de  ajuste,
- resultados de simulación que demuestren un funcionamiento adecuado,
- archivo electrónico del control supervisorio desarrollado.
</t>
  </si>
  <si>
    <t xml:space="preserve">Proyecto
Lista de verificación
</t>
  </si>
  <si>
    <t xml:space="preserve">Prácticas demostrativas
Ejercicios prácticos
Aprendizaje basado en Proyectos
Proyecto de curso
</t>
  </si>
  <si>
    <t xml:space="preserve">Computadora
Cañón
Software de simulación de sistemas de control
Maquetas de sistemas de control 
Impresos de casos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</si>
  <si>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</si>
  <si>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</si>
  <si>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</si>
  <si>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Organizar la instalación de sistemas y equipos eléctricos, mecánicos y electrónicos a través del establecimiento del cuadro de tareas, su organización, tiempos de ejecución y condiciones de seguridad, para asegurar la funcionalidad y calidad del proyecto.</t>
  </si>
  <si>
    <t xml:space="preserve">Realiza el control y seguimiento del proyecto
(gráfica de Gantt, Cuadro Mando Integral, project) considerando: 
• Tareas y tiempos
• puntos críticos de control, 
• entregables y 
• Responsabilidades. 
Establece los grupos de trabajo y los procedimientos de seguridad.
</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</si>
  <si>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</si>
  <si>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Evaluar el desempeño del sistema automatizado con base en pruebas ejecutadas en condiciones normales y máximas de operación para realizar ajustes y validar el cumplimiento de los requisitos especificados.</t>
  </si>
  <si>
    <t>Aplica procedimientos de evaluación considerando: análisis estadísticos de resultados, pruebas físicas, repetibilidad y análisis comparativos respecto del diseño del proceso, registrando los resultados de operación en función a las características solicitadas en condiciones normales y máxima de operación.</t>
  </si>
  <si>
    <t xml:space="preserve">Katsuhiko  Ogata(2010) Ingeniería de control moderna Madrid España Prentice Hall
ISBN: 9788483226605
</t>
  </si>
  <si>
    <t xml:space="preserve">Cesar Pérez(2002) Matlab y sus aplicaciones en las ciencias y la ingeniería Madrid España Prentice Hall
ISBN: 8420535370
</t>
  </si>
  <si>
    <t xml:space="preserve">Dennis G. Zill(2007) Ecuaciones diferenciales con aplicaciones de modelado Distrito Federa México Thomson
ISBN: 9789706864871
</t>
  </si>
  <si>
    <t xml:space="preserve">Benjamín Kuo(2007) Sistemas de control digital
Distrito Federal México Patria
ISBN: 9682612926
</t>
  </si>
  <si>
    <t xml:space="preserve">Richard Dorf(2005) Sistemas de control moderno Distrito Federal México Pearson Educación
ISBN: 8420544019
</t>
  </si>
  <si>
    <t>MATERIA 66</t>
  </si>
  <si>
    <t>INGENIERÍA DE PROYECTOS</t>
  </si>
  <si>
    <t>El alumno integrará proyectos a través de herramientas administrativas, de calidad, de mantenimiento e informáticas, para el seguimiento, control, evaluación y cumplimiento.</t>
  </si>
  <si>
    <t>Conceptos Básicos y Modernos de Calidad y Manufactura</t>
  </si>
  <si>
    <t>Definir la Calidad así como metodologías modernas como JIT, 6 sigmas, ISO 9000.</t>
  </si>
  <si>
    <t>Elaborar conclusiones de la aplicación de la Calidad en el contexto industrial.</t>
  </si>
  <si>
    <t>Histogramas.</t>
  </si>
  <si>
    <t xml:space="preserve">Elaborar un histograma a partir de una base de datos de problemas empleando una herramienta de software.
Formular conclusiones a partir de un histograma correspondiente a un problema.
</t>
  </si>
  <si>
    <t xml:space="preserve">Diagramas de Pareto.               </t>
  </si>
  <si>
    <t>Definir que es diagrama de Pareto, sus características, como se elabora y que aplicaciones tiene.</t>
  </si>
  <si>
    <t xml:space="preserve">Elaborar un diagrama de Pareto a partir de una base de datos de problemas empleando una herramienta de software.
Formular conclusiones a partir de un diagrama de pareto. Correspondiente a un problema.
</t>
  </si>
  <si>
    <t>Diagramas Causa-Efecto</t>
  </si>
  <si>
    <t xml:space="preserve">Elaborar un diagrama de causa-efecto a partir del análisis de un problema empleando una herramienta de software.
Formular conclusiones a partir del diagrama causa-efecto correspondiente al problema.
</t>
  </si>
  <si>
    <t xml:space="preserve">Diagrama de 
Dispersión y Correlación   
</t>
  </si>
  <si>
    <t>Definir, diagrama de dispersión y correlación sus características, cómo se elaboran y qué aplicaciones tienen</t>
  </si>
  <si>
    <t xml:space="preserve">Elaborar un diagrama de dispersión y cálculo de correlación a partir del análisis de un problema empleando una herramienta de software.
Formular conclusiones a partir del diagrama de dispersión y cálculo de correlación correspondiente al problema.
</t>
  </si>
  <si>
    <t xml:space="preserve">Hojas de control y gráficas de control y Control Estadístico de procesos.    </t>
  </si>
  <si>
    <t>Definir hoja de control y una gráfica de control, sus características, cómo se elabora y qué aplicaciones tiene para el cálculo de cpk.</t>
  </si>
  <si>
    <t xml:space="preserve">Elaborar una hoja de control, una gráfica de control y cálculo de cpk a partir de los datos de medición empleando una herramienta de software.
Formular conclusiones a partir de una hoja de control, de la gráfica de control y su indicador de cpk correspondiente al problema.
</t>
  </si>
  <si>
    <t>Elaborará diagramas, gráficas correspondientes a las herramientas de calidad y al control estadístico; las conclusiones del problema planteado para reconocer el estado del proceso productivo.</t>
  </si>
  <si>
    <t xml:space="preserve">1. Comprender la aplicación e importancia de las herramientas de calidad y el Control estadístico de Procesos
2. Analizar las problemáticas presentadas en los procesos productivos de una empresa a partir de las herramientas de calidad
3.  Comprender la importancia del muestreo de lotes en una empresa y su aplicación en la calidad del producto.   
</t>
  </si>
  <si>
    <t>Administración del Mantenimiento</t>
  </si>
  <si>
    <t>El alumno identificará la taxonomía de mantenimiento y los principios y herramientas para su ejecución y empleará la administración del mantenimiento para ejecutar un programa o plan maestro de mantenimiento de un grupo de áreas.</t>
  </si>
  <si>
    <t xml:space="preserve">Definir los conceptos de: mantenimiento, conservación, importancia del mantenimiento, principios de mantenimiento.
Define la taxonomía del mantenimiento: Mantenimiento Correctivo, Mantenimiento Preventivo, Mantenimiento Predictivo, Mantenimiento Productivo Total (TPM) 
Explicar el proceso para definir el mantenimiento de equipos o máquinas, definiendo sus características, clasificando su importancia, partes y elementos críticos y tiempos de mantenimiento.
</t>
  </si>
  <si>
    <t xml:space="preserve">Trabajo en equipo
Honesto
Analítico
Responsable
</t>
  </si>
  <si>
    <t>Definir las herramientas necesarias para la ejecución del mantenimiento: manuales de operación, ordenes de trabajo, hojas de supervisión, índices de clasificación de prioridad de los equipos, bitácora de servicios, requerimientos de recursos, instalaciones, vehículos; análisis de problemas, mantenibilidad y fiabilidad en los equipos, costo mínimo de mantenimiento.</t>
  </si>
  <si>
    <t xml:space="preserve">Principio de la administración del mantenimiento  </t>
  </si>
  <si>
    <t xml:space="preserve">Definir el papel e importancia de la administración del mantenimiento de los equipos en la industria.
Diferenciar la administración del mantenimiento de la ejecución del mantenimiento.
</t>
  </si>
  <si>
    <t xml:space="preserve">Etapas de la administración del
mantenimiento   
</t>
  </si>
  <si>
    <t>Describir de una situación cada etapa de la administración del mantenimiento definiendo los recursos e insumos requeridos.</t>
  </si>
  <si>
    <t>Desarrollo de un programa de mantenimiento</t>
  </si>
  <si>
    <t>Interpretar un programa o plan maestro de mantenimiento de un grupo de áreas con sus respectivos equipos, recursos e insumos.</t>
  </si>
  <si>
    <t xml:space="preserve">Elaborará un reporte que contenga la descripción completa del tipo de mantenimiento más adecuado a un equipo o máquina y determine, partes, importancia, tiempos, insumos, a partir de manuales del fabricante y las herramientas para la ejecución del mantenimiento desarrolladas.
Elaborará un ensayo que contenga la descripción de la administración del mantenimiento, sus etapas y la aplicación en un programa o plan maestro de mantenimiento.
</t>
  </si>
  <si>
    <t xml:space="preserve">1. Comprender los conceptos de mantenimiento, conservación y preservación.
2. Comprender la aplicación del mantenimiento correctivo, preventivo, predictivo y total.
3. Comprender las diferentes rutinas de mantenimiento, la prioridad, los periodos de aplicación de la misma y los recursos aplicados.
4.- Comprender el concepto de administración del mantenimiento y su importancia.
5.- Identificar las etapas de la administración del mantenimiento.
6.- Analizar un programa o plan maestro de mantenimiento de un proceso.
</t>
  </si>
  <si>
    <t>El alumno identificará las técnicas y herramientas empleadas en la administración del tiempo para la administración de actividades del proyecto.</t>
  </si>
  <si>
    <t xml:space="preserve">Administración del tiempo y sus conceptos </t>
  </si>
  <si>
    <t>Identificar los conceptos de administración del tiempo, actividad y programa (visión de futuro, lo urgente, lo importante, puntos de partida, gestión de riesgos)</t>
  </si>
  <si>
    <t xml:space="preserve">Responsabilidad
Orden
Honestidad
Creativo
</t>
  </si>
  <si>
    <t xml:space="preserve">Técnicas de la Administración del Tiempo   </t>
  </si>
  <si>
    <t xml:space="preserve">Identificar las diferentes técnicas de la administración del tiempo  </t>
  </si>
  <si>
    <t>Determinar la técnica de administración del tiempo. (Matriz de manejo de tiempo y su gráfica).</t>
  </si>
  <si>
    <t xml:space="preserve">Orden
Creativo
Proactivo
</t>
  </si>
  <si>
    <t xml:space="preserve">Organización eficaz, cultura organizacional y desarrollo organizacional (empowerment)   </t>
  </si>
  <si>
    <t>Describir la función de la organización eficaz y su significado, así como, el uso de elementos del empowerment para su aplicación en la ejecución de un proyecto.</t>
  </si>
  <si>
    <t xml:space="preserve">Elaborará una matriz que integre los diversos métodos y estrategias para optimizar el tiempo en la ejecución de proyectos.
Elaborará un ensayo donde se indiquen las estrategias de optimización del tiempo para el cumplimiento del proyecto.
</t>
  </si>
  <si>
    <t xml:space="preserve">1.- Comprender el enfoque de la administración del tiempo.
2. Identificar el concepto de visión de futuro, lo urgente y lo importante, puntos de partida para la mejora y gestión de riesgos.
3.-Comprender el manejo de herramientas para administración del tiempo
4.- Comprender el concepto de organización eficaz, el enfoque de liderazgo, en los equipos de trabajo 
5.- Analizar la importancia del concepto de empowerment en una organización.
</t>
  </si>
  <si>
    <t xml:space="preserve">Pizarrón
Cañón
Computadora
Acetatos y recursos audiovisuales.
</t>
  </si>
  <si>
    <t>El alumno identificará la función de la administración de proyectos, así como su campo de acción y su alcance en las actividades productivas para el control del proyecto e identificará los elementos de planeación para el desarrollo y cumplimiento del proyecto aplicando el proceso de control de costos  para lograr la eficiencia en las acciones del proyecto</t>
  </si>
  <si>
    <t xml:space="preserve">Interrelaciones en los proyectos </t>
  </si>
  <si>
    <t>Identificar las interrelaciones que se originan entre las diferentes áreas de la empresa y/o comunidad en el momento de generar el proyecto.</t>
  </si>
  <si>
    <t xml:space="preserve">Responsabilidad
Orden
Creativo
</t>
  </si>
  <si>
    <t xml:space="preserve">Administración de Proyectos  </t>
  </si>
  <si>
    <t>Describir los elementos que se involucran en la administración de proyectos, su aplicación en las actividades profesionales y las áreas de administración de proyectos.</t>
  </si>
  <si>
    <t>Elaborar ensayo que contemple la Administración de Proyectos.</t>
  </si>
  <si>
    <t xml:space="preserve">Alcance del proyecto   </t>
  </si>
  <si>
    <t>Identificar el alcance, objetivo, estrategia, meta, programa y la relación que guardan estos conceptos con la administración y alcance de proyectos.</t>
  </si>
  <si>
    <t>Elaborar la planeación de un proyecto de ingeniería</t>
  </si>
  <si>
    <t xml:space="preserve">Responsabilidad
Orden
Creativo
Tenaz
Propositivo
Emprendedor
Liderazgo
</t>
  </si>
  <si>
    <t xml:space="preserve">Técnicas de redes en la administración de proyectos PERT/CPM (evaluación de programa y técnica de revisión, método de la ruta crítica ), gráfica Gantt y milestone </t>
  </si>
  <si>
    <t>Elaborar la programación de un proyecto de ingeniería</t>
  </si>
  <si>
    <t xml:space="preserve">Diagramas lineales de responsabilidad en la administración de proyectos    </t>
  </si>
  <si>
    <t>Identificar el diagrama lineal, su clasificación y sus implicaciones en el diseño de planeación de proyectos.</t>
  </si>
  <si>
    <t>Elaborar el diagrama lineal de un proyecto de ingeniería.</t>
  </si>
  <si>
    <t xml:space="preserve">Responsabilidad
Orden
Honestidad
Creativo
Proactivo
Propositivo
</t>
  </si>
  <si>
    <t xml:space="preserve">Introducción al control de costos y presupuesto del proyecto. </t>
  </si>
  <si>
    <t xml:space="preserve">Evaluación del desempeño de personal en el proyecto.   </t>
  </si>
  <si>
    <t>Identificar la importancia de la evaluación del desempeño de personal en el proyecto.</t>
  </si>
  <si>
    <t xml:space="preserve">Evaluación del desempeño financiero del proyecto.        </t>
  </si>
  <si>
    <t>Definir la importancia de la evaluación del desempeño financiero en el proyecto.</t>
  </si>
  <si>
    <t>Elaborar una proyección del reporte financiero de un proyecto industrial.</t>
  </si>
  <si>
    <t xml:space="preserve">Elaborará un ensayo con la información referente a los conceptos de: relaciones humanas, administración y control de proyectos y estructura organizacional.
Elaborará un reporte a partir de un caso donde se identifican: acciones, responsabilidades, incluyendo las diferentes dependencias incluidas en la tarea, estimados de tiempo y recursos necesarios, evaluación de estatus del proyecto y reconocimiento de posibles riesgos para cumplir con el proyecto.
Integrará un informe donde se establezcan los diversos costos que se involucran en el proyecto y los elementos que evalúan la aplicación de los recursos.
</t>
  </si>
  <si>
    <t xml:space="preserve">1.Describir los conceptos de administración de proyectos (ciclos de vida, estructura desagregada del trabajo, paquetes de trabajo, diagrama de redes,    diagramas de gantt,    redes PERT y CPM, ruta critica en una red, costos directos, indirectos y totales).
2. Determinar la relación entre la estructura organizacional y el desarrollo de un proyecto.
3.- Identificar los elementos que integran la elaboración de un proyecto.
4.- Identificar los elementos para la integración de un proyecto.
5.- Analizar la estructura del proyecto.
6.- Identificar los requerimientos del proyecto.
7.- Determinar la característica de la Red del proyecto (PERT/CPM).
8.- Integrar el proceso de evaluación del proyecto
9.- Identificar un sistema de planeación y control de costos por proceso.
10.- Identificar los elementos para el análisis de costos y avance de proyecto. 
11.- Analizar un sistema de control de costos.
12.- Comprender el proceso de evaluación del control de costos por proceso.
</t>
  </si>
  <si>
    <t xml:space="preserve">Equipos colaborativos
Investigación
Solución de problemas
Análisis de casos
Equipos colaborativos
Tareas de investigación
Ejercicios prácticos
</t>
  </si>
  <si>
    <t>El alumno aplicará el proceso integral de proyectos a partir de la identificación de herramientas y recursos informáticos para facilitar la planeación, control, seguimiento y evaluación del proyecto.</t>
  </si>
  <si>
    <t xml:space="preserve">Software de administración de Proyectos </t>
  </si>
  <si>
    <t>Implementar los elementos de planeación, control, seguimiento y evaluación, con software de administración de proyectos.</t>
  </si>
  <si>
    <t>Elaborará el informe de un proyecto de aplicación que contenga: la integración de actividades, recursos, costos y duración a través de software de administración de proyectos.</t>
  </si>
  <si>
    <t xml:space="preserve">Pizarrón
Cañón computadora
Acetatos y recursos audiovisuales
Software de administración de proyectos
</t>
  </si>
  <si>
    <t xml:space="preserve">Elabora y justifica un plan de desarrollo y un programa de trabajo donde se determina los criterios y estrategias para la asignación de metas, objetivos, actividades, responsabilidades, tiempos y recursos.
Elabora y justifica un plan de conservación donde se determinen las actividades y recursos necesarios.
Elabora y justifica en un documento (requisiciones, asignación presupuestal, de personal, etc.) donde determina necesidades, prioridades y tiempos para la obtención de recursos y distribución de los mismos con base en el plan de desarrollo, plan de conservación y programa de trabajo.
</t>
  </si>
  <si>
    <t>Controlar el desarrollo del proyecto de automatización y control por medio de un liderazgo de comunicación efectiva, utilizando el sistema de control estadístico (Project, Cuadro Mando Integral, diagramas de Gantt) para alcanzar los objetivos y metas del proyecto.</t>
  </si>
  <si>
    <t xml:space="preserve">Realiza el control y seguimiento del proyecto (gráfica de Gantt, Cuadro Mando Integral, Project) considerando: 
• Tareas y tiempos.
• Puntos críticos de control.
• Entregables y responsabilidades. 
Establece los grupos de trabajo y los procedimientos de seguridad.
</t>
  </si>
  <si>
    <t xml:space="preserve">Realiza una lista de verificación de tiempos y características donde registre: 
• Tiempos de ejecución.
• Recursos ejercidos,
• Cumplimiento de características,
• Normativas, Seguridad y Funcionalidad
• Procedimiento de arranque y paro.
Realiza un informe de acciones preventivas y correctivas que aseguren el cumplimiento del proyecto.
</t>
  </si>
  <si>
    <t>Evaluar el desempeño del sistema automatizado con base en pruebas ejecutadas en condiciones normales y máximas de operación para realizar ajustes y validar el cumplimiento de los requisitos especificados</t>
  </si>
  <si>
    <t>Aplica procedimientos de evaluación considerando: análisis estadísticos de resultados, pruebas físicas, repetitividad y análisis comparativos respecto del diseño del proceso, registrando los resultados de operación en función a las características solicitadas en condiciones normales y máxima de operación.</t>
  </si>
  <si>
    <t xml:space="preserve">James R. Evans, William M. Lindsay(2008) Administración y Control de Calidad D.F México Thomson
ISBN: 9706868364
</t>
  </si>
  <si>
    <t>INGLÉS VIII</t>
  </si>
  <si>
    <t>Comunicar sentimientos, pensamientos, conocimientos, experiencias, ideas, reflexiones, opiniones, en los ámbitos público, personal, educativo y ocupacional, productiva y receptivamente en el idioma inglés de acuerdo al nivel B1, usuario independiente, del Marco de Referencia Europeo para contribuir en el desempeño de sus funciones en su entorno laboral, social y personal.</t>
  </si>
  <si>
    <t>El alumno intercambiará información a través de la redacción e interpretación de descripciones de lugares, personas, ideas y procesos, así como de correspondencias formales e informales para fortalecer su desempeño en su entorno laboral.</t>
  </si>
  <si>
    <t>La descripción</t>
  </si>
  <si>
    <t>El alumno describirá personas, lugares y procesos empleando las partes gramaticales que le permiten brindar precisión, secuencia, contraste y coherencia a su relato para facilitar el desempeño en su vida laboral.</t>
  </si>
  <si>
    <t>Descripción de una idea, persona o lugar</t>
  </si>
  <si>
    <t xml:space="preserve">Describir personas, lugares e ideas de forma detallada.
Interpretar descripciones de personas, lugares e ideas.
</t>
  </si>
  <si>
    <t xml:space="preserve">Solución de problemas
Creatividad
Trabajo bajo presión
Conciliación
Responsabilidad social
</t>
  </si>
  <si>
    <t xml:space="preserve">Identificar los momentos de la composición: presentación o introducción, desarrollo y conclusión.
Identificar los adjetivos calificativos que describen la apariencia física, forma de vestir y personalidad.
Identificar las preposiciones de lugar: "below", "above", "to the right", "to the left", "underneath", "around", "on top of", "on the bottom of".
Identificar la función de los intensificadores "enough" y "too".
Identificar los conectores: "with", "as well as", "nevertheless", "altough", "however", "besides", "so", "so that".
Identificar las "relative clauses" que incluyen los pronombres relativos "which", "where”, "who" y "that".
</t>
  </si>
  <si>
    <t>Correspondencia formal</t>
  </si>
  <si>
    <t xml:space="preserve">Reconocer los conectores.
Identificar la estructura y elementos de las cartas formales.
Identificar las formas y expresiones de cortesía al saludar y despedirse en una carta formal.
Reconocer los signos de puntuación.
</t>
  </si>
  <si>
    <t xml:space="preserve">Redactar escritos formales.
Interpretar escritos formales.
</t>
  </si>
  <si>
    <t xml:space="preserve">A partir de prácticas donde se solicite y proporcione información sobre la descripción de un lugar, persona y proceso relacionadas con su área de estudio integrará una carpeta de evidencias obtenidas con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de al menos 200 palabras
</t>
  </si>
  <si>
    <t xml:space="preserve">1. Identificar los momentos de la composición
2. Identificar los adjetivos calificativos que describen la apariencia física, forma de vestir y personalidad y las preposiciones de lugar
3. Comprender la función de los intensificadores "enough" y "too"
4. Identificar los conectores y las "relative clauses"
</t>
  </si>
  <si>
    <t xml:space="preserve">Lista de cotejo
Ejercicios prácticos
</t>
  </si>
  <si>
    <t xml:space="preserve">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</si>
  <si>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Vocabulario de términos relacionados con su área de estudio
</t>
  </si>
  <si>
    <t>Correspondencia</t>
  </si>
  <si>
    <t>El alumno intercambiará información a través de correspondencias formales e informales para relacionarse en su entorno profesional.</t>
  </si>
  <si>
    <t>Correspondencia Informal</t>
  </si>
  <si>
    <t xml:space="preserve">Identificar los tipos de escritos informales y sus características: correos, mensajes y recados.
Reconocer los conectores
Identificar las partes de una carta informal: saludo, texto y cierre o despedida.
Identificar frases idiomáticas relacionadas con la correspondencia informal.
</t>
  </si>
  <si>
    <t xml:space="preserve">Redactar escritos informales.
Interpretar escritos informales
</t>
  </si>
  <si>
    <t>Redactar escritos formales.
Interpretar escritos formales.</t>
  </si>
  <si>
    <t xml:space="preserve">A partir de la elaboración de un proyecto donde se requiera redactar e interpretar escritos formales e informales relacionados con su área profesional integrará una carpeta de evidencias obtenida con base a las siguientes tareas:
"Listening".-
Responde a un ejercicio práctico sobre la información contenida en un audio
"Speaking".-
En presencia del profesor, participa en un diálogo
"Reading".-
Contesta un ejercicio escrito sobre la información contenida en un texto
"Writing".-
Elabora escritos de al menos 100 palabras para correspondencia informal y de 200 para correspondencia formal
</t>
  </si>
  <si>
    <t xml:space="preserve">1. Identificar los tipos de escritos informales y sus características
2. Comprender frases idiomáticas relacionadas con la correspondencia informal
3. Identificar la estructura y elementos de las cartas formales
4. Explicar las formas y expresiones de cortesía al saludar y despedirse en una carta formal
5. Reconocer el uso y función los signos de puntuación
</t>
  </si>
  <si>
    <t xml:space="preserve">Lista de cotejo
Proyecto
</t>
  </si>
  <si>
    <t xml:space="preserve">Material auténtico impreso, de audio y de video
Discos Compactos, USB
Equipo Multimedia
Pantalla de TV
Computadora
Impresora
Cañón
Lista de conectores, frases idiomáticas y "phrasal verbs"
Vocabulario de términos relacionados con su área de estudio
</t>
  </si>
  <si>
    <t>nterpretar las ideas principales de información escrita, verbal en lengua estándar y su contexto en forma detallada, en situaciones de trabajo, de estudio, esparcimiento, para seleccionar la respuesta adecuada.</t>
  </si>
  <si>
    <t xml:space="preserve">A partir de una información previamente proporcionada ya sea en forma oral o escrita:
- Reacciona de manera no verbal ante el mensaje recibido
- Intercambia y expone ideas proporcionadas en la información previa asumiendo roles con pronunciación, entonación, fluidez, estructura y lenguaje apropiado
- Elabora escritos simples con estructura gramatical y acorde a una situación de comunicación
</t>
  </si>
  <si>
    <t>Expresar sentimientos, pensamientos, conocimientos, experiencias, ideas, reflexiones, opiniones, empleando oraciones, vocabulario y estructuras gramaticales, argumentando de forma comprensible, aunque sean evidentes sus pausas, para realizar una planificación gramatical y léxica con razonable corrección, con poca influencia de su lengua materna, para dar respuesta al interlocutor.</t>
  </si>
  <si>
    <t xml:space="preserve">Participa de manera espontánea, en conversaciones sobre temas conocidos o de interés personal utilizando vocabulario suficiente para poderse comunicar con seguridad y precisión gramatical razonable, manteniendo una conversación, aunque haya pausas para planear el léxico y la estructura gramatical y solicitando ocasionalmente la repetición de palabras o frases.
Responde a mensajes de forma escrita (e-mails, cartas personales) describiendo experiencias y sensaciones, de manera coherente y cohesiva.
</t>
  </si>
  <si>
    <t>Organizar información relativa a un tema pertinente y relevante al tipo de trabajo que se desea elaborar, identificando tipos, partes y técnicas del discurso utilizados en la elaboración de una composición para comunicar efectivamente lo que se desea.</t>
  </si>
  <si>
    <t xml:space="preserve">Elabora textos de manera estructurada y lógica sobre eventos y experiencias con base en especificaciones previamente establecidas, estructurado de manera simple, y con estructura gramatical.
Esboza oralmente, con base en información previa, describiendo las etapas para abordar una situación de forma lógica y estructurada, con precisión gramatical.
</t>
  </si>
  <si>
    <t>Redactar documentos en forma coherente y cohesiva a partir de información previa, para transmitir la información verbal o escrita, de acuerdo al objetivo deseado.</t>
  </si>
  <si>
    <t>Elabora y expone reportes e informes de manera estructurada y lógica sobre eventos y experiencias laborales, respondiendo a estándares profesionales y con estructura gramatical.</t>
  </si>
  <si>
    <t>Dorothy E Zemach, Lisa A Rumisek(2009) Academic Writing Bangkok Thailand Macmillan</t>
  </si>
  <si>
    <t>Betty S. Azar, Stacy A. Hagen(2009) English Grammar s.l. U.S. Pearson Education</t>
  </si>
  <si>
    <t>Peter Loveday, Melissa Koops, Sally Trowbridge, Lisa Varandani(2012) Take Away English 4 s.l. China Mc Graw Hill</t>
  </si>
  <si>
    <t>Mickey Rogers, Joanne Taylore-Knowles, Steve Taylore-Knowles(2010) Open Mind 3 Bangkok Thailand Macmillan</t>
  </si>
  <si>
    <t>Philip Kerr(2012) Straightforward Pre Intermediate Bangkok Thailand Macmillan</t>
  </si>
  <si>
    <t>Ken Wilson(2011) Smart Choice 3 New York U.S. Oxford</t>
  </si>
  <si>
    <t>Miles Craven(2013) Breakthrough Plus 4 Bangkok Thailand Macmillan</t>
  </si>
  <si>
    <t>Joan Saslow y Allen Asher(2011) Top Notch  3 New York U.S. Pearson Longman</t>
  </si>
  <si>
    <t>Jack C. Richards(2009) Interchange 3 New York U.S. Cambridge</t>
  </si>
  <si>
    <t>SISTEMAS MECÁNICOS II</t>
  </si>
  <si>
    <t xml:space="preserve">Clasificar los tipos de rodamientos: Rígidos de bolas, Bolas a Rótula, de bolas de contacto angular, de rodillos cilíndricos, de agujas, rodillos a rótula, rodillos cónicos y axiales.
Identificar la nomenclatura (y prefijos) de cada uno de los rodamientos
</t>
  </si>
  <si>
    <t xml:space="preserve">Calcular los ajustes y tolerancias.
Instalar los diferentes tipos de rodamientos.
</t>
  </si>
  <si>
    <t xml:space="preserve">Elaborará un reporte con la descripción de un rodamiento para una aplicación específica que contenga:
- la selección a partir de las condiciones requeridas
-  la descripción de su funcionamiento
- cálculo de la vida nominal
- el montaje del mismo en  el laboratorio
</t>
  </si>
  <si>
    <t xml:space="preserve">1.-Identificar las características generales de los tipos de rodamiento.
2.-Comprender el funcionamiento de los diferentes tipos de rodamientos.
3.-Describir el procedimiento para el cálculo de los parámetros.
4.- Decidir entre los tipos de rodamiento para la aplicación.
</t>
  </si>
  <si>
    <t xml:space="preserve">Aprendizaje basado en problemas
Práctica dirigida
</t>
  </si>
  <si>
    <t xml:space="preserve">Computadora
proyector de Video
Banco de montaje de rodamientos y animaciones.
Catálogos
tablas comparativas  y hojas técnicas  SKF y FAG y rodamientos
</t>
  </si>
  <si>
    <t xml:space="preserve">Identificar los conceptos generales:
-Osciladores,
-frecuencia, 
-amplitud, 
-osciladores amortiguados,
-osciladores forzados, 
-frecuencia natural, 
-resonancia. 
-grados de libertad
-Principales causas que generan vibración.
-Instrumentos de medición portátil y permanente
-métodos de medición
-Espectro
</t>
  </si>
  <si>
    <t xml:space="preserve">Determinar el instrumento de medición y el método.
Realizar la medición de la vibración de una máquina.
</t>
  </si>
  <si>
    <t>Identificar los problemas causados por la vibración: resonancia. Aflojamientos mecánicos, desgaste, ruptura de materiales y soldaduras, ruido, problemas eléctricos. Turbulencia</t>
  </si>
  <si>
    <t xml:space="preserve">Identificar las tolerancias de seguridad para la desalineación paralela y angular. 
Identificar el problema del Soft Foot. 
Describir los métodos de alineación: regla. Indicadores de carátula y equipos de alineación electrónicos.
</t>
  </si>
  <si>
    <t xml:space="preserve">Identificar las características del balanceo estático y dinámico. 
Diferenciar el desbalance mecánico del eléctrico.
</t>
  </si>
  <si>
    <t xml:space="preserve">Elaborará un reporte técnico de la medición de la vibración de una maquina con desalineación o desbalanceo, que contenga:
- mediciones de vibración
-  selección de los puntos de prueba
- espectro
- comparación con la normatividad
</t>
  </si>
  <si>
    <t xml:space="preserve">1.- Comprender las causas de la vibración
2.- Identificar los efectos de las vibraciones
3. Comprender la importancia de la alineación y balanceo de los sistemas rotativos
</t>
  </si>
  <si>
    <t xml:space="preserve">Computadora
Proyector de Video
Instrumentos de medición de vibraciones y banco de alineación y balanceo
</t>
  </si>
  <si>
    <t xml:space="preserve">Identificar los tipos y aplicaciones de grasas lubricantes: viscosidad del aceite de base, consistencia,
Campo de temperatura, capacidad de carga, miscibilidad, relubricación, intervalos de relubricación.
Describir el procedimiento de relubricación y Reposición.
</t>
  </si>
  <si>
    <t xml:space="preserve">Ejecutar los procedimientos de lubricación con grasas.
Elaborar programas de lubricación con grasas según los elementos mecánicos a lubricar
</t>
  </si>
  <si>
    <t xml:space="preserve">Identificar los tipos y aplicaciones de los aceites lubricantes.
Describir los métodos  de lubricación con aceite: baño, sistema de recirculación, inyector de chorro, goteo, cambio de aceite.
</t>
  </si>
  <si>
    <t xml:space="preserve">Ejecutar los procedimientos de lubricación con aceites. 
Elaborar programas de lubricación con aceites según los elementos mecánicos a lubricar.
</t>
  </si>
  <si>
    <t xml:space="preserve">Identificar las consecuencias por falta de lubricación: Fricción, desgaste prematuro de los elementos mecánicos, aumento de temperatura. </t>
  </si>
  <si>
    <t xml:space="preserve">. Identificar los tipos de lubricante y sus aplicaciones.
2. Identificar el procedimiento de lubricación.
3. Identificar la falta o degradación de la lubricación
</t>
  </si>
  <si>
    <t xml:space="preserve">Laboratorio dirigido
Ejercicios prácticos
</t>
  </si>
  <si>
    <t xml:space="preserve">Computadora
Proyector de Video
Catálogos
Tablas comparativas  y hojas técnicas
Banco de lubricación
</t>
  </si>
  <si>
    <t xml:space="preserve">Elaborará un diseño de una estructura para una máquina automática que contenga:
- Diseño en CAD
- Análisis de la estructura en CAD
</t>
  </si>
  <si>
    <t xml:space="preserve">1.- Reconocer el comportamiento de los materiales sometidos a esfuerzos en una estructura.
2.- Identificar las características de las estructuras soldadas y con remaches.
3.-  Analizar las propiedades de una estructura con ayuda de un software de CAD
</t>
  </si>
  <si>
    <t xml:space="preserve">Aprendizaje auxiliado por las tecnologías de la Información
Práctica dirigida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</si>
  <si>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</si>
  <si>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</si>
  <si>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</si>
  <si>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 xml:space="preserve">Realiza el control y seguimiento del proyecto (gráfica de Gantt, Cuadro Mando Integral, Project) considerando: 
• Tareas y tiempos
• puntos críticos de control, 
• entregables y
• responsabilidades. 
Establece los grupos de trabajo y los procedimientos de seguridad.
</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</si>
  <si>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</si>
  <si>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 xml:space="preserve">Budynas Richard G. (2008)
8a
Edición Diseño En Ingeniería Mecánica De Shigley D. F. México McGraw-Hill
Isbn: 978-9701064047
</t>
  </si>
  <si>
    <t xml:space="preserve">Erik Oberg, Franklin D. Jones, Henry H. Ryffel
(2012)
29a
Edición Machinery's Handbook 29th Edition New York USA Industrial Press
ISBN: 978-0831129026
</t>
  </si>
  <si>
    <t xml:space="preserve">Eugene a. Avallone Theodore Baumeister Ali M. Sadegh2007)
11a
Edición Standard Handbook
for Mechanical Engineers New York USA McGraw-Hill
ISBN-13: 978-0071428675
</t>
  </si>
  <si>
    <t xml:space="preserve">Cyrus Raoufi (2013) Finite Element Analysis of Parts with SolidWorks Simulation 2013 Canada Canada Cyra Engineering Services
ISBN: 978-0991949809
</t>
  </si>
  <si>
    <t>Desarrollar y dirigir organizaciones a través del ejercicio ético del liderazgo, con enfoque sistémico para contribuir al logro de objetivos estratégicos</t>
  </si>
  <si>
    <t xml:space="preserve">Teorías de las Necesidades   </t>
  </si>
  <si>
    <t xml:space="preserve">Categorizar las necesidades del individuo como resultado de su interacción en la organización 
Proponer mecanismos de adaptación de los individuos al grupo con base a la satisfacción de sus necesidades y expectativas.
</t>
  </si>
  <si>
    <t xml:space="preserve">Teoría de grupos y comunicación   </t>
  </si>
  <si>
    <t xml:space="preserve">Describir la dinámica de grupos a partir de los elementos que lo integran:
• Grupos formales, informales y equipos de trabajo 
• Características: tamaño, cohesión, estatutos, roles.
• Etapas de desarrollo de un grupo: incertidumbre, cuestionamiento,  aceptación, realización y desempeño
• Grado de madurez y de pertenencia 
• Ética, moral y conciencia grupal
• Relaciones interpersonales afectivas 
• Habilidades y actitudes 
• Comunicación: efectiva, formal e informal, ascendente, descendente y lateral
Identificar las técnicas de evaluación de dinámica de grupos: sociograma, entrevistas, observación.
</t>
  </si>
  <si>
    <t xml:space="preserve">Liderazgo    </t>
  </si>
  <si>
    <t>Identificar los rasgos característicos del liderazgo, considerando los siguientes elementos en el manejo de grupos:
• Definición de liderazgo
• Diferencia entre jefe y líder
• Tipos de liderazgo  según Max Weber (autócrata, participativo, rienda suelta)
• Rejilla Administrativa o Grid Gerencial
• Empatía
• Diferencia entre poder y autoridad
• Empowerment
• Coaching</t>
  </si>
  <si>
    <t xml:space="preserve">Manejo de Grupos            </t>
  </si>
  <si>
    <t xml:space="preserve">Describir las Técnicas de manejo de grupos:
• Debate dirigido, actividades recreativas, grupos T, Focus Group, Role-Playing, Sociodrama y foro) para su aplicación en grupos:
• Colaborativos
• Altamente productivos
• Motivados
• Autodirigidos
y  describir los conceptos de 
Clima laboral
  a) Definición
  b) Medición
  c) Cambio
</t>
  </si>
  <si>
    <t xml:space="preserve">Equipos de alto rendimiento   </t>
  </si>
  <si>
    <t xml:space="preserve">Distinguir las características de un equipo de alto rendimiento
• Miembros que conocen su propósito
• Roles y responsabilidades definidos
• Reglas de funcionamiento conocidas
• Integrantes que entienden el plan de trabajo y cómo medirlo
• Mecanismos efectivos para reuniones, toma de decisiones, solución de problemas, etc.
• Habilidad para auto corregirse
• Miembros interdependientes
• Comunicación abierta
• Diversidad
• Relaciones externas efectivas
• Equipos de alto rendimiento: trabajando con confianza y conciencia
</t>
  </si>
  <si>
    <t xml:space="preserve">1.- Comprender los conceptos de liderazgo y clima laboral.
2.- Comprender la aplicación de técnicas de manejo de grupos.
3.- Comprender las características de equipos de alto rendimiento.
4.- Identificar las características, dinámica de grupo y la relación entre individuo-grupo-organización.
5.- Proponer estrategias para transformar el grupo de trabajo en equipo de alto rendimiento
</t>
  </si>
  <si>
    <t xml:space="preserve">Determinar las características de los grupos de trabajo a través de un diagnóstico, que determine: grado de madurez y efectividad para capitalizar sus fortalezas y generar sinergias.  </t>
  </si>
  <si>
    <t xml:space="preserve">Realiza un diagnóstico que contiene:
• Grupos informales identificados,
• Clima laboral imperante en el área de trabajo,
• Análisis de la estructura del área o departamento,
• Análisis del grado de habilitación del trabajador en el puesto,
• Análisis de fortalezas y debilidades del grupo de trabajo
• Determinación del grado  madurez y efectividad del grupo de trabajo
</t>
  </si>
  <si>
    <t xml:space="preserve">Integra propuesta de:
• Roles para cada uno de los colaboradores de acuerdo a sus características
• Asignación de funciones, tareas, proyectos o responsabilidades
• Definición de  valores del equipo
• Interrelación de las aportaciones entre colaborador-grupo-organización 
• Definición de objetivos individuales y grupales
• Establecimiento de mecanismos de evaluación
• Definición de estrategias de descentralización en la toma de decisiones
</t>
  </si>
  <si>
    <t xml:space="preserve">Stephen P. ,   
De Cenzo A(1996) Fundamentos de Administración, Conceptos y aplicaciones Distrito Federal. México Prentice Hall
</t>
  </si>
  <si>
    <t>Terry &amp; Franklin(1985) Principios de Administración Distrito Federal. México Cecsa</t>
  </si>
  <si>
    <t>Stone  F, (1996) Administración Distrito Federal. México Prentice Hall</t>
  </si>
  <si>
    <t>Stephen P. , (1998) La administración en el mundo de hoy Distrito Federal. México Prentice Hall</t>
  </si>
  <si>
    <t xml:space="preserve">Leslie W. ,
Lloyd L. Byars(1995) Administración Teoría y aplicaciones Distrito Federal. México Grupo Editor S. A
</t>
  </si>
  <si>
    <t xml:space="preserve">Stephen P.,
  Coulter M. (1996) Administration. Distrito Federal. México Prentice Hall
</t>
  </si>
  <si>
    <t xml:space="preserve">Casares A.,
 Siliceo A. (1993) Planeación de Vida y Carrera Distrito Federal México Limusa
</t>
  </si>
  <si>
    <t>Hoodgets R. (1989) El supervisor eficiente Distrito Federal. México Mc. Graw Hill</t>
  </si>
  <si>
    <t>Mc.Cay J. (1996) Administración del Tiempo Distrito Federal. México Manual Moderno</t>
  </si>
  <si>
    <t>(1999) Enciclopedia ilustrada cumbre Distrito Federal. México</t>
  </si>
  <si>
    <t>(2002) Diccionario de la Real Academia Española España</t>
  </si>
  <si>
    <t>PLANEACIÓN ACADÉMICA REV. 3</t>
  </si>
  <si>
    <t>MATERIA 01</t>
  </si>
  <si>
    <t>MATERIA 02</t>
  </si>
  <si>
    <t>MATERIA 03</t>
  </si>
  <si>
    <t>MATERIA 04</t>
  </si>
  <si>
    <t>MATERIA 05</t>
  </si>
  <si>
    <t>MATERIA 06</t>
  </si>
  <si>
    <t>MATERIA 07</t>
  </si>
  <si>
    <t>MATERIA 08</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</si>
  <si>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</si>
  <si>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</si>
  <si>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Determina la factibilidad del diseño especificando: el cumplimiento de la normatividad aplicable, la satisfacción de las necesidades del cliente, los resultados de pruebas de desempeño de los elementos y sistemas, costos presupuestados y tiempos de realización.
Documenta el diseño de forma clara, completa y ordenada, para su reproducción y control de cambios, elaborando un reporte que contenga:
• Propuesta de diseño
• Planos, diagramas o programas realizados.
• Especificaciones de ensamble, configuración y/o programación de los elementos que lo requieran.
• Características de suministro de energía (eléctrica, neumática, etc), 
• Protocolos de comunicación.
• Resultados de la simulación de desempeño de los elementos y sistemas.
• Ajustes realizados al diseño de los elementos y sistemas.
• Resultados de pruebas de desempeño de los elementos y sistemas.
• Costos y tiempos de realización.
• Resultado de la evaluación del diseño. 
Propuesta de conservación
</t>
  </si>
  <si>
    <t>Supervisar la instalación, puesta en marcha y operación de sistemas, equipos eléctricos, mecánicos y electrónicos con base en las características especificadas, recursos destinados, procedimientos, condiciones de seguridad y la planeación establecida, para  asegurar el cumplimiento y sincronía del diseño y del proyecto.</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</si>
  <si>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</si>
  <si>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MATERIA 09</t>
  </si>
  <si>
    <t>NO APLICA</t>
  </si>
  <si>
    <t>Martínez, L., Guerrero, V. y Yuste, R.
 (2009) Comunicaciones Industriales.
 Madrid España Alfaomega
ISBN: 9788426715746</t>
  </si>
  <si>
    <t>Guerrero, Vicente (2010) Comunicaciones Industriales D.F. México Marcombo
ISBN: 9786077686712</t>
  </si>
  <si>
    <t>Adrián Daneri, Pablo
 (2008) PLC Automatización y Control Industrial
 D.F. México LIMUSA
ISBN: 9505282968</t>
  </si>
  <si>
    <t xml:space="preserve">Acebedo Sánchez, José (2013) Instrumentación y Control Avanzado Madrid España Díaz de Santos, S. A.
 ISBN: 9788479787547
</t>
  </si>
  <si>
    <t>Mengual, Pilar (2010) STEP 7: Una Manera Fácil de Programar PLC de SIEMENS D.F. México MARCOMBO 
ISBN: 9786077686552</t>
  </si>
  <si>
    <t xml:space="preserve">Victoriano
Ángel
Martínez
Sánchez
(2008) Potencia Hidráulica controlada por PLC. Distrito Federal  México Alfaomega
ISBN: 9789701514320
</t>
  </si>
  <si>
    <t xml:space="preserve">Rodríguez Penin, Aquilino (2013) Sistemas SCADA D.F. México Marcombo Ediciones Técnicas
ISBN: 9786077686552
</t>
  </si>
  <si>
    <t>Katsuhiko Ogata (2010) Ingeniería de Control Moderna Distrito Federal México Pearson
Prentice Hall
ISBN: 9788483226605</t>
  </si>
  <si>
    <t>DIBUJO MECÁNICO</t>
  </si>
  <si>
    <t xml:space="preserve">DINÁMICA DE MÁQUINAS </t>
  </si>
  <si>
    <t xml:space="preserve">Cinemática del Mecanismo biela manivela </t>
  </si>
  <si>
    <t xml:space="preserve">Reconocer el procedimiento para calcular el grado de libertad, centros instantáneos, velocidad, aceleración, aceleración y relación de potencia que intervienen en el mecanismo de biela manivela.   
</t>
  </si>
  <si>
    <t xml:space="preserve">Calcular los grados de libertad, centros instantáneos, velocidad y aceleración que intervienen en el mecanismo de biela manivela. 
</t>
  </si>
  <si>
    <t>Cinemática del Mecanismo leva seguidor</t>
  </si>
  <si>
    <t xml:space="preserve">Reconocer el procedimiento para calcular el grado de libertad, centros instantáneos, velocidad, aceleración, aceleración y relación de potencia que intervienen en el mecanismo de leva seguidor   
</t>
  </si>
  <si>
    <t xml:space="preserve">Calcular los grados de libertad, centros instantáneos, velocidad y aceleración que intervienen en el mecanismo de Leva Seguidor. </t>
  </si>
  <si>
    <t>Cinemática del mecanismo de barras</t>
  </si>
  <si>
    <t xml:space="preserve">Reconocer el procedimiento para calcular  los grados de libertad, centros instantáneos, velocidad, aceleración y relación de potencia que  intervienen en el mecanismo de barras. 
</t>
  </si>
  <si>
    <t xml:space="preserve">Calcular los grados de libertad, centros instantáneos, velocidad y aceleración que  intervienen en  el mecanismo de barras. </t>
  </si>
  <si>
    <t>Simulación de Mecanismos</t>
  </si>
  <si>
    <t>Explicar el  funcionamiento de los mecanismos: corredera biela manivela, biela manivela, leva seguidor y de barras.</t>
  </si>
  <si>
    <t>Simular mecanismos por medio de software especializado</t>
  </si>
  <si>
    <t>Aplicaciones de Mecanismos</t>
  </si>
  <si>
    <t>Explicar el funcionamiento y las aplicaciones de los mecanismos: corredera biela manivela, biela manivela, leva seguidor y de barras.</t>
  </si>
  <si>
    <t xml:space="preserve">Ensamblar el mecanismos de: corredera biela manivela, biela manivela, leva seguidor y de barras; a partir de piezas previamente maquinadas con elementos mecánicos de uso industrial.
</t>
  </si>
  <si>
    <t xml:space="preserve">Responsabilidad
Disciplina
Analítico
Trabajo en equipo Administración del tiempo
</t>
  </si>
  <si>
    <t xml:space="preserve">Calculadora científica
Impresos de casos y ejercicios 
Pintarrón
Proyector de video 
Computadora
Videos y animaciones de mecanismos.
Equipo de seguridad personal (lentes, bata cerrada de mangas cortas, zapato cerrado) y guardas.              
Software especializado para simulación de mecanismos.
</t>
  </si>
  <si>
    <t>Explicar las características de las juntas de transmisión empleadas en flechas de acuerdo a su tipo y funcionalidad.</t>
  </si>
  <si>
    <t>Establecer las medidas y dispositivos de seguridad empleados en una tarea de mantenimiento a transmisiones mecánicas.</t>
  </si>
  <si>
    <t>Realiza el programa de control numérico,  manual y/o mediante software CAM, en donde se indique, el número de operación sistema de coordenadas, velocidades de corte, de avance, cambio de herramientas, paros programados, ciclos en bloque (enlatados), subrutinas, refrigerante, inicio y  fin de programa, compensaciones de radio de herramienta.</t>
  </si>
  <si>
    <t xml:space="preserve">Norton Robert  (2013)
5ª
Edición Diseño de Maquinaria: Síntesis y Análisis de Máquinas y Mecanismos
 D.F. México MCGraw Hill 
ISBN: 9786071509352
</t>
  </si>
  <si>
    <t xml:space="preserve">David Myszka (2012)
4ª
Edición Máquinas y mecanismos D.F. México Pearson
ISBN: 9786073212151
</t>
  </si>
  <si>
    <t xml:space="preserve">J.C. García Prada, (2007) Problemas Resueltos de Teoría de máquinas y mecanismos
 Barcelona España Thomson
ISBN: 9788497324953
</t>
  </si>
  <si>
    <t xml:space="preserve">Richar G. Budinas (2012)
9ª
Edición Diseño en ingeniería mecánica de Shigley México DF México McGraw-Hill
ISBN: 9786071507716
</t>
  </si>
  <si>
    <t xml:space="preserve">Shigley's
 (2018)
10ª
Edition Mechanical Engineering Design USA USA McGraw-Hill
ISBN: 9780077591670
</t>
  </si>
  <si>
    <t xml:space="preserve">Erdman, A. G. y Sandor G.N.  (2011)
5ª Edición Diseño de mecanismos. Análisis y síntesis
 D.F. México Prentice Hall
ISBN: 9701701631
</t>
  </si>
  <si>
    <t xml:space="preserve">H.G. Pakatkar (2009)
4ª Edición Theory of Machines and Mecanisms I
 Bangalore India Nirali Prakashan
</t>
  </si>
  <si>
    <t xml:space="preserve">Elabora una propuesta del diseño que integre:
• Necesidades del cliente en el que se identifique: capacidades de producción, medidas de seguridad, intervalos de operación del sistema, flexibilidad de la producción, control de calidad.
• Descripción del proceso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
</t>
  </si>
  <si>
    <t xml:space="preserve">Entrega el diagrama y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Materiales, Dimensiones y acabados;
• Descripción de entradas, salidas y consumo de energías; 
• Comunicación entre componentes y sistemas;
• Configuración y/o programación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</si>
  <si>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</si>
  <si>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Diseño y simulación de circuitos de CA</t>
  </si>
  <si>
    <t xml:space="preserve">Identificar software utilizado en la simulación de circuitos de CA
Describir los aspectos del entorno del software de simulación que se emplean en la identificación de la respuesta de los circuitos de corriente alterna.
</t>
  </si>
  <si>
    <t xml:space="preserve">Realizar diseño y simulación de circuitos de CA utilizando software dedicado observando su respuesta. 
Realizar operaciones con números complejos utilizando calculadora.
</t>
  </si>
  <si>
    <t xml:space="preserve">Ordenado
Creativo.                                    Emprendedor.                  Responsable.                    Analítico.
</t>
  </si>
  <si>
    <t>Características del suministro de energía, medición y monitoreo.</t>
  </si>
  <si>
    <t xml:space="preserve">Definir y explicar los diferentes parámetros eléctricos utilizados en el suministro de energía (potencia, voltaje corriente, regulación de voltaje, demanda, caída de tensión, calidad energía eléctrica) fallas y los tipos de sistemas en el suministro eléctrico.
Identificar diferentes tecnologías utilizadas en la medición y monitoreo de diferentes parámetros eléctricos en tiempo real.
</t>
  </si>
  <si>
    <t xml:space="preserve">Calcular y verificar los diferentes parámetros eléctricos del suministro de energía (potencia, voltaje corriente, regulación de voltaje, demanda, caída de tensión, calidad energía eléctrica). 
Medir y monitorear diferentes parámetros eléctricos del suministro de energía en redes eléctricas trifásicas en tiempo real, mediante la utilización de equipo especializado.
Identificar los diferentes tipos de fallas e implementar sistemas que minimicen los efectos de las fallas en el suministro de energía eléctrica.
</t>
  </si>
  <si>
    <t>Principios de operación del transformador y circuito equivalente.</t>
  </si>
  <si>
    <t xml:space="preserve">Explicar el principio de operación del transformador, construcción, parámetros eléctricos (relación de transformación, rigidez dieléctrica, polaridad, factor de potencia, factor k resistencia de aislamiento, tierra física), tipos de conexiones de los transformadores, factor de carga del transformador.
Identificar herramientas de simulación y análisis de máquinas eléctricas y sus circuitos equivalentes.
</t>
  </si>
  <si>
    <t xml:space="preserve">Señalar las partes  principales que componen a un transformador. 
Realizar cálculos de los principales parámetros eléctricos del transformador.
Identificar tipos de conexiones en transformadores y conectar bancos de transformadores.
Realizar la simulación de un circuito equivalente de transformador, empleando software dedicado verificando los parámetros de operación eléctricos.
</t>
  </si>
  <si>
    <t xml:space="preserve">Diseño de instalación y su validación.       </t>
  </si>
  <si>
    <t xml:space="preserve">Explicar las características de los elementos que componen una instalación eléctrica (tubo conduit, ductos, electroductos, conductores eléctricos, charolas, cajas de conexiones, elementos de protección) conforme a las normas vigentes.
Identificar herramientas de simulación de cálculo de conductores, canalizaciones y protecciones.
</t>
  </si>
  <si>
    <t xml:space="preserve">Calcular y especificar materiales y equipos de protección necesarios en la realización de una instalación eléctrica conforme a las normas vigentes (NOM-001-SEDE-2012 y Aplicables).
Validar el calibre del conductor, canalización y protecciones mediante la simulación con software dedicado.
</t>
  </si>
  <si>
    <t>Software de diseño asistido por computadora de instalaciones y simulación.</t>
  </si>
  <si>
    <t>Diseñar y simular instalaciones eléctricas mediante software dedicado.</t>
  </si>
  <si>
    <t>Esbozar programas de eficiencia energética y promover el uso de fuentes alternas de generación de energía.</t>
  </si>
  <si>
    <t xml:space="preserve">Ordenado
Creativo.
Emprendedor.
Responsable. 
Analítico.
</t>
  </si>
  <si>
    <t>E.I Donnelly (2014) Electrical Installation: Theory and Practice NA EUA Oxford Univ Pr. ISBN-10: 0174450740</t>
  </si>
  <si>
    <t xml:space="preserve">O'Malley, John    (2011) Schaum's Outline Basic Circuit Analysis  Carolina EUA McGraw-Hill
ISBN: 9780071756433
</t>
  </si>
  <si>
    <t xml:space="preserve">NO APLICA </t>
  </si>
  <si>
    <t xml:space="preserve">Reconocer los usos y la aplicación de las principales reglas gramaticales, ortográficas y de puntuación:
- Reglas ortográficas y de puntuación
- Artículos definidos e indefinidos
- Sustantivos comunes y propios
- Pronombres personales, reflexivos, de objeto directo y objeto indirecto
- Modos verbales: verboide y verbo
- Verbos reflexivos
- Presente simple de indicativo, presente progresivo, futuro simple de indicativo y futuro perifrástico
- Imperativo formal e informal
Reconocer los usos y la aplicación de las reglas morfológicas y de
- Reglas ortográficas y de puntuación
- Artículos definidos e indefinidos
- Sustantivos comunes y propios
- Pronombres personales, reflexivos, de objeto directo y objeto indirecto
- Modos verbales: verboide y verbo
- Verbos reflexivos
- Presente simple de indicativo, presente progresivo, futuro simple de indicativo y futuro perifrástico
- Imperativo formal e informal                                                                                                            Reconocer los usos y la aplicación de las reglas morfológicas y de sintaxis:
- Estructura de la oración simple
- Sintaxis lógica: artículo-sustantivo-adjetivo calificativo
- Componentes lingüísticos: fonética, fonología y lexicología
- Elementos lingüísticos: semántica, semiótica y dialectología
- Ruido semántico
Identificar las variaciones, los usos de la lengua y las expresiones idiomáticas dentro de un campo semántico: Caló, jerga, argot, regionalismos.
               </t>
  </si>
  <si>
    <t xml:space="preserve">Reconocer los elementos gramaticales que forman la oración: sujeto, verbo y predicado.
Identificar los elementos gramaticales y su función dentro de la composición del texto.
</t>
  </si>
  <si>
    <t>HERRAMIENTAS INFORMÁTICAS I4.0</t>
  </si>
  <si>
    <t>El alumno utilizará software informático, equipo periférico, plataformas digitales e Internet de las cosas como herramienta de apoyo para la administración de procesos productivos.</t>
  </si>
  <si>
    <t>Introducción a herramientas informáticas</t>
  </si>
  <si>
    <t>El alumno operará los componentes de una computadora, los equipos periféricos y software como herramientas de apoyo para la administración de procesos productivos.</t>
  </si>
  <si>
    <t>Navegadores, correo electrónico.</t>
  </si>
  <si>
    <t xml:space="preserve">Identificar los tipos, características y accesibilidad de los navegadores. 
Identificar los principales motores de búsqueda.
Identificar los elementos y herramientas del correo electrónico.
</t>
  </si>
  <si>
    <t xml:space="preserve">Utilizar los diferentes navegadores y motores búsqueda, según las necesidades específicas de acceso y navegación.
Utilizar las funciones de una cuenta de correo electrónico en Internet para el manejo y protección de la información.
</t>
  </si>
  <si>
    <t>Analítico, visión holística, responsable, honesto, trabajo en equipo, proactividad, organizado, liderazgo, toma de decisiones creativo y ético.</t>
  </si>
  <si>
    <t>Procesador de textos.</t>
  </si>
  <si>
    <t xml:space="preserve">Identificar los elementos y herramientas básicas de un procesador de textos mediante el uso de fuentes, estilos y formatos de párrafo.
Identificar plataformas digitales de procesamiento y almacenamiento de archivos de texto.
</t>
  </si>
  <si>
    <t xml:space="preserve">Elaborar un documento por medio del procesador de textos con la edición de texto y la inserción de tablas e imágenes.
Utilizar plataformas digitales de procesamiento y almacenamiento de archivos de texto en la nube, desde ordenadores y dispositivos móviles mediante el acceso en línea.
</t>
  </si>
  <si>
    <t>Analítico, visión holística, responsable, honesto, proactividad, organizado, toma de decisiones y creativo.</t>
  </si>
  <si>
    <t>Presentaciones</t>
  </si>
  <si>
    <t xml:space="preserve">Identificar los elementos y herramientas básicas de un software de presentaciones mediante el uso de plantillas, inserción de imágenes, gráficos y efectos.
Identificar plataformas  digitales mediante el procesamiento y almacenamiento de presentaciones.
</t>
  </si>
  <si>
    <t xml:space="preserve">Elaborar y editar una presentación para organizar la información como un apoyo visual.
Utilizar plataformas digitales mediante el procesamiento y almacenamiento de presentaciones en la nube, desde ordenadores y dispositivos móviles con el acceso en línea.
</t>
  </si>
  <si>
    <t xml:space="preserve">Analítico, visión holística, responsable, trabajo en equipo, proactividad, organizado, liderazgo, toma de decisiones y creativo. </t>
  </si>
  <si>
    <t xml:space="preserve">A partir de una situación dada investigará en internet y elaborará documentos, que serán procesados y almacenados en la nube, notificados por correo electrónico, que incluyan:
- Texto con formato especificando el tipo de fuente, estilo y formato de párrafo.
- Presentación con el uso de plantillas, transiciones y objetos insertados.
</t>
  </si>
  <si>
    <t xml:space="preserve">1. Identificar las principales funciones y herramientas de un procesador de textos y software de presentaciones.
2. Comprender el proceso para elaborar, procesar y almacenar en la nube documentos de texto, y presentaciones. 
3. Identificar programas para transferir, comprimir y descomprimir archivos, vía Internet
4. Identificar los navegadores y motores de búsqueda
5. Comprender el proceso para crear cuentas de correo, enviar, recibir y adjuntar información
</t>
  </si>
  <si>
    <t xml:space="preserve">Ejercicios prácticos.
Lista de cotejo.
Rúbrica de evaluación.
</t>
  </si>
  <si>
    <t xml:space="preserve">Aprendizaje auxiliado por las tecnologías de la información.
Práctica en Laboratorio
</t>
  </si>
  <si>
    <t xml:space="preserve">Computadoras PC / Mac, diferentes tipos de impresoras, scanner, cámaras digitales y proyectores.
Dispositivos de almacenamientos como: USB, disco duro, Cd, Dvd, FTP.
</t>
  </si>
  <si>
    <t>Hoja de cálculo y manejo de base de datos</t>
  </si>
  <si>
    <t xml:space="preserve">El alumno utilizará hojas de cálculo y base de datos como herramientas de apoyo para la gestión de la información y el trabajo colaborativo en línea. </t>
  </si>
  <si>
    <t>Hoja de cálculo.</t>
  </si>
  <si>
    <t xml:space="preserve">Identificar los elementos y herramientas básicas de una hoja de cálculo mediante la edición y formato de celdas, uso de rangos, fórmulas, funciones y gráficos, describiendo el concepto y organización de la información mediante la hoja de cálculo.
Identificar el uso de las bases de datos.
Identificar plataformas digitales mediante el procesamiento y almacenamiento de hojas de cálculo.
</t>
  </si>
  <si>
    <t xml:space="preserve">Elaborar un libro de trabajo para la organización de datos y la aplicación de fórmulas y funciones y gráficos.
Utilizar las plataformas digitales mediante el procesamiento y almacenamiento de hojas de cálculo en la nube, desde ordenadores y dispositivos móviles con acceso en línea.
</t>
  </si>
  <si>
    <t>Manejo de base de Datos</t>
  </si>
  <si>
    <t xml:space="preserve">Identificar los elementos y herramientas básicas para el manejo de una Base de Datos, definiendo su propósito e Integración, filtrado, manejo de datos, graficas e interpretación de la información desde el enfoque de la creación de valor de los datos útiles, en función de los requerimientos y la toma de decisiones.
Identificar plataformas digitales e infraestructura informática con procesamiento y almacenamiento de Bases de Datos.
</t>
  </si>
  <si>
    <t xml:space="preserve">Elaborar una Base de Datos de trabajo con el manejo de información relevante mediante la toma de decisiones. 
Utilizar plataformas digitales con la información de diferentes Bases de Datos ubicadas en la nube, desde ordenadores y dispositivos móviles mediante su acceso en línea.
</t>
  </si>
  <si>
    <t xml:space="preserve">A partir de una situación dada elaborará documentos que incluyan:
Hoja de cálculo con fórmulas, funciones y gráficas indicadas.
Base de datos para la gestión de la información y su acceso a plataformas digitales.
</t>
  </si>
  <si>
    <t xml:space="preserve">1. Identificar las principales funciones y herramientas de una hoja de cálculo.
2. Comprender el proceso para crear un documento que contenga celdas con formulas, funciones y gráficos.
3. Comprender las estructuras y relaciones de las bases de datos para su gestión.
4. Utilizar las plataformas digitales para la gestión de las bases de datos.
</t>
  </si>
  <si>
    <t xml:space="preserve">Ejercicios prácticos.
Lista de cotejo.
</t>
  </si>
  <si>
    <t xml:space="preserve">Aprendizaje auxiliado por las tecnologías de la información.
Práctica en Laboratorio.
</t>
  </si>
  <si>
    <t xml:space="preserve">Computadora con software de hoja de cálculo, bases de datos y plataformas digitales. </t>
  </si>
  <si>
    <t>Introducción a Internet de las Cosas</t>
  </si>
  <si>
    <t>El alumno utilizará plataformas digitales como herramienta de apoyo para la comunicación, obtención,  transferencia y visualización de información.</t>
  </si>
  <si>
    <t xml:space="preserve">Tipos de redes y componentes </t>
  </si>
  <si>
    <t xml:space="preserve">Conocer el modelo de referencia OSI mediante las comunicaciones en red.
Identificar los tipos y características de dispositivos de conexión, así como las tecnologías de redes.
Identificar los tipos de conectividad (cableado, inalámbrico: WiFi, Bluetooth, ZigBee).
</t>
  </si>
  <si>
    <t>Usar los diferentes tipos de conectividad por medio de la comunicación, monitoreo y control de un proceso, dispositivo o sistema, desde ordenadores y dispositivos móviles.</t>
  </si>
  <si>
    <t>Analítico, visión holística, responsable, honesto, trabajo en equipo, proactividad, organizado, liderazgo, toma de decisiones, creativo y ético.</t>
  </si>
  <si>
    <t>Conexión a la nube</t>
  </si>
  <si>
    <t xml:space="preserve">Identificar los proveedores de servicios de almacenamiento, procesamiento (cloud, fog y edge), hosting, software en nube. </t>
  </si>
  <si>
    <t>Usar servicios en la nube por medio del almacenamiento, procesamiento o hosting en la nube mediante ordenadores y dispositivos móviles.</t>
  </si>
  <si>
    <t xml:space="preserve">Elementos de Internet de las Cosas IoT </t>
  </si>
  <si>
    <t xml:space="preserve">Identificar los elementos de IoT: (objetos, datos, personas y procesos).
Identificar los parámetros requeridos de configuración de un objeto que forma parte de un entorno IoT.
</t>
  </si>
  <si>
    <t xml:space="preserve">Interconectar diferentes elementos del IoT mediante el ordenador o dispositivo móvil con comunicación, monitoreo y control. </t>
  </si>
  <si>
    <t>Analítico, visión holística, responsable, honesto, proactividad, organizado, liderazgo, toma de decisiones, creativo y ético.</t>
  </si>
  <si>
    <t xml:space="preserve">Internet Industrial de las Cosas, IIoT </t>
  </si>
  <si>
    <t xml:space="preserve">Identificar las características de IT (Information Technology) y OT (Operational Technology)
Identificar los diferentes tipos de conexión mediante la implementación de soluciones IIoT: Machine to Machine Connections (M2M), Machine to People Connections (M2P), People to People Connections (P2P).
</t>
  </si>
  <si>
    <t>Diseñar y simular aplicaciones de IIOT en procesos productivos mediante el uso de software dedicado.</t>
  </si>
  <si>
    <t>Seguridad en IIoT</t>
  </si>
  <si>
    <t>Identificar los principios de la ciberseguridad (Confidencialidad, Integridad y Disponibilidad de datos).</t>
  </si>
  <si>
    <t>Explicar las condiciones de vulnerabilidad de una solución IIoT en un proceso.
Minimizar las amenazas de ciberseguridad.</t>
  </si>
  <si>
    <t>Analítico, visión holística, responsable, honesto, trabajo en equipo, proactividad, organizado, liderazgo, toma de decisiones, creativo y ético,</t>
  </si>
  <si>
    <t xml:space="preserve">A partir de un caso de estudio realizará una propuesta en una plataforma digital de IoT para la visualización de indicadores empleando un ordenador o dispositivo móvil.
Presentará un reporte que contenga: 
• Procedimiento de registro a la plataforma
• Descripción de las principales herramientas en la nube para manipulación de los datos.
Conclusión sobre las herramientas identificadas de IoT y su relación con los procesos.
</t>
  </si>
  <si>
    <t xml:space="preserve">1. Identificar componentes y tecnologías de redes basados en el Modelo de Referencia OSI
2. Identificar los diferentes proveedores de servicios de nube
3. Configurar la conexión hacia un servicio de nube con herramientas IoT.
4. Realizar el envío de datos a través de un móvil (objeto) a la nube
5. Comprender el proceso de IoT.
</t>
  </si>
  <si>
    <t xml:space="preserve">Caso práctico
Lista de cotejo
</t>
  </si>
  <si>
    <t xml:space="preserve">Computadora con acceso a Internet.
Plataformas digitales.
Dispositivos móviles.
</t>
  </si>
  <si>
    <t xml:space="preserve">Aprendizaje auxiliado por Tecnologías de Información y Comunicación                             Prácticas demostrativas
Solución de problemas
</t>
  </si>
  <si>
    <t>Definir el concepto de diagramas de estados.                                                                                  Identificar la simbología utilizada en diagramas de estado.</t>
  </si>
  <si>
    <t xml:space="preserve">1. Identificar los conceptos, características y símbolos de los diagramas de flujo y estados.                                                                       2. Analizar los diagramas de flujo y estados.
3. Analizar los diagramas de flujo y estados a partir del algoritmo.
4. Interpretar pseudocódigos a partir del algoritmo o del diagrama de flujo o estados.
</t>
  </si>
  <si>
    <t xml:space="preserve">Ejecución de tareas                           Lista de verificación                                                                                                                                                                                            </t>
  </si>
  <si>
    <t xml:space="preserve">Realiza la propuesta de mejora o adecuación en la que se especifiquen:
• Objetivos y alcances.
• Tiempo de realización a través de cronogramas.
• Descripción por diagrama de bloque con elementos.
• Costos:
o Horas hombre.
o Consumibles.
o Indirectos.
o Equipo.
</t>
  </si>
  <si>
    <t xml:space="preserve">Genera una hoja de datos técnicos (características) que especifique:
• Descripción de entradas y salidas. 
• Variables y sus características.
• Características de suministro de energía (eléctrica, neumática).
• Protocolo de comunicación a utilizar.
Elabora planos y/o diagramas, en función de la hoja de datos técnicos:
• Eléctricos.
• Electrónicos.
• Neumáticos y/o Hidráulicos.
• De distribución de planta.
• Control.
Realiza la simulación de los subsistemas conforme a los planos y diagramas, y valida su funcionamiento.
</t>
  </si>
  <si>
    <t xml:space="preserve">Elabora un manual del usuario del proyecto realizado, que contenga:
• Descripción general del proceso.
• Principales componentes.
• Suministro de energía.
• Recomendaciones de seguridad.
• Intervalos de operación.
• Procedimiento de arranque, operación y paro.
• Recomendaciones de mantenimiento.
Elaborar un reporte del proyecto que integre los documentos previos generados:
• Diagramas.
• Listado de partes.
• Programas.
• Reporte de necesidades del cliente.
• Lista de entradas y salidas.
• Procedimientos.
• Manual del usuario.
</t>
  </si>
  <si>
    <t xml:space="preserve">Cairó Battistutti,  Dr. Osvaldo  (2003) Metodología de la Programación México México Alfaomega 
ISBN:
9701509404
</t>
  </si>
  <si>
    <t xml:space="preserve">Corona Nakamura, María.   Valdez  Ancona, María. (2011) Diseño de Algoritmos y su codificación en Lenguaje C.  1ª Edición. 
México 
México McGrawHill,                   ISBN: 9786071505712
</t>
  </si>
  <si>
    <t xml:space="preserve">Ferreyra Cortés, Gonzalo. (2012) Office 2010, paso a paso con actividades c/cd.
1ª Edición. D.F. México Alfaomega
ISBN 978-607-707-447-2
</t>
  </si>
  <si>
    <t xml:space="preserve">Giant, Nikki (2016) Ciberseguridad para la i-generación Madrid España Narcea S.A. Ediciones
ISBN:
978-84-277-2144-9
</t>
  </si>
  <si>
    <t xml:space="preserve">Gilchrist, Alasdair (2016) Industry 4.0 The Industrial Internet of things Tailandia Tailandia Apress
ISBN:
978-1-4842-2047-4
</t>
  </si>
  <si>
    <t xml:space="preserve">Kamal, Raja. (2017) Internet of things. Design and architecture príncipes. India India Mc Graw Hill
</t>
  </si>
  <si>
    <t xml:space="preserve">
Joyanes  Aguilar, Luis.  (2012) Fundamentos Generales de Programación  México México McGrawHill                       ISBN: 9786071508188
</t>
  </si>
  <si>
    <t xml:space="preserve">Naranjo González, Ma. Refugio. (2010) Manual Técnico en Software Ofimático. 
 Madrid España. Editorial CEP
ISBN: 9788468111117
</t>
  </si>
  <si>
    <t xml:space="preserve">Peña, Rosario, Pérez Ángel.  (2010) Microsoft Office 2010: Todo práctica. 1ª Edición. Madrid España Alfaomega. &amp; RC Libros.  
ISBN: 978-607-707-018-4
</t>
  </si>
  <si>
    <t xml:space="preserve">Ramírez, Felipe. (2007) Introducción a la programación. Algoritmos y su implementación en vb.net, c#, java y c++ - 2. ed. México México Alfaomega, 
ISBN: 978-970-15-1280-7
</t>
  </si>
  <si>
    <t xml:space="preserve">Sara Baase, Allen Van Gelder (2002) Algoritmos Computacionales México México Pearson Educación
ISBN: 
9702601428
</t>
  </si>
  <si>
    <t>MATERIA 33</t>
  </si>
  <si>
    <t xml:space="preserve">Dounce, V. E.  (2016) Introduction to Maintenance Engineering: Modeling, Optimization, and Management
 NA USA WILEY
ISBN:
9781118926581
</t>
  </si>
  <si>
    <t xml:space="preserve">B. G. Dale 
B. Dehe 
D. Bamford
 (2016) Managing Quality 6e: An Essential Guide and Resource Gateway, 6e
NA USA WILEY
ISBN:
9781119302735
</t>
  </si>
  <si>
    <t xml:space="preserve">Paul Newton
Helen Bristol (2013) Productivity Tools NA USA WILEY
ISBN:
9781119302735
</t>
  </si>
  <si>
    <t xml:space="preserve">Walpole, R. (2012) Probabilidad y Estadística para Ingeniería y Ciencias 
 Distrito Federal  México McGraw Hill
ISBN: 9786073214179
</t>
  </si>
  <si>
    <t xml:space="preserve">Nieves Hurtado, Antonio (2010) Probabilidad y Estadística para Ingeniería  Distrito Federal  México McGraw Hill
ISBN: 9789701068908
</t>
  </si>
  <si>
    <t xml:space="preserve">Velásquez, G. M.  (2007) Administración de los Sistemas de Producción
 Distrito Federal México LIMUSA
</t>
  </si>
  <si>
    <t xml:space="preserve">Gabriel, Baca Urbina (2008) Evaluación de proyectos
 Distrito Federal México McGraw-Hill Interamericana
ISBN: 9786071509222
</t>
  </si>
  <si>
    <t xml:space="preserve">Ernesto, R. Fontaine (2008) Evaluación social de proyectos
 Colombia Colombia Alfaomega
ISBN: 9789702613008
</t>
  </si>
  <si>
    <t>MATERIA 34</t>
  </si>
  <si>
    <t>INGLÉS 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</si>
  <si>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</si>
  <si>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proporcionará y solicitará información tanto personal como de gustos y de actividades cotidianas utilizando un repertorio  básico de expresiones   para contribuir a su desempeño en su ámbito social y laboral más cercano con base en afinidades personales.</t>
  </si>
  <si>
    <t>Presentación</t>
  </si>
  <si>
    <t>El alumno intercambiará información de sí mismo y de otras personas, para establecer contactos sociales básicos de su entorno inmediato.</t>
  </si>
  <si>
    <t>Introducción</t>
  </si>
  <si>
    <t xml:space="preserve">Identificar las expresiones básicas de saludo y despedida en un contexto formal e informal.    
Identificar la fonética básica del inglés.
Identificar la pronunciación de las letras que componen el alfabeto.
Identificar la pronunciación y la escritura de los números del 0 al 100. 
Identificar las instrucciones y expresiones del salón de clase. 
Identificar  las principales fórmulas de cortesía: "excuse me", "thank you", "please", "you are welcome"
Identificar los días de la semana y los meses del año.
Identificar reglas básicas de puntuación y ortografía
</t>
  </si>
  <si>
    <t xml:space="preserve">Saludar y despedirse 
Deletrear palabras 
Escribir palabras que le sean deletreadas
Escribir fechas
</t>
  </si>
  <si>
    <t>Confianza</t>
  </si>
  <si>
    <t>Información Personal</t>
  </si>
  <si>
    <t xml:space="preserve">Identificar  la estructura y el uso del  verbo "ser/estar"  en el presente en sus formas afirmativa, negativa e interrogativa.
Identificar los pronombres personales.
Identificar las contracciones del verbo ser/estar
Explicar) el uso  del pronombre personal "It" 
Identificar las expresiones comunes para indicar sus datos de identificación: cómo se llama, donde vive, edad, nacionalidad, estado civil, el idioma que habla, profesión, que estudia o en donde trabaja, número de teléfono y dirección electrónica.   
Identificar los articulos indefinidos "a" y "an". 
Identificar  el singular, plural y plurales irregulares de los sustantivos. 
Identificar los adjetivos calificativos de descripción física y los intensificadores "very" y "so"  
Identificar los adjetivos y pronombres posesivos 
Explicar el uso y reglas del genitivo "s" y el uso de "whose" 
Identificar la estructura del verbo ser/estar con las formas interrogativas: "Who", "What", "Where", "How old"
Relacionar la respuestas cortas afirmativas y negativas con el verbo ser/estar.
Discriminar información a partir de un audio y de una lectura.
</t>
  </si>
  <si>
    <t xml:space="preserve">Realizar su presentación personal, de su familia  y la de otras personas 
Pedir y proporcionar información sobre otras personas 
Pedir y proporcionar información sobre la posesión y pertenencia.
Describir las características físicas de personas. 
</t>
  </si>
  <si>
    <t xml:space="preserve">A partir de prácticas de presentación personal y de terceros, que incluyan: nombre,  dirección, edad, teléfono, dirección electrónica, nacionalidad, estado civil, idioma que habla, profesión,  dónde y qué estudia, así como descripción física y utilizando  las expresiones de cortesía de saludo y despedida correspondientes, integrará una carpeta de evidencias 
obtenidas en base a las siguientes tareas:
"Listening".-
Escuchar un audio y responder a un cuestionario escrito sobre la información contenida en el mismo.
"Speaking".-
En presencia del profesor, entrevistar a un compañero en donde intercambie información personal y utilizando la información obtenida, presentará a su interlocutor con una tercera persona. 
"Reading".-
Responder un cuestionario escrito sobre la información contenida en un texto.
"Writing".-
Escribir un correo electrónico que incluya:  
- un párrafo de 40 a 60  palabras en el que realice su presentación personal 
- un párrafo de 40 a 60 palabras en el que realice la presentación de por lo menos dos miembros de su familia de diferente género.
</t>
  </si>
  <si>
    <t xml:space="preserve">1. Comprender las nociones básicas de la fonética. 
2. Identificar las expresiones comunes para saludar y despedirse.
3. Comprender el uso  y el empleo del verbo ser-estar,  en afirmativo, negativo e interrogativo.
4. Identificar el uso  del pronombre personal "It"
5. Identificar los elementos que componen la presentación personal y de otras personas.
</t>
  </si>
  <si>
    <t xml:space="preserve">Lista de Cotejo
Ejercicios prácticos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</si>
  <si>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</si>
  <si>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t>
  </si>
  <si>
    <t>El alumno intercambiará información verbal y escrita  sobre actividades cotidianas en orden cronológico,  sus gustos e indicar la ubicación de lugares y objetos para integrarse a su entorno inmediato con base en afinidades personales.</t>
  </si>
  <si>
    <t>Mis actividades cotidianas.</t>
  </si>
  <si>
    <t xml:space="preserve">Identificar la pronunciación y escritura de los números del 100 al infinito. Relacionar las expresiones para decir la hora, el momento del día y la fecha con las preposiciones "at", "in", "on".Identificar  la estructura, uso y contracciones del presente simple en forma afirmativa, interrogativa y negativa. Identificar las contracciones "don't" y "doesn't"Explicar la conjugación del presente simple en las terceras personas del singular. Identificar la aplicación de las expresiones de tiempo del presente simple y los adverbios de frecuencia: "always", "usually", "sometimes" y 
"never".Relacionar las palabras  interrogativas:   Quién, Qué, Cuál, Dónde, Cómo, Por qué, Cuándo, Con qué frecuencia,  A qué hora, con la estructura del presente simple. Identificar los conectores
cronológicos: "first", "then", "next", "after that" y finally".Identificar los verbos para expresar gustos: verbos + ing "like",  "love", "hate" Identificar los "object pronouns".Identificar las conjunciones: y, o, pero. Identificar la pronunciación y escritura de los números ordinales.
</t>
  </si>
  <si>
    <t>Proporcionar y solicitar información de  actividades que se realizan, en qué momento y con qué frecuencia  se llevan a cabo.Pedir y dar la hora y la fecha,  Intercambiar información de la secuencia de actividades cotidianas.Expresar y preguntar  gustos.Realizar  acciones a partir de secuencias cronológicas definidas.</t>
  </si>
  <si>
    <t>Ubicaciones.</t>
  </si>
  <si>
    <t xml:space="preserve">Explicar la estructura y el uso de "There is" y "there are"  en sus formas afirmativa, negativa e interrogativa, 
Relacionar las preposiciones de lugar "in", "on", "under", "behind", "next to", "between", "at", "in front of" y "across" en la ciudad, en la casa y  el trabajo.
Identificar el uso del imperativo para dar direcciones.
</t>
  </si>
  <si>
    <t xml:space="preserve">Ubicar  lugares y objetos en un espacio determinado.
Proporcionar y solicitar información de cómo llegar a un lugar.
Seguir instrucciones para llegar a algún lugar
</t>
  </si>
  <si>
    <t>A partir de prácticas relacionadas con actividades cotidianas y la ubicación de objetos y lugares,  presentará una carpeta de evidencias obtenidas en base a las siguientes tareas"Listening".-Responder a un cuestionario escrito sobre la información contenida en un audio."Speaking".-En presencia del profesor, dialogar con un compañero sobre sus actividades cotidianas y la ubicación de objetos y lugares; utilizando la información obtenida de su compañero expresar dichas actividades a una tercera persona.  "Reading".-Responder un cuestionario escrito con la información contenida en un texto."Writing".-Escribir un párrafo de mínimo  40 palabras utilizando los conectores cronológicos donde describa sus actividades cotidianas de un día determinado. Escribir un párrafo de mínimo 40 palabras, donde describa las actividades realizadas por una persona con la que viva y la frecuencia con la que éstas sean realizadas.Escribir un párrafo de mínimo 40 palabras mencionando sus gustos relacionados con sus actividades deportivas, culturales, académicas y de entretenimiento.</t>
  </si>
  <si>
    <t xml:space="preserve">1. Identificar la estructura y el uso del presente simple en sus formas afirmativa, interrogativa y negativa.
 2. Comprender las expresiones de tiempo, adverbios de frecuencia, palabras interrogativas, conectores y conjunciones utilizadas en el presente simple.
3. Identificar las expresiones para decir gustos y preferencias.
4. Identificar la pronunciación y escritura de los números ordinales. 
5. Identificar la estructura "There is" y "There are" y sus preposiciones de lugar
</t>
  </si>
  <si>
    <t xml:space="preserve">Listas de cotejo
Ejercicios prácticos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</si>
  <si>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</si>
  <si>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Videograbadora
Lista de vocabulario: Deportes
Actividades culturales académicas y de entretenimiento
Colores
Lugares públicos, espacios de la casa y del trabajo, muebles.  
 Expresiones de tiempo del presente simple.
</t>
  </si>
  <si>
    <t>Identificar ideas, preguntas e indicaciones sencillas,  breves y que le son familiares, a partir de un discurso claro y lento con pausas largas, para hablar de sí mismo o de su entorno  personal y laboral inmediato.</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</si>
  <si>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</si>
  <si>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
</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</si>
  <si>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</si>
  <si>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</si>
  <si>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</si>
  <si>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 xml:space="preserve">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
</t>
  </si>
  <si>
    <t xml:space="preserve">Escribe frases simples y aisladas sobre 
sí mismo, su vida, su profesión y otras personas.
Requisita formularios simples con información personal, números y fechas.
</t>
  </si>
  <si>
    <t xml:space="preserve">Mickey Rogers y John Waterman
 (2008) Attitude Starter Bangkok Thailand Macmillan
</t>
  </si>
  <si>
    <t xml:space="preserve">Sue Kay y Vaughan Jones
 (2012) New American Inside Out Beginner Bangkok Thailand Macmillan
</t>
  </si>
  <si>
    <t xml:space="preserve">Joan Saslow y Allen Asher
 (2011) Top Notch Fundamentals New York U.S. Pearson Longman
</t>
  </si>
  <si>
    <t xml:space="preserve">Peter Loveday, Melissa Koops, Sally Trowbridge, Lisa Varandani
 (2012) Take Away English 1  China Mc Graw Hill
</t>
  </si>
  <si>
    <t xml:space="preserve">Mickey Rogers, Joanne Taylore-Knowles, Steve Taylore-Knowles
 (2010) Open Mind 1  Thailand Macmillan
</t>
  </si>
  <si>
    <t xml:space="preserve">Philip Kerr (2012) Straightforward Beginner
  Thailand Macmillan
</t>
  </si>
  <si>
    <t>MATERIA 35</t>
  </si>
  <si>
    <t>INGLÉS II</t>
  </si>
  <si>
    <t>El alumno intercambiará información sobre actividades en progreso, actividades pasadas, la existencia, cantidad y precios con base en las estructuras del presente progresivo, el pasado simple y las expresiones de cantidad y existencia, así como vocabulario relacionado con su área de estudio para satisfacer sus necesidades inmediatas.</t>
  </si>
  <si>
    <t>l</t>
  </si>
  <si>
    <t>El presente continuo</t>
  </si>
  <si>
    <t>El alumno solicitará y proporcionará información sobre acciones que se están llevando a cabo en el momento y que se encuentran en proceso para describir situaciones que están ocurriendo en su entorno inmediato.</t>
  </si>
  <si>
    <t>Actividades en progreso</t>
  </si>
  <si>
    <t xml:space="preserve">Identificar la forma del presente participio  de los verbos "verbo + ing".
Identificar  la estructura y uso del  presente continuo  en sus formas afirmativa, interrogativa y negativa. 
Identificar las expresiones de tiempo del presente continuo "now", "right now", "in this moment".
</t>
  </si>
  <si>
    <t xml:space="preserve">Verificar y proporcionar información sobre acciones que se están llevando a cabo, o no,  en un momento preciso.
Verificar y dar  información sobre acciones en progreso.
</t>
  </si>
  <si>
    <t xml:space="preserve">Colaboración
Responsabilidad
</t>
  </si>
  <si>
    <t>Presente simple Vs Presente continuo</t>
  </si>
  <si>
    <t xml:space="preserve">Identificar la estructura de la forma interrogativa del Presente Continuo con las palabras interrogativas: Quién, Qué, Cuál, Dónde, Cómo, Por qué, Cuándo, A qué hora.
Reconocer la estructura y uso del presente simple.
Distinguir el uso del presente simple y el continuo en actividades cotidianas y actividades que se están llevando a cabo.
</t>
  </si>
  <si>
    <t>Solicitar información de actividades que están sucediendo en este momento o que están en progreso.</t>
  </si>
  <si>
    <t xml:space="preserve">A partir de prácticas donde se describan las actividades que se realizan en un momento preciso, que se encuentran en progreso o que forman parte de una rutina, integra una carpeta de evidencias obtenidas en base a las siguientes tareas:
"Listening".-
Responder a un ejercicio escrito sobre la información contenida en un audio
"Speaking".-
En presencia del profesor, participar en un juego de roles donde solicite y brinde información
"Reading".-
Responder un cuestionario escrito sobre la información contenida en un texto
"Writing".-
Escribir una tarjeta postal que incluya 6 oraciones:  3 en presente continuo y 3 en presente simple describiendo las actividades que realiza y utilizando las expresiones de cortesía de saludo y despedida
</t>
  </si>
  <si>
    <t xml:space="preserve">1. Identificar la estructura y uso del  presente continuo  en sus formas afirmativa, negativa e interrogativa
2. Identificar la forma del presente participio  de los verbos "verbo + ing"
3. Identificar las expresiones de tiempo del presente continuo.
4. Reconocer la estructura y uso del presente simple
5. Diferenciar el uso del presente simple y el presente continuo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</si>
  <si>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</si>
  <si>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Videocámara 
Listas de verbos en presente
Comida
Unidades monetarias
Signos matemáticos
Servicios, insumos, materiales, herramientas y equipos relacionados con su carrera
Ropa y accesorios
Verbos regulares e irregulares en pasado
Términos relacionados a su área de estudio
Adverbios de cantidad "enough", "too", "much", "many"
</t>
  </si>
  <si>
    <t>ll</t>
  </si>
  <si>
    <t>La cantidad</t>
  </si>
  <si>
    <t>El alumno solicitará y proporcionará información sobre la existencia, cantidades y precios para obtener  productos, bienes y servicios.</t>
  </si>
  <si>
    <t>Sustantivos contables e incontables</t>
  </si>
  <si>
    <t xml:space="preserve">Identificar los sustantivos contables e incontables
Reconocer los sustantivos singulares y plurales
Relacionar el uso del "there is" y "there are" como expresión de existencia.
</t>
  </si>
  <si>
    <t>Pedir y dar información sobre la existencia de objetos.</t>
  </si>
  <si>
    <t>Cuantificadores</t>
  </si>
  <si>
    <t xml:space="preserve">Identificar el uso y estructura de los adverbios interrogativos "how much" y "how many".
Identificar el uso de los cuantificadores: "some", "any", "a lot of", "lots of", "a little", "a few", "much", "many" 
y su relación con los sustantivos contables e incontables.
Identificar el artículo definido: "the"
Identificar los adjetivos demostrativos: "this", "that", "these", "those".
</t>
  </si>
  <si>
    <t xml:space="preserve">Solicitar y proporcionar información sobre cantidades y precios de productos.
Pedir y dar información sobre costo de servicios.
</t>
  </si>
  <si>
    <t xml:space="preserve">A partir de juego de roles donde se solicite y proporcione información sobre la existencia y costo de productos y servicios de su carrera, integra una carpeta de evidencias obtenidas en base a las siguientes tareas:
"Listening".-
Elaborar listas sobre la información contenida en un audio.
"Speaking".-
En presencia del profesor, participar en un juego de roles donde solicite y brinde información.
"Reading".-
contestar un ejercicio escrito sobre la información contenida en un texto.
"Writing".-
Redactar un diálogo donde mencione cantidades y precios a partir de un folleto.
</t>
  </si>
  <si>
    <t xml:space="preserve">1. Identificar los sustantivos contables e incontables
2. Explicar el uso y la estructura de os adverbios interrogativos y los cuantificadores
3. Relacionar los cuantificadores con los sustantivos contables e incontables
4. Identificar el artículo definido
5. Identificar los adjetivos demostrativos
</t>
  </si>
  <si>
    <t xml:space="preserve">Lista de cotejo
Juego de roles
</t>
  </si>
  <si>
    <t xml:space="preserve">Equipos colaborativos 
Aprendizaje mediado por las Tecnologías de la Información y la Comunicación
Técnicas de comprensión auditiva, de lectura y escritura
</t>
  </si>
  <si>
    <t xml:space="preserve">Fotografías
Tarjetas didácticas
Material auténtico impreso, de audio y de video
Discos Compactos, USB
Equipo Multimedia
Pantalla de TV
Computadora
Impresora
Cañón
vocabulario de comida, unidades monetarias, signos de operaciones aritméticas básicas: mas, menos, dividido entre, multiplicado por, igual y porcentaje
Servicios, insumos materiales, herramientas y equipos relacionados con su carrera
Ropa
</t>
  </si>
  <si>
    <t>lll</t>
  </si>
  <si>
    <t>El pasado</t>
  </si>
  <si>
    <t>El alumno solicitará  y proporcionará información sobre  la existencia, cantidades y precios para obtener  productos, bienes y servicios.</t>
  </si>
  <si>
    <t>Pasado del Verbo “to be”</t>
  </si>
  <si>
    <t xml:space="preserve">Identificar la estructura y uso del verbo ser o estar en pasado   en sus  formas: afirmativa, negativa e interrogativa 
Identificar las expresiones de tiempo del pasado.
</t>
  </si>
  <si>
    <t>Intercambiar información sobre  el estado y la situación  de cosas y personas en el pasado.</t>
  </si>
  <si>
    <t>Pasado Simple con verbos regulares e irregulares</t>
  </si>
  <si>
    <t xml:space="preserve">Diferenciar los verbos regulares e irregulares en su forma verbal del pasado.
Explicar la estructura y el uso del pasado simple de los verbos regulares e irregulares en sus formas afirmativa, negativa e interrogativa.
Reconocer las formas interrogativas.
</t>
  </si>
  <si>
    <t xml:space="preserve">Pronunciar los verbos regulares e irregulares correspondiente con su forma verbal del pasado.
Narrar acciones realizadas y concluidas en un momento específico en el pasado.
Solicitar y dar información acerca de acciones concluidas en el pasado.
</t>
  </si>
  <si>
    <t xml:space="preserve">A partir de un juego de roles donde intercambie información sobre actividades que sucedieron en el pasado, integra una carpeta de evidencias obtenidas en base a las siguientes tareas:
"Listening".-
Responder un ejercicio escrito sobre la vida de un personaje contenida en un audio
"Speaking".-
En presencia del profesor, dialogar con un compañero sobre lo que sucedió en un evento pasado relacionado con su formación académica donde utilice al menos 20 verbos
"Reading".-
Responder un ejercicio escrito sobre la información contenida en un texto
"Writing".-
Escribir una biografía de mínimo 60 palabras sobre un personaje relacionado con su formación académica
</t>
  </si>
  <si>
    <t xml:space="preserve">1. Comprender  la estructura y uso del verbo ser o estar en pasado   en sus  formas: afirmativa, negativa e interrogativa 
2. Diferenciar el pasado de los verbos regulares e irregulares
3. Identificar las expresiones de tiempo del pasado
4. Explicar la estructura y el uso del pasado simple  de los verbos regulares e irregulares en sus formas afirmativa, negativa e interrogativa
5. Reconocer los conectores cronológicos
</t>
  </si>
  <si>
    <t xml:space="preserve">Material auténtico impreso, de audio y de video.
Discos Compactos, USB
Equipo Multimedia
Pantalla de TV
Computadora
Impresora
Cañón
Listas de verbos regulares e irregulares 
en pasado
Vocabulario de términos relacionados con su 
área de estudio
</t>
  </si>
  <si>
    <t>Identificar ideas, preguntas e indicaciones sencillas, breves y que le son familiares, a partir de un discurso claro y lento con pausas largas, para hablar de sí mismo o de su entorno personal y laboral inmediato.</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</si>
  <si>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</si>
  <si>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</si>
  <si>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</si>
  <si>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</si>
  <si>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 xml:space="preserve">Escribe frases simples y aisladas sobre 
sí mismo, su vida, su profesión y otras personas.
Requisita formularios simples con información personal, números y fechas.
</t>
  </si>
  <si>
    <t xml:space="preserve">Miles Craven (2013) Breakthrough Plus 1 Bangkok Thailand Macmillan
</t>
  </si>
  <si>
    <t xml:space="preserve">Ken Wilson (2011) Smart Choice 1 China China Oxford
</t>
  </si>
  <si>
    <t xml:space="preserve">María Victoria Saumell y Sarah Louisa Birchley
 (2012) English in Common 2 New York U.S. Pearson Longman
</t>
  </si>
  <si>
    <t xml:space="preserve">Joan Saslow y Allen Asher
 (2011) Top Notch 2 New York U.S. Pearson Longman
</t>
  </si>
  <si>
    <t xml:space="preserve">Mickey Rogers, Joanne Taylore-Knowles, Steve Taylore-Knowles
 (2010) Open Mind 1 Bangkok Thailand Macmillan
</t>
  </si>
  <si>
    <t xml:space="preserve">Philip Kerr (2012) Straightforward Beginner
 Bangkok Thailand Macmillan
</t>
  </si>
  <si>
    <t>MATERIA 36</t>
  </si>
  <si>
    <t>INGLÉS III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</si>
  <si>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</si>
  <si>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 xml:space="preserve">El alumno intercambiará información sobre acontecimientos pasados, así como de planes y proyectos a futuro mediante el uso de los verbos modales, el pasado continuo y las formas del futuro; para la satisfacción de sus necesidades inmediatas, la comprensión de normas y reglamentos establecidos, 
toma de decisiones y compromiso con su entorno personal, social y profesional inmediato.
</t>
  </si>
  <si>
    <t>Pasado simple vs pasado continuo</t>
  </si>
  <si>
    <t>El alumno intercambiará información sobre eventos ocurridos simultáneamente en el pasado para interactuar en su entorno inmediato.</t>
  </si>
  <si>
    <t>Describiendo situaciones en pasado.</t>
  </si>
  <si>
    <t>Identificar la estructura y el uso del pasado continuo en sus formas afirmativa, negativa e interrogativa.</t>
  </si>
  <si>
    <t>Pedir y dar información sobre acciones que estuvieron en progreso en el pasado.</t>
  </si>
  <si>
    <t xml:space="preserve">Colaboración
Responsabilidad
Asertividad
</t>
  </si>
  <si>
    <t>Acciones simultáneas en el pasado</t>
  </si>
  <si>
    <t xml:space="preserve">Relacionar las palabras interrogativas con la estructura del Pasado Continuo.
Identificar el uso de los conectores "while" y "when".
Diferenciar la estructura y el uso del pasado simple y del pasado continuo.
</t>
  </si>
  <si>
    <t xml:space="preserve">Solicitar y proporcionar información sobre acciones continuas y simultáneas en el pasado utilizando los conectores "when" y "while".
Relatar acciones que estaban siendo realizadas en el pasado y fueron interrumpidas por otra acción.
</t>
  </si>
  <si>
    <t xml:space="preserve">A partir de prácticas donde se solicite y proporcione información sobre actividades relacionadas con su área de estudio que se llevaron a cabo simultáneamente en el pasado, integra una carpeta de evidencias obtenidas en base a las siguientes tareas:
"Listening".-
responder a un ejercicio práctico sobre la información contenida en un audio
"Speaking".-
En presencia del profesor, participar en un juego de roles donde solicite y brinde información y utilice al menos 20 verbos
"Reading".-
contestar un ejercicio escrito sobre la información contenida en un texto
"Writing".-
Redactar un párrafo de al menos 60 palabras
</t>
  </si>
  <si>
    <t xml:space="preserve">1. Explicar la estructura y el uso del pasado continuo en sus formas afirmativa, negativa e interrogativa
2. Reconocer las palabras interrogativas
3. Comprender el uso de los conectores "while" y "when"
4. Diferenciar la estructura y el uso del pasado simple y del pasado continuo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</si>
  <si>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</si>
  <si>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Listas de verbos regulares e irregulares
Vocabulario de términos relacionados con su área de estudio
</t>
  </si>
  <si>
    <t>Invitaciones</t>
  </si>
  <si>
    <t>El alumno utilizará los verbos modales para mostrar un comportamiento pertinente de acuerdo a las reglas de su entorno.</t>
  </si>
  <si>
    <t>Habilidad, posibilidad y permiso</t>
  </si>
  <si>
    <t xml:space="preserve">Identificar  la función de los verbos modales: 
- "can/be able to" y "could"
- "may"
en sus formas afirmativa, negativa e interrogativa.
</t>
  </si>
  <si>
    <t xml:space="preserve">Pedir y dar información sobre habilidades.
Preguntar y responder sobre la posibilidad de que una acción se lleve a cabo.
Solicitar el permiso para realizar acciones.
</t>
  </si>
  <si>
    <t xml:space="preserve">Colaboración
Responsabilidad
Asertividad
Colaboración
Responsabilidad
Asertividad
</t>
  </si>
  <si>
    <t>Sugerencias, necesidades y obligaciones</t>
  </si>
  <si>
    <t xml:space="preserve">Explicar la función de los verbos modales: 
- "should" 
- "need to"
- "ough to"
- "must"
- "have to"
en sus formas afirmativa, negativa e interrogativa.
</t>
  </si>
  <si>
    <t xml:space="preserve">Pedir y dar sugerencias y recomendaciones.
Expresar y solicitar la necesidad y el grado de obligatoriedad de una acción.
</t>
  </si>
  <si>
    <t xml:space="preserve">Invitar, aceptar, rechazar
</t>
  </si>
  <si>
    <t xml:space="preserve">Explicar la función del verbo modal "would like". 
Reconocer los verbos modales "can" y "have to". 
Identificar las expresiones para aceptar y declinar una invitación.
</t>
  </si>
  <si>
    <t xml:space="preserve">Formular invitaciones.
Aceptar y rechazar invitaciones.
</t>
  </si>
  <si>
    <t xml:space="preserve">A partir de prácticas donde se solicite y proporcione información relacionada con su área de estudio sobre habilidades, posibilidades, permisos, sugerencias, necesidades y obligaciones así como realizar, aceptar y rechazar invitaciones, integra una carpeta de evidencias obtenidas en base a las siguientes tareas:
"Listening".-
responder a un ejercicio práctico sobre la información contenida en un audio
"Speaking".-
En presencia del profesor, participar en un juego de roles donde solicite y brinde información
"Reading".-
contestar un ejercicio escrito sobre la información contenida en un texto
"Writing".-
Redactar un párrafo de al menos 60 palabras donde enliste las reglas de un lugar relacionado con su área de estudios
</t>
  </si>
  <si>
    <t xml:space="preserve">1. Comprender  la función de los verbos modales  "can", "could" y"may" en sus formas afirmativa, negativa e interrogativa
2. Comprender la función de los verbos modales: "should", "need to", "must" y ]"have to" en sus formas afirmativa, negativa e interrogativa
3. Explicar  la función del  verbo modal "would like" 
 4. Reconocer los verbos modales  "can" y "have to"
5. Identificar las expresiones para aceptar y declinar una invitación
</t>
  </si>
  <si>
    <t xml:space="preserve">Equipos colaborativos 
Aprendizaje mediado por nuevas tecnologías
Juego de roles
</t>
  </si>
  <si>
    <t xml:space="preserve">Material auténtico impreso, de audio y de video
Discos Compactos, USB
Equipo Multimedia
Pantalla de TV
Computadora
Impresora
Cañón
Lista de 
vocabulario de términos relacionados con la salud y con su área de estudio
Partes del cuerpo
</t>
  </si>
  <si>
    <t>Planes y proyectos</t>
  </si>
  <si>
    <t>El alumno expresará información sobre sus proyectos y planes futuros para organizar sus actividades y establecer metas y objetivos.</t>
  </si>
  <si>
    <t>Planes a corto plazo</t>
  </si>
  <si>
    <t xml:space="preserve">Reconocer la estructura del presente continuo.
Identificar el uso del presente continuo como estructura del tiempo futuro.
Identificar las expresiones del tiempo futuro. 
</t>
  </si>
  <si>
    <t>Expresar y pedir información sobre planes a un futuro inmediato.</t>
  </si>
  <si>
    <t xml:space="preserve">Proyectos
</t>
  </si>
  <si>
    <t xml:space="preserve">Identificar el uso y estructura del "going to" en su forma afirmativa, negativa e interrogativa.
Relacionar el uso de las palabras interrogativas con la estructura del "going to"
</t>
  </si>
  <si>
    <t xml:space="preserve">Pedir y dar información sobre acciones y proyectos futuros.
</t>
  </si>
  <si>
    <t>Predicciones</t>
  </si>
  <si>
    <t xml:space="preserve">Identificar el uso y estructura de "will" en su forma afirmativa, negativa e interrogativa. 
Identificar las expresiones para hablar del clima.
</t>
  </si>
  <si>
    <t xml:space="preserve">Solicitar y brindar información sobre intenciones.
Expresar predicciones.
Comentar el pronóstico de tiempo.
Formular preguntas sobre las condiciones meteorológicas.
</t>
  </si>
  <si>
    <t xml:space="preserve">A partir de prácticas donde se solicite y proporcione información relacionada con su área de estudio sobre planes a futuro inmediato, corto y largo plazo, así como predicciones, intenciones y pronósticos del tiempo y condiciones meterológicas, integra una carpeta de evidencias obtenidas en base a las siguientes tareas:
"Listening".-
responder a un ejercicio práctico sobre la información contenida en un audio
"Speaking".-
En presencia del profesor, participar en un juego de roles donde solicite y brinde información
"Reading".-
contestar un ejercicio escrito sobre la información contenida en un texto
"Writing".-
Redactar un párrafo de al menos 70 palabras donde hable sobre sus planes a futuro
</t>
  </si>
  <si>
    <t xml:space="preserve">1. Explicar el uso del presente continuo como expresión de futuro
2. Identificar las expresiones de tiempo del futuro
3. Comprender el uso y estructura del "going to" en su forma afirmativa, negativa e interrogativa
4. Identificar el uso y estructura del will en su forma afirnamativa, negativa e interrogativa
5. Identificar las expresiones para hablar del clima
</t>
  </si>
  <si>
    <t xml:space="preserve">Equipos colaborativos 
Aprendizaje mediado por nuevas tecnologías
Juego de roles.
Técnicas de comprensión de lectura, audio y escritura
</t>
  </si>
  <si>
    <t xml:space="preserve">Material auténtico impreso, de audio y de video
Discos Compactos, USB
Equipo Multimedia
Pantalla de TV
Computadora
Impresora
Cañón
Listas de
Vocabulario del clima, la ropa y términos relacionados con su área de estudio
</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</si>
  <si>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</si>
  <si>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</si>
  <si>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</si>
  <si>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Miles Craven (2013) Breakthrough Plus 1 Bangkok Thailand Macmillan</t>
  </si>
  <si>
    <t xml:space="preserve">Peter Loveday, Melissa Koops, Sally Trowbridge, Lisa Varandani
 (2012) Take Away English 2  China Mc Graw Hill
</t>
  </si>
  <si>
    <t xml:space="preserve">Mickey Rogers, Joanne Taylore-Knowles, Steve Taylore-Knowles
 (2010) Open Mind 2 Bangkok Thailand Macmillan
</t>
  </si>
  <si>
    <t xml:space="preserve">Philip Kerr (2012) Straightforward Elementary
 Bangkok Thailand Macmillan
</t>
  </si>
  <si>
    <t>MATERIA 37</t>
  </si>
  <si>
    <t>INGLES IV</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</si>
  <si>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</si>
  <si>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experiencias vividas y su frecuencia a partir  del uso del Presente Perfecto y Pasado Simple; así como de la comparación de lugares, personas, objetos y situaciones para relacionarse con su entorno social y laboral inmediato.</t>
  </si>
  <si>
    <t xml:space="preserve">El alumno expresará las diferencias que existen entre objetos, personas, lugares y situaciones para  justificar sus decisiones e ideas en la interacción de su entorno inmediato. </t>
  </si>
  <si>
    <t xml:space="preserve">Comparativos de igualdad y superioridad
</t>
  </si>
  <si>
    <t xml:space="preserve">Identificar los adjetivos de una, dos o más sílabas.
Identificar la estructura gramatical  de los adjetivos cuando se comparan en una situación de igualdad.
Identificar la estructura gramatical de los adjetivos de una sílaba cuando se comparan en una situación de superioridad.
Identificar la estructura gramatical de los adjetivos de dos o más sílabas cuando se comparan en una situación de superioridad.
Identificar las excepciones de los adjetivos.
</t>
  </si>
  <si>
    <t xml:space="preserve">Comparar  objetos, personas, lugares y situaciones de acuerdo a sus cualidades.
</t>
  </si>
  <si>
    <t xml:space="preserve">Manejo del tiempo
Tolerancia activa 
Disposición al cambio
Conciencia ambiental
</t>
  </si>
  <si>
    <t xml:space="preserve">Superlativos
</t>
  </si>
  <si>
    <t xml:space="preserve">Identificar la estructura gramatical de los adjetivos en el grado superlativo y su uso.
Identificar los adjetivos irregulares. 
</t>
  </si>
  <si>
    <t xml:space="preserve">Describir la cualidad máxima de un objeto, persona, lugar y situación con respecto a un universo de su misma clase.
</t>
  </si>
  <si>
    <t xml:space="preserve">A partir de prácticas donde se solicite y proporcione información comparando personas, lugares y objetos relacionados con su área de estudio, integrará una carpeta de evidencias obtenidas con base en las siguientes tareas:
"Listening".-
responder a un ejercicio práctico sobre la información contenida en un audio
"Speaking".-
En presencia del profesor, participar en un juego de roles donde solicite y brinde información y utilice al menos 20 adjetivos
"Reading".-
contestar un ejercicio escrito a partir de la información contenida en un texto
"Writing".-
Redactar un párrafo de al menos 80 palabras donde presente las ventajas y desventajas de un producto o servicio a partir de una comparación
</t>
  </si>
  <si>
    <t xml:space="preserve"> 1. Identificar los adjetivos de una, dos o más sílabas 
 cuando se comparan en una situación de igualdad
2. Identificar los adjetivos de una, dos o más sílabas cuando se comparan en una situación de superioridad
3. Identificar la estructura gramatical de los adjetivos en el grado superlativo y su uso
4. Identificar los adjetivos irregulares y sus excepciones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</si>
  <si>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</si>
  <si>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Listas de adjetivos cortos y largos.
Vocabulario de términos relacionados con su área de estudio
</t>
  </si>
  <si>
    <t>Presente perfecto</t>
  </si>
  <si>
    <t xml:space="preserve">El alumno expresará experiencias vividas, su frecuencia y la repercusión que han tenido éstas en su presente para relacionarse con su entorno social y laboral.
</t>
  </si>
  <si>
    <t>Experiencias</t>
  </si>
  <si>
    <t xml:space="preserve">Identificar las reglas para la formación del pasado participio en verbos regulares y su pronunciación.
Identificar el pasado participio de verbos irregulares y su pronunciación.
Identificar la estructura gramatical del presente perfecto en sus formas afirmativa, negativa e interrogativa. 
Identificar las expresiones de tiempo del presente perfecto “since”, “for” a partir de: “how long?”.
</t>
  </si>
  <si>
    <t xml:space="preserve">Discriminar la forma del pasado de los verbos en participio con respecto a su pronunciación.
Expresar actividades que iniciaron en el pasado y que aún continúan en el presente.
Expresar una acción que se realizó en el pasado reciente.
Expresar el momento en que inicia una acción y el periodo de duración de la misma utilizando “how long?” “for” y “since” 
</t>
  </si>
  <si>
    <t xml:space="preserve">Have you ever…?
</t>
  </si>
  <si>
    <t xml:space="preserve">Identificar el uso de los adverbios de frecuencia “already”, “just”, “ever”, “always”, “yet”, “never”, “once”, twice” a partir de: “have you ever…?”
</t>
  </si>
  <si>
    <t xml:space="preserve">Indicar cuando una acción ha sido o no realizada.
Expresar la frecuencia con la que una acción ha sido realizada.
</t>
  </si>
  <si>
    <t xml:space="preserve">Presente Perfecto vs Pasado Simple
</t>
  </si>
  <si>
    <t xml:space="preserve">Reconocer la estructura y el uso del pasado simple.
Explicar el uso del pasado simple en relación al presente perfecto.
Explicar la función de “used to” en sus formas afirmativa, negativa e interrogativa
</t>
  </si>
  <si>
    <t xml:space="preserve">Expresar acciones que terminaron en el pasado con respecto a:
- acciones que   ontinúan en el presente.
- acciones que forman parte de una experiencia,
-  y acciones que concluyeron en un pasado reciente
Expresar y pedir información sobre acciones que solían llevarse a cabo.
</t>
  </si>
  <si>
    <t xml:space="preserve">A partir de  experiencias, y la frecuencia de éstas durante su formación de TSU, en visitas,  y conferencias, prácticas, proyectos, congresos, entre otros, integrará una carpeta de evidencias obtenidas con base en  siguientes tareas:
"Listening".-
Responder a un ejercicio práctico sobre la información contenida en un audio
"Speaking".-
En presencia del profesor, participar en un juego de roles donde relate una experiencia
"Reading".-
Contestar un ejercicio escrito a partir de la información contenida en un texto
"Writing".-
Redactar un párrafo de al menos 80 palabras donde presente el reporte de una experiencia relacionada a su formación profesional
</t>
  </si>
  <si>
    <t xml:space="preserve">1. Identificar las reglas para la formación del pasado participio en verbos regulares e irregulares y su pronunciación
2. Identificar la estructura gramatical del presente perfecto en sus formas afirmativa, negativa e interrogativa 
3. Identificar las expresiones de tiempo del presente perfecto "since", "for" a partir de: "how long?"
4. Identificar el uso de los adverbios de frecuencia "already", "just", "ever", "yet", "never", "once", twice" a partir de: "have you ever...?"
5. Explicar la diferenia de uso del pasado simple y el presente perfecto
</t>
  </si>
  <si>
    <t xml:space="preserve">Equipos colaborativos 
Entrevista
Lluvia de ideas
</t>
  </si>
  <si>
    <t xml:space="preserve">Material auténtico impreso, de audio y de video
Discos Compactos
USB
Equipo Multimedia
Pantalla de TV
Computadora
Impresora
Cañón
lista de verbos en participio pasado
Vocabulario de términos relacionados con su área de estudio
Equipo multimedia
</t>
  </si>
  <si>
    <t xml:space="preserve">Identificar ideas, preguntas e indicaciones sencillas, breves y que le son familiares, a partir de un discurso claro y lento con pausas largas, para hablar de sí mismo o de su entorno personal y laboral inmediato.
</t>
  </si>
  <si>
    <t xml:space="preserve"> 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</si>
  <si>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A partir de un texto o mensajes  simple y claro, sobre aspectos cotidianos:
1. Comprende la idea general del texto
2. Localiza nombres, palabras y frases elementales
3. Realiza acciones siguiendo instrucciones elementales y breves, en textos sencillos que incluyan ilustraciones como letreros, señales o instructivos
</t>
  </si>
  <si>
    <t xml:space="preserve">Miles Craven (2013) Breakthrough Plus 2
 Bangkok Thailand Macmillan
</t>
  </si>
  <si>
    <t xml:space="preserve">Ken Wilson (2011) Smart Choice 2 China China Oxford
</t>
  </si>
  <si>
    <t xml:space="preserve">Joan Saslow y Allen Asher
 (2011) Top Notch  3 New York U.S. Pearson Longman
</t>
  </si>
  <si>
    <t>MATERIA 38</t>
  </si>
  <si>
    <t>INGLÉS IX</t>
  </si>
  <si>
    <t>Comunicar sentimientos, pensamientos, conocimientos, experiencias, ideas, reflexiones, opiniones, en los ámbitos público, personal, educativo y ocupacional, productiva y receptivamente en el idioma inglés de acuerdo al nivel B1, usuario independiente, del Marco de Referencia Europeo para contribuir en el desempeño de sus funciones en su entorno laboral, social y personal</t>
  </si>
  <si>
    <t>El alumno intercambiará información a través del reporte de mensajes previamente recibidos y de la expresión de opiniones y juicios de valor para coadyuvar a su desarrollo en el ámbito profesional.</t>
  </si>
  <si>
    <t>El discurso</t>
  </si>
  <si>
    <t>El alumno intercambiará información sobre mensajes recibidos o enunciados para reportar hechos, sucesos y acciones relativos a su ámbito profesional.</t>
  </si>
  <si>
    <t>Discurso indirecto</t>
  </si>
  <si>
    <t xml:space="preserve">Identificar la función y las estructuras del discurso indirecto: "say", "tell","ask".
Reconocer el modo imperativo para reportar ideas textualmente.
Distinguir entre el discurso directo e indirecto.
Reconocer el uso y función de los signos de puntuación.
</t>
  </si>
  <si>
    <t>Reportar información previamente expuesta por él mismo u otro interlocutor ya sea textualmente o indirectamente.</t>
  </si>
  <si>
    <t>Expresar un punto de vista propio sobre acontecimientos, ideas y situaciones</t>
  </si>
  <si>
    <t>Nominalización</t>
  </si>
  <si>
    <t xml:space="preserve">Reconocer las funciones de los componentes gramaticales: verbos, sustantivos y adjetivos.
Reconocer las terminaciones "-ing" para la nominalización de verbos.
Distinguir el uso de la terminación "-ed" e "-ing" en adjetivos.
</t>
  </si>
  <si>
    <t>Pensamiento analítico-sintético
Pensamiento critico-innovación</t>
  </si>
  <si>
    <t>A partir de prácticas donde reporte mensajes previamente recibidos o expresados, relacionados con su área de estudio integrará una carpeta de evidencias obtenidas con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de al menos 200 palabras</t>
  </si>
  <si>
    <t>1. Explicar la función y las estructuras del discurso indirecto:"say", "tell","ask"
2. Comprender el modo imperativo para reportar ideas textualmente
3. Distinguir entre el discurso directo e indirecto y reconocer los signos de puntuación
4. Reconocer las funciones de los componentes gramaticales: verbos, sustantivos y adjetivos y las terminaciones "-ing" para la nominalización de verbos
5. Comprender el uso de la terminación "-ed" e "-ing" en adjetivos</t>
  </si>
  <si>
    <t>Lista de cotejo
Ejercicios prácticos</t>
  </si>
  <si>
    <t>Equipos colaborativos 
Aprendizaje auxiliado por las tecnologías de la información
Juego de roles
Técnicas de comprensión de lectura, audio y escritura</t>
  </si>
  <si>
    <t>Material auténtico impreso, de audio y de video
Discos Compactos, USB
Equipo Multimedia
Pantalla de TV
Computadora
Impresora
Cañón
Vocabulario de términos relacionados con su área de estudio
Listas de adjetivos y de verbos</t>
  </si>
  <si>
    <t>La argumentación</t>
  </si>
  <si>
    <t>El alumno intercambiará opiniones emitiendo juicios sobre los puntos de vista de diversos interlocutores para el enriquecimiento de los proyectos en los que se involucre.</t>
  </si>
  <si>
    <t>La opinión</t>
  </si>
  <si>
    <t xml:space="preserve">Reconocer las frases:"If I", "In my opinion","I believe", "I think", "As I see it", para introducir una idea u opinion.
Reconocer el uso y función los conectores.
</t>
  </si>
  <si>
    <t>Expresar un punto de vista propio sobre acontecimientos, ideas y situaciones.</t>
  </si>
  <si>
    <t>Acuerdos y desacuerdos</t>
  </si>
  <si>
    <t>Identificar el uso y estructura de los conjunciones; "so","too",either","neither"</t>
  </si>
  <si>
    <t xml:space="preserve">Expresa su aceptación o rechazo de las opiniones que su interlocutor expone.
</t>
  </si>
  <si>
    <t xml:space="preserve">Expresar un punto de vista propio sobre acontecimientos, ideas y situaciones
</t>
  </si>
  <si>
    <t>A partir de la elaboración de un proyecto donde se requiera expresar la opinión y la aceptación o rechazo de las ideas expuestas por diversos autores, relacionados con su área profesional integrará una carpeta de evidencias obtenida con base a las siguientes tareas:
"Listening".-
Responde a un ejercicio práctico sobre la información contenida en un audio
"Speaking".-
En presencia del profesor, participa en un diálogo
"Reading".-
Contesta un ejercicio escrito sobre la información contenida en un texto
"Writing".-
Elabora un resumen de al menos 250 palabras</t>
  </si>
  <si>
    <t>1. Reconocer las frases: "If I", "In my opinion","I believe", "I think", "As I see it", para introducir una idea u opinion
2. Reconocer los conectores
3. Identificar el uso y estructura de los conjunciones; "so","too",either", "neither"</t>
  </si>
  <si>
    <t>Lista de cotejo
Proyecto</t>
  </si>
  <si>
    <t>Aprendizaje auxiliado por las tecnologías de la información
Juego de roles
Técnicas de comprensión de lectura, audio y escritura</t>
  </si>
  <si>
    <t>Material auténtico impreso, de audio y de video
Discos Compactos, USB
Equipo Multimedia
Pantalla de TV
Computadora
Impresora
Cañón
Lista de conectores, frases idiomáticas y "phrasal verbs"
Vocabulario de términos relacionados con su área de estudio</t>
  </si>
  <si>
    <t>Interpretar las ideas principales de información escrita, verbal en lengua estándar y su contexto en forma detallada, en situaciones de trabajo, de estudio, esparcimiento, para seleccionar la respuesta adecuada.</t>
  </si>
  <si>
    <t xml:space="preserve">A partir de una información previamente proporcionada ya sea en forma oral o escrita:
- Reacciona de manera no verbal ante el mensaje recibido
- Intercambia y expone ideas proporcionadas en la información previa asumiendo roles con pronunciación, entonación, fluidez, estructura y lenguaje apropiado
- Elabora escritos simples con estructura gramatical y acorde a una situación de comunicación
</t>
  </si>
  <si>
    <t xml:space="preserve">Elabora y expone reportes e informes de manera estructurada y lógica sobre eventos y experiencias laborales, respondiendo a estándares profesionales y con estructura gramatical.
</t>
  </si>
  <si>
    <t xml:space="preserve">Dorothy E. Zemach, Lisa A Rumisek  	(2009)	Academic Writing	Bangkok	Thailand	Macmillan
</t>
  </si>
  <si>
    <t>Betty S. Azar, Stacy A. Hagen	(2009)	English Grammar	New York	U.S.	Pearson Education</t>
  </si>
  <si>
    <t>Raymond Murphy, William R. Malzer	(2005)	Grammar in Use	Hong Kong	China	Cambridge</t>
  </si>
  <si>
    <t>Peter Loveday, Melissa Koops, Sally Trowbridge, Lisa Varandani	(2012)	Take Away English 4	s.l.	China	Mc Graw Hill</t>
  </si>
  <si>
    <t>Mickey Rogers, Joanne Taylore-Knowles, Steve Taylore-Knowles	(2010)	Open Mind 3	Bangkok	Thailand	Macmillan</t>
  </si>
  <si>
    <t>Philip Kerr	(2012)	Straightforward Pre Intermediate	Bangkok	Thailand	Macmillan</t>
  </si>
  <si>
    <t>Ken Wilson	(2011)	Smart Choice 3	s.l.	China	Oxford</t>
  </si>
  <si>
    <t>Miles Craven	(2013)	Breakthrough Plus 4	Bangkok	Thailand	Macmillan</t>
  </si>
  <si>
    <t>Joan Saslow y Allen Asher	(2011)	Top Notch  3	New York	U.S.	Pearson Longman</t>
  </si>
  <si>
    <t>Betty S. Azar	(2006)	Fundamental for English Grammar	New York	U:S	Pearson Longman</t>
  </si>
  <si>
    <t>Jack C. Richards	(2009)	Interchange 3	New York	U.S.	Cambridge</t>
  </si>
  <si>
    <t>INGLÉS V</t>
  </si>
  <si>
    <t>El alumno expresará de manera oral y escrita  la información relativa  a su formación académica y profesional, las condiciones indispensables para llevar a cabo acciones de mejora, así como la interpretación de documentos auténticos  para facilitar su inserción en su entorno social y profesional.</t>
  </si>
  <si>
    <t>Condicionales</t>
  </si>
  <si>
    <t>El alumno expresará resultados derivados del cumplimiento de ciertas condiciones para brindar propuestas y soluciones relacionadas con su ámbito profesional</t>
  </si>
  <si>
    <t xml:space="preserve">Zero and 1st. Conditional
</t>
  </si>
  <si>
    <t xml:space="preserve">Reconocer las estructuras gramaticales del presente simple y del futuro.
Identificar la estructura gramatical y uso del condicional cero en su forma afirmativa, negativa e interrogativa. 
Identificar la estructura gramatical  y uso del primer condicional en sus formas afirmativa, negativa e interrogativa. 
</t>
  </si>
  <si>
    <t xml:space="preserve">Relatar un hecho realizable de una situación verdadera, a partir de que se cumpla una condición. 
Relatar un suceso real o posible que puede ocurrir si se cumple una condición. 
</t>
  </si>
  <si>
    <t xml:space="preserve">Argumentación asertiva
Sentido estético
</t>
  </si>
  <si>
    <t xml:space="preserve">2nd. Conditional
</t>
  </si>
  <si>
    <t xml:space="preserve">Reconocer las estructuras gramaticales del pasado simple y los modales "would", "could", "might".
Identificar la estructura gramatical del segundo condicional en su forma afirmativa, negativa e interrogativa.
Identificar la estructura gramatical y el uso de los verbos "wish" y "hope" en el segundo condicional. 
</t>
  </si>
  <si>
    <t xml:space="preserve">Relatar un suceso que podría ocurrir si se cumpliese una condición hipotética o imaginaria. 
Expresar un deseo sobre una situación hipotética o imaginaria. 
</t>
  </si>
  <si>
    <t xml:space="preserve">A partir de prácticas donde solicite y proporcione información sobre situaciones reales, hipotéticas o imaginarias relacionadas con su área de estudio, integrará una carpeta de evidencias obtenidas en base a las siguientes tareas:
"Listening".-
responder a un ejercicio práctico sobre la información contenida en un audio
"Speaking".-
En presencia del profesor, participar en una simulación donde indique que puede suceder si se cumplen ciertas condiciones
"Reading".-
contestar un ejercicio escrito a partir de la información contenida en un texto
"Writing".-
Redactar un párrafo de al menos 100 palabras donde a través de un caso hipotético presente acciones que desearía realizar como parte de una mejora continua
</t>
  </si>
  <si>
    <t xml:space="preserve">1. Reconocer las estructuras gramaticales del presente simple y futuro
2. Comprender la estructura gramatical y uso del condicional cero en su forma afirmativa, negativa e interrogativa
3. Explicar la estructura gramatical y uso del primer condicional en su forma afirmativa, negativa e interrogativa
4. Reconocer las estructuras gramaticales del pasado simple y los modales "would", "could", "might"
5. Explicar la estructura gramatical del segundo condicional en su forma afirmativa, negativa e interrogativa y el uso de "wish" y "hope"
</t>
  </si>
  <si>
    <t xml:space="preserve">Lista de cotejo.
Ejercicios prácticos
</t>
  </si>
  <si>
    <t xml:space="preserve">Aprendizaje auxiliado por las tecnologías de la información
Simulación
Técnicas de comprensión de lectura, audio y escritura.
</t>
  </si>
  <si>
    <t xml:space="preserve">Material auténtico impreso, de audio y de video
Discos Compactos, USB
Equipo Multimedia
Pantalla de TV
Computadora
Impresora
Cañón
Listas de verbos regulares e irregulares.
Vocabulario de términos relacionados con su área de estudio
</t>
  </si>
  <si>
    <t>Entorno laboral</t>
  </si>
  <si>
    <t xml:space="preserve">El alumno expresará, de manera oral y escrita, información personal, académica y profesional  para su inserción y desarrollo en el entorno laboral.  </t>
  </si>
  <si>
    <t xml:space="preserve">Currículum Vitae
</t>
  </si>
  <si>
    <t xml:space="preserve">Identificar los elementos que componen un CV.
- Información personal
- Información académica
- Experiencia Laboral
- Competencias
- Intereses Personales
Explicar la intención del "Resumé" a partir de su estructura y redacción.
Identificar los elementos que componen un CV.
- Información personal
- Información académica
- Experiencia Laboral
- Competencias
- Intereses Personales
Explicar la intención del "Resumé" a partir de su estructura y redacción.
</t>
  </si>
  <si>
    <t xml:space="preserve">Elaborar su Currículum Vitae
Elaborar su Resumé
</t>
  </si>
  <si>
    <t xml:space="preserve">Entrevista
</t>
  </si>
  <si>
    <t xml:space="preserve">Reconocer estructuras gramaticales de los diferentes tiempos previamente vistos en cuatrimestres anteriores.
Identificar las preguntas y respuestas más frecuentes de una entrevista 
Identificar las expresiones para dar una opinion: "In my opinion", "I think", "I believe", "I suppose", "I consider".
Distinguir la función de la terminación  "ing" y en "ed" para adjetivos calificativos.
Identificar los requisitos indispensables para presentarse a una entrevista.
- Aseo personal
- Vestimenta
- Expresión corporal
- Seguridad y confianza 
- Puntualidad
- Conocimiento general de la empresa en donde se llevará a cabo  la entrevista.
</t>
  </si>
  <si>
    <t xml:space="preserve">Participar en  una entrevista de trabajo.
Expresar una opinión sobre una idea o tema específico utilizando adjetivos con terminación "ing" y "ed".
</t>
  </si>
  <si>
    <t xml:space="preserve">A partir de un caso donde se solicite un puesto de trabajo o estadía en una empresa, integrará una carpeta de evidencias obtenidas en base a las siguientes tareas:
"Listening".-
Responder a un ejercicio práctico sobre la información contenida en un audio
"Speaking".-
En presencia del profesor, participar en una simulación de entrevista de trabajo, donde tome los roles de entrevistado y de entrevistador, expresando y solicitando la opinión sobre el puesto de trabajo
"Reading".-
Contestar un ejercicio escrito a partir de la información contenida en un texto
"Writing".-
Elaborar su CV y su Resumé
</t>
  </si>
  <si>
    <t xml:space="preserve">1. Identificar los elementos que componen un CV
2. Comprender la intención del "Resumé" a partir de su estructura y redacción
3. Reconocer estructuras gramaticales de los diferentes tiempos previamente vistos en cuatrimestres anteriores
 4. Reconocer las preguntas más frecuentes de una entrevista
5. Comprender los requisitos indispensables para presentarse a una entrevista
</t>
  </si>
  <si>
    <t xml:space="preserve">Lista de Cotejo                 Simulación.
Guías de entrevistas personales
</t>
  </si>
  <si>
    <t xml:space="preserve">Discusión en grupo
Lluvia de ideas
Equipos colaborativos Aprendizaje auxiliado  por las tecnologías de la información.
Simulación
Técnicas de comprensión de lectura, audio y escritura
</t>
  </si>
  <si>
    <t xml:space="preserve">Documentos Auténticos.
Multimedia
Internet
Material auténtico impreso, de audio y de video
Discos Compactos, USB
Equipo Multimedia
Pantalla de TV
Computadora
Impresora
Cañón
Listas de verbos regulares e irregulares.
Vocabulario de términos relacionados con su área de estudio
</t>
  </si>
  <si>
    <t>Interpretación de textos técnicos específicos</t>
  </si>
  <si>
    <t>El alumno  describirá el contenido de un documento auténtico para interactuar con su entorno laboral y personal.</t>
  </si>
  <si>
    <t xml:space="preserve">Estructura de las palabras
</t>
  </si>
  <si>
    <t xml:space="preserve">Identificar el concepto de cognados y falsos cognados.
Identificar las formas de sufijos y prefijos.
Identificar los adverbios terminados en mente "ly"
Identificar los verbos seguidos de preposición,  "phrasal verbs" 
</t>
  </si>
  <si>
    <t xml:space="preserve">Argumentación asertiva
Sentido estético
</t>
  </si>
  <si>
    <t xml:space="preserve">Comprensión de Documentos 
</t>
  </si>
  <si>
    <t xml:space="preserve">Reconocer las estrategias para  comprender un documento escrito: "predicting", "skimming", "scanning" e "intensive reading".
Reconocer la importancia de la función de los conectores y los signos de puntuación.
</t>
  </si>
  <si>
    <t xml:space="preserve">Explicar de manera global  y detallada la información contenida en documentos.
</t>
  </si>
  <si>
    <t xml:space="preserve">A partir de documentos auténticos, relacionados con su área de estudio, integrará una carpeta de evidencias obtenidas en base a las siguientes tareas:
"Speaking".-
En presencia del profesor, presentará un comentario sobre el contenido de dicho documento
 "Reading".-
Contestar un ejercicio escrito a partir de la información contenida en un documento
"Writing".-
Elaborará un reporte de al menos 100 palabras donde desarrolle la idea principal y las secundarias de un documento
</t>
  </si>
  <si>
    <t xml:space="preserve">1. Identificar los cognados y falsos cognados
2. Comprender las formas de sufijos y prefijos
3. Identificar los verbos seguidos de preposición "phrasal verbs"
4. Reconocer las estrategias para  comprender un documento escrito 
5. Reconocer la importancia de la función de los conectores y signos de puntuación
</t>
  </si>
  <si>
    <t xml:space="preserve">Lectura asistida
Investigación
Equipos colaborativos Aprendizaje auxiliado  por las tecnologías de la información
Técnicas de comprensión de lectura y escritura
</t>
  </si>
  <si>
    <t xml:space="preserve">Material auténtico impreso  y de video
Discos Compactos, USB
Equipo Multimedia
Pantalla de TV
Computadora
Impresora
Cañón
Listas de verbos seguidos de preposición "phrasal verbs"
Expresiones comunicativas orales informales: "really", "right", "well", "any way", "I know", "you know", "yes, I suppose so", "I mean"
Vocabulario de términos relacionados con su área de estudio
</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</si>
  <si>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</si>
  <si>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</si>
  <si>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</si>
  <si>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Miles Craven (2013) Breakthrough Plus 2 Bangkok Thailand Macmillan
</t>
  </si>
  <si>
    <t xml:space="preserve">Joan Saslow y Allen Asher
 (2011) Top Notch Summit 1 New York U.S. Pearson Longman
</t>
  </si>
  <si>
    <t xml:space="preserve">Joan Saslow y Allen Asher
 (2011) Top Notch Summit 2 New York U.S. Pearson Longman
</t>
  </si>
  <si>
    <t xml:space="preserve">Josephine O’Brien
 (2007) English for Business Boston U.S, 
Thomson
</t>
  </si>
  <si>
    <t xml:space="preserve">Miles Craven (2009) Reading Keys, Skills and strategies for effective reading
 Bangkok Thailand Macmillan
</t>
  </si>
  <si>
    <t>INGLÉS VI</t>
  </si>
  <si>
    <t>El alumno confirmará la información recibida a través de la descripción de procesos y de los acontecimientos que han estado ocurriendo para integrarse a su entorno profesional.</t>
  </si>
  <si>
    <t>Tag Questions</t>
  </si>
  <si>
    <t xml:space="preserve">El alumno verificará información, para mantener una conversación continua con su interlocutor. </t>
  </si>
  <si>
    <t>Tiempos Verbales</t>
  </si>
  <si>
    <t>Relacionar las estructuras gramaticales presente, presente continuo, presente perfecto, pasado simple, pasado continuo, futuro "will y going to" con sus auxiliares correspondientes en sus formas afirmativa, negativa e interrogativa.</t>
  </si>
  <si>
    <t xml:space="preserve">Argumentación asertiva
Armonía
Constancia 
Compromiso
</t>
  </si>
  <si>
    <t>Confirmando información</t>
  </si>
  <si>
    <t xml:space="preserve">Identificar la estructura de la forma interrogativa negativa de las estructuras gramaticales presente, presente continuo, presente perfecto, pasado simple, pasado continuo, futuro "will y going to".
Identificar la estructura y el uso de las "tag questions".
</t>
  </si>
  <si>
    <t>Solicitar, confirmar y corroborar información.</t>
  </si>
  <si>
    <t xml:space="preserve">Argumentación asertiva
Armonía
Constancia 
Compromiso
</t>
  </si>
  <si>
    <t xml:space="preserve">A partir de un caso en donde solicite, confirme y/o corrobore una información, integrará una carpeta de evidencias obtenidas con base a las siguientes tareas:
"Listenin/g".-
Responde a un ejercicio práctico sobre la información contenida en un audio
"Speaking".-
En presencia del profesor, participa en un juego de roles, donde verificará la información dada o recibida
"Reading".-
Verifica oralmente, la información contenida en un texto
</t>
  </si>
  <si>
    <t xml:space="preserve">1. Relacionar las estructuras gramaticales de los tiempos verbales con sus auxiliares correspondientes en sus formas afirmativa, negativa e interrogativa
2. Identificar la estructura de la forma interrogativa negativa de las estructuras gramaticales de los tiempos verbales
3. Identificar la estructura y el uso de las "tag questions"
</t>
  </si>
  <si>
    <t xml:space="preserve">Equipos colaborativos 
Aprendizaje auxiliado por las tecnologías de la información
Simulación
</t>
  </si>
  <si>
    <t xml:space="preserve">Documentos Auténticos
Multimedia
Internet
Material auténtico impreso, de audio y de video
Discos Compactos, USB
Equipo Multimedia
Pantalla de TV
Computadora
Impresora
Cañón
Listas de verbos regulares e irregulares
</t>
  </si>
  <si>
    <t>Passive Voices</t>
  </si>
  <si>
    <t>El alumno intercambiará información sobre acciones, hechos y procesos donde el énfasis está en lo que sucede o sucedió y no quien lo realiza para relacionarse con su entorno laboral.</t>
  </si>
  <si>
    <t>Voz pasiva presente</t>
  </si>
  <si>
    <t xml:space="preserve">Reconocer los verbos en pasado participio.
Reconocer los conectores cronológicos "first", "then", "finally", "after that".
Identificar la estructura gramatical y el uso de la voz pasiva en tiempo presente.
Explicar la diferencia que existe entre la voz activa y la voz pasiva.
</t>
  </si>
  <si>
    <t xml:space="preserve">Expresar las ideas generales de textos que incluyan voz pasiva en presente.
Relatar los pasos para llevar a cabo un proceso.
</t>
  </si>
  <si>
    <t>Voz pasiva pasado</t>
  </si>
  <si>
    <t>Identificar la estructura gramatical y uso de la voz pasiva en tiempo pasado simple.</t>
  </si>
  <si>
    <t xml:space="preserve">Interpretar artículos de prensa.
Relatar los pasos que se siguieron para realizar un proceso.
</t>
  </si>
  <si>
    <t xml:space="preserve">Argumentación asertiva
Armonía
Constancia 
Compromiso
Argumentación asertiva
Armonía
Constancia 
Compromiso
</t>
  </si>
  <si>
    <t xml:space="preserve">A partir de un caso basado en la realización de un proceso inherente a su área de formación, integrará una carpeta de evidencias que contenga las siguientes tareas:
"Listening".-
Responde a un ejercicio práctico sobre la información contenida en un audio
"Speaking".-
En presencia del profesor, expone los pasos para la realización del proceso
"Reading".-
Responde a un ejercicio práctico sobre la información contenida en el texto
"Writing".-
Redacta un escrito de al menos 120 palabras donde relate el proceso contrastando como se llevaba a cabo en el pasado y cómo se realiza en la actualidad
</t>
  </si>
  <si>
    <t xml:space="preserve">1. Reconocer los verbos en pasado participio
2. Reconocer los conectores cronológicos "first", "then", "finally", "after that"
3. Identificar la estructura gramatical y el uso de la voz pasiva en tiempo presente
4. Identificar la estructura gramatical y uso de la voz pasiva en tiempo pasado simple
5. Comprender la diferencia que existe entre la voz activa y la voz pasiva
 </t>
  </si>
  <si>
    <t xml:space="preserve">Equipos colaborativos 
Aprendizaje auxiliado por las tecnologías de la información
</t>
  </si>
  <si>
    <t xml:space="preserve">Documentos auténticos
Multimedia
Internet
Material auténtico impreso, de audio y de video
Discos Compactos, USB
Equipo Multimedia
Pantalla de TV
Computadora
Impresora
Cañón
Listas de verbos regulares e irregulares
</t>
  </si>
  <si>
    <t>How long have you been…?</t>
  </si>
  <si>
    <t xml:space="preserve">El alumno describirá hechos iniciados en el pasado que han estado ocurriendo y que aún continúan en el presente o concluyeron recientemente haciendo énfasis en la duración de los mismos para intercambiar información relativa a su entorno profesional. </t>
  </si>
  <si>
    <t>Presente perfecto continuo</t>
  </si>
  <si>
    <t xml:space="preserve">Reconocer la estructura gramatical del tiempo Presente Perfecto.
Reconocer la forma del pasado participio de los verbos regulares e irregulares.
Identificar la estructura gramatical y uso del presente perfecto continuo en sus formas afirmativa, negativa e interrogativa.
Reconocer las preposiciones de tiempo: "since, "for" a partir de la pregunta "How long".
</t>
  </si>
  <si>
    <t xml:space="preserve">Solicitar y proporcionar información sobre acciones que han estado en progreso, enfatizando su periodo de duración.
Expresar acciones que se concluyeron recientemente y que sus resultados son evidentes.
</t>
  </si>
  <si>
    <t>Presente perfecto continuo vs Presente perfecto y Presente continuo</t>
  </si>
  <si>
    <t xml:space="preserve">Diferenciar el uso del presente perfecto continuo vs el presente continuo.
Diferenciar el uso del presente perfecto continuo vs el presente perfecto.
</t>
  </si>
  <si>
    <t xml:space="preserve">A partir de un caso donde se solicite y proporcione información sobre actividades que se han estado realizando, relacionadas con su área de estudio, integrará una carpeta de evidencias obtenidas en base a las siguientes tareas:
"Listening".-
Responde a un ejercicio práctico sobre la información contenida en un audio
"Speaking".-
En presencia del profesor, participa en un juego de roles donde presente las actividades que ha estado realizando recientemente
"Reading".-
Contesta un ejercicio escrito sobre la información contenida en un texto
"Writing".-
Redacta un escrito de al menos 120 palabras, donde se le solicite información sobre una tarea o proyecto específico
</t>
  </si>
  <si>
    <t xml:space="preserve">1. Identificar la estructura gramatical y uso del presente perfecto continuo en sus formas afirmativa, negativa e interrogativa.
2. Reconocer las preposiciones de tiempo: "since, "for" a partir de la pregunta "How long".
3. Diferenciar el uso del presente perfecto continuo vs el presente continuo.
4. Diferenciar el uso del presente perfecto continuo vs el presente perfecto.
5. Expresar acciones que se concluyeron recientemente y que sus resultados son evidentes.
</t>
  </si>
  <si>
    <t xml:space="preserve">Equipos colaborativos
Aprendizaje auxiliado por las tecnologías de la información
Juego de roles
</t>
  </si>
  <si>
    <t xml:space="preserve">Material auténtico impreso, de audio y de video
Discos Compactos, USB
Equipo Multimedia
Pantalla de TV
Computadora
Impresora
Cañón
Listas de verbos regulares e irregulares en su forma de pasado participio
Vocabulario de términos relacionados con su área de estudio
</t>
  </si>
  <si>
    <t>Organizar información relativa a un tema pertinente y relevante al tipo de trabajo que se desea elaborar, identificando tipos, partes y técnicas del discurso utilizados en la elaboración de una composición para comunicar efectivamente lo que se desea</t>
  </si>
  <si>
    <t xml:space="preserve">Elabora y expone reportes e informes de manera estructurada y lógica sobre eventos y experiencias laborales, respondiendo a estándares profesionales y con estructura gramatical. </t>
  </si>
  <si>
    <t>Betty S. Azar, Stacy A. Hagen (2009) English Grammar s.l. U.S. Pearson Education</t>
  </si>
  <si>
    <t xml:space="preserve">Raymond Murphy, William R. Malzer
 (2005) Grammar in Use Hong Kong China Cambridge
</t>
  </si>
  <si>
    <t xml:space="preserve">Peter Loveday, Melissa Koops, Sally Trowbridge, Lisa Varandani
 (2012) Take Away English 4 s.l. China Mc Graw Hill
</t>
  </si>
  <si>
    <t>Mickey Rogers, Joanne Taylore-Knowles, Steve Taylore-Knowles (2010) Open Mind 3 Bangkok Thailand Macmillan</t>
  </si>
  <si>
    <t>Philip Kerr (2012) Straightforward Pre Intermediate Bangkok Thailand Macmillan</t>
  </si>
  <si>
    <t>Ken Wilson (2011) Smart Choice 3 s.l. China Oxford</t>
  </si>
  <si>
    <t>Miles Craven (2013) Breakthrough Plus 4 Bangkok Thailand Macmillan</t>
  </si>
  <si>
    <t>Joan Saslow y Allen Asher (2011) Top Notch 3 New York U.S. Pearson Longman</t>
  </si>
  <si>
    <t xml:space="preserve">Betty S. Azar (2006) Fundamental for English Grammar s.l. 
U:S Pearson Longman
</t>
  </si>
  <si>
    <t>Jack C. Richards (2009) Interchange 3 New York U.S. Cambridge</t>
  </si>
  <si>
    <t>El alumno intercambiará información de forma diplomática sobre actividades que planea llevar a cabo en un tiempo determinado en el futuro, así como de hábitos y actividades que concluyeron en el pasado para desarrollarse dentro de su entorno laboral.</t>
  </si>
  <si>
    <t>Situaciones diplomáticas</t>
  </si>
  <si>
    <t>El alumno solicitará y proporcionará información de manera formal sobre actividades que se estarán realizando en un momento determinado en el futuro para interactuar en su entorno profesional.</t>
  </si>
  <si>
    <t>Indirect questions</t>
  </si>
  <si>
    <t xml:space="preserve">Explicar la función y estructura de las preguntas indirectas.
Reconocer las formas de preguntas indirectas más utilizadas "Can you tell me…?", "Do you know…?", "I wonder if…?", "Don't you know…?", "Could you tell me…? 
</t>
  </si>
  <si>
    <t>Solicitar de forma cortés, información o ayuda.</t>
  </si>
  <si>
    <t>Futuro continuo</t>
  </si>
  <si>
    <t xml:space="preserve">Reconocer la estructura y uso del futuro.
Reconocer la estructura y uso del presente continuo.
Identificar la estructura y función del futuro continuo en sus formas afirmativa, interrogativa y negativa.
</t>
  </si>
  <si>
    <t>Solicitar y brindar información sobre ideas y actividades que se estarán realizando en un momento determinado en el futuro.</t>
  </si>
  <si>
    <t xml:space="preserve">A partir de prácticas donde se solicite y proporcione información de forma cortés y sobre actividades en un tiempo específico en el futuro relacionadas con su área de estudio integrará una carpeta de evidencias obtenidas en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con un mínimo de 200 palabras
 </t>
  </si>
  <si>
    <t xml:space="preserve">1. Comprender la función y estructura de las preguntas indirectas
2. Reconocer las expresiones de preguntas indirectas más utilizadas
3. Reconocer la estructura y uso del futuro
4. Comprender la estructura y uso del presente continuo
5. Identificar la estructura y función del futuro continuo en sus formas afirmativa, interrogativa y negativa
</t>
  </si>
  <si>
    <t xml:space="preserve">Lista de cotejo
Ejercicios prácticos
Simulación
</t>
  </si>
  <si>
    <t xml:space="preserve">Material auténtico impreso, de audio y de video
Discos Compactos, USB
Equipo Multimedia
Pantalla de TV
Computadora
Impresora
Cañón
Lista de pronombres indefinidos (every, some, any, no con las terminaciones: -where, one, body, thing)
Vocabulario de términos relacionados con su área de estudio
</t>
  </si>
  <si>
    <t>Discutiendo sobre el pasado</t>
  </si>
  <si>
    <t>El alumno intercambiará información sobre situaciones repetitivas que realizó y de actividades que concluyeron en el pasado, previas a otra, para relacionarse con su entorno profesional.</t>
  </si>
  <si>
    <t>Pasado perfecto</t>
  </si>
  <si>
    <t xml:space="preserve">Reconocer la forma en pasado participio de los verbos.
Identificar la estructura y el uso del pasado perfecto en sus formas afirmativa, negativa e interrogativa. 
Identificar las expresiones de tiempo utilizadas en el pasado perfecto: “after, before, as soon as, by the time”.
Distinguir entre las funciones del pasado simple y el pasado perfecto.
</t>
  </si>
  <si>
    <t>Expresar dos ideas o acontecimientos que sucedieron y concluyeron en el pasado una antes de la otra.</t>
  </si>
  <si>
    <t>Would para pasado</t>
  </si>
  <si>
    <t xml:space="preserve">Reconocer la estructura gramatical del auxiliar “would”.
Identificar el uso del auxiliar “would” para expresión de hábitos del pasado.
Discriminar entre el uso del " used to" vs. "would"
</t>
  </si>
  <si>
    <t>Solicitar y brindar información sobre actividades repetidas regularmente en el pasado.</t>
  </si>
  <si>
    <t xml:space="preserve">A partir de la elaboración de un proyecto de trabajo sobre actividades que ya concluyeron y hábitos pasados, relacionadas con su área de estudio integrará una carpeta de evidencias obtenida en base a las siguientes tareas:
"Listening".-
Responde a un ejercicio práctico sobre la información contenida en un audio
"Speaking".-
En presencia del profesor, participa en un juego de roles
"Reading".-
Contesta un ejercicio escrito sobre la información contenida en un texto
"Writing".-
Elabora un reporte de al menos 200 palabras
</t>
  </si>
  <si>
    <t xml:space="preserve">1. Reconocer la forma pasados participios de los verbos regulares e irregulares
2. Explicar la estructura gramatical del pasado perfecto y las expresiones de tiempo utilizadas
3. Diferenciar las funciones del pasado simple y el pasado perfecto
4. Comprender la estructura gramatical de “lwould”  y su uso para la expresión de hábitos en el pasado
5. Discriminar entre el uso del " used to" vs. "would"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</si>
  <si>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</si>
  <si>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 de verbos en pasado participio
Vocabulario de términos relacionados con su área de estudio
</t>
  </si>
  <si>
    <t>Raymond Murphy, William R. Malzer (2005) Grammar in Use Hong Kong China Cambridge</t>
  </si>
  <si>
    <t>Peter Loveday, Melissa Koops, Sally Trowbridge, Lisa Varandani (2012) Take Away English 4 s.l. China Mc Graw Hill</t>
  </si>
  <si>
    <t>Joan Saslow y Allen Asher (2011) Top Notch  3 New York U.S. Pearson Longman</t>
  </si>
  <si>
    <t>Jack C. Richards  (2009) Interchange 3 New York U.S. Cambridge</t>
  </si>
  <si>
    <t>MATERIA 44</t>
  </si>
  <si>
    <t>MATERIA 45</t>
  </si>
  <si>
    <t xml:space="preserve">INTEGRADORA II </t>
  </si>
  <si>
    <t xml:space="preserve">Mikell P. Groover (2000)
3ª
Edición Fundamentos de Manufactura Moderna México, D.F México Prentice Hall
ISBN: 978-9701062401
</t>
  </si>
  <si>
    <t xml:space="preserve">Kumar Saha, Subir (2010) Introducción a la Robótica  Ciudad de México México Mc Graw Hill
ISBN: 9786071503138
</t>
  </si>
  <si>
    <t xml:space="preserve">Craig, J. (2006) Robótica Barcelona México Prentice Hall México
ISBN: 9702607728
</t>
  </si>
  <si>
    <t>INTEGRADORA III</t>
  </si>
  <si>
    <t xml:space="preserve">Liderazgo.
Emprendedor.
Responsable.
Analítico.
Orden
Creativo
Proactivo
</t>
  </si>
  <si>
    <t xml:space="preserve">Proyectos
</t>
  </si>
  <si>
    <t xml:space="preserve">Liderazgo.
Proactivo.
Responsable.
Analítico.
Orden.
Creativo.
</t>
  </si>
  <si>
    <t xml:space="preserve">Ensayo 
Documento elaborado según instrucciones
</t>
  </si>
  <si>
    <t>Proyectos</t>
  </si>
  <si>
    <t>Aula                                                        Laboratorio / Taller</t>
  </si>
  <si>
    <t xml:space="preserve">Liderazgo.
Proactivo.
Responsable.
Analítico.
</t>
  </si>
  <si>
    <t xml:space="preserve">Concluir en el informe final: los resultados programados y alcanzados; así como el impacto del proyecto a través de Cuadro Mando Integral.
Proponer mejoras al proyecto de automatización.
</t>
  </si>
  <si>
    <t xml:space="preserve">Ensayo
Documento elaborado según instrucciones
</t>
  </si>
  <si>
    <t>Aula                                                                                            Laboratorio / Taller</t>
  </si>
  <si>
    <t xml:space="preserve">Rocha Valencia/Jaime preciado
 (2008) Proyectos y Estrategias de Integración Guadalajara México Universidad de Guadalajara
</t>
  </si>
  <si>
    <t xml:space="preserve">Coss Bu, Raúl (2005) Análisis  y evaluación de Proyectos de Inversión
2ª. Edición
 Distrito Federal México 
Limusa 
ISBN 968-18-1327-8
</t>
  </si>
  <si>
    <t>Domingo, A. (2005) Dirección y gestión de proyectos
 Distrito Federal México Alfaomega
+TP28+TQ28+TR30</t>
  </si>
  <si>
    <t xml:space="preserve">Desarrolla la solución del modelo matemático que contenga:
- Método, herramientas y principios matemáticos empleados y su justificación
- Demostración matemática
- Solución 
- Comprobación de la solución obtenida
</t>
  </si>
  <si>
    <t>Elabora un reporte que contenga:
- Interpretación de resultados con respecto al problema planteado.
- Discusión de resultados 
- Conclusión y recomendaciones</t>
  </si>
  <si>
    <t xml:space="preserve">MECÁNICA DE MATERIALES </t>
  </si>
  <si>
    <t>Determinar soluciones, mejoras  e innovaciones a través de diseños propuestos para atender las necesidades de automatización y control, considerando los aspectos Mecánicos, Electrónicos, Eléctricos.</t>
  </si>
  <si>
    <t>Elabora una propuesta del diseño que integre:
• Necesidades del cliente en el que se identifique: capacidades de producción, medidas de seguridad, intervalos de operación del sistema, flexibilidad de la producción, control de calidad
• Descripción del proceso  
• Esquema general del proyecto, 
• Sistemas y elementos a integrar al proceso y sus especificaciones técnicas por áreas: Eléctricos, Electrónicos, Mecánicos, Elementos de control
 • características de los requerimientos de suministro de energía (eléctrica, neumática, etc)
 • Estimado de costos y tiempos de entrega.</t>
  </si>
  <si>
    <t xml:space="preserve">Entrega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
</t>
  </si>
  <si>
    <t xml:space="preserve">Determina la factibilidad del diseño especificando: el cumplimiento de la normatividad aplicable, la satisfacción de las necesidades del cliente, los resultados de pruebas de desempeño de los elementos y sistemas, costos presupuestados y tiempos de realización.
Documenta el diseño de forma clara, completa y ordenada, para su reproducción y control de cambios, elaborando un reporte que contenga:
• Propuesta de diseño
• planos, diagramas o programas realizados.
• Especificaciones de ensamble, configuración y/o programación de los elementos que lo requieran.
• Características de suministro de energía (eléctrica, neumática, etc.), 
• Protocolos de comunicación.
• Resultados de la simulación de desempeño de los elementos y sistemas.
• Ajustes realizados al diseño de los elementos y sistemas.
• Resultados de pruebas de desempeño de los elementos y sistemas.
• Costos y tiempos de realización.
• Resultado de la evaluación del diseño. 
Propuesta de conservación
</t>
  </si>
  <si>
    <t>Supervisar la instalación, puesta en marcha y operación de sistemas, equipos eléctricos, mecánicos y electrónicos Con base en las características especificadas, recursos destinados, procedimientos, condiciones de seguridad y la planeación establecida, para  asegurar el cumplimiento y sincronía del diseño y del proyecto.</t>
  </si>
  <si>
    <t xml:space="preserve">Realiza una lista de verificación de tiempos y características donde registre: 
• tiempos de ejecución,
• recursos ejercidos,
• cumplimiento de características,
• normativas y seguridad, y
• funcionalidad
• procedimiento de arranque y paro.
Realiza un informe de acciones preventivas y correctivas que aseguren el cumplimiento del proyecto
</t>
  </si>
  <si>
    <t>MATERIA 53</t>
  </si>
  <si>
    <t>Coordinar equipos de trabajo a través de definir la planeación y la supervisión para incrementar la competitividad</t>
  </si>
  <si>
    <t xml:space="preserve">Elabora plan por equipo de trabajo con las siguientes características:
- objetivos
- metas
- estrategias
- secuencia de actividades
- tiempos de realización y de entrega de resultados
- recursos necesarios, tiempo en que se requieren y costos
- canales y medios de comunicación para nuevos acuerdos y entrega de resultados
- formas de supervisión.
</t>
  </si>
  <si>
    <t xml:space="preserve">Evaluar los resultados del equipo de trabajo con técnicas de control bajo un enfoque sistémico para fortalecer su desempeño
</t>
  </si>
  <si>
    <t xml:space="preserve">Elabora tablero de control de cumplimiento de indicadores que contiene:
- metas cuantitativas (indicadores)
- fechas especificas de cumplimiento
- nombres de los responsables
- análisis de las causas de las desviaciones en el cumplimiento de las metas con enfoque sistémico (cualitativo)
- estrategias o alternativas aplicadas
- resultados obtenidos después de aplicar las alternativas
- retroalimentación al grupo de trabajo
</t>
  </si>
  <si>
    <t>PROCESOS DE MANUFACTURA I</t>
  </si>
  <si>
    <t>MATERIA 57</t>
  </si>
  <si>
    <t xml:space="preserve">PROCESOS DE MANUFACTURA II </t>
  </si>
  <si>
    <t>MATERIA 58</t>
  </si>
  <si>
    <t>ROBÓTICA</t>
  </si>
  <si>
    <t>ROBÓTICA INDUSTRIAL</t>
  </si>
  <si>
    <t>El alumno programará robots para aplicaciones industriales aplicando los procesos de simulación y rutinas de trabajo, para contribuir a la automatización de procesos de manufactura desarrollados con tecnologías de actuales.</t>
  </si>
  <si>
    <t>Fundamentos de Robótica Industrial</t>
  </si>
  <si>
    <t>El alumno identifica la estructura mecánica de un robot, a través del análisis de las transmisiones, los actuadores, los sensores internos y actuadores finales del robot para su clasificación en función de su morfología, generación y aplicación en la industria actual.</t>
  </si>
  <si>
    <t xml:space="preserve">Morfología de Robots Industriales.
(3T, 2P)
</t>
  </si>
  <si>
    <t xml:space="preserve">Identificar la estructura mecánica de un robot, a través del análisis de las transmisiones, los actuadores, los sensores internos y actuadores finales del robot.
Identificar la clasificación de los robots en función de su morfología, generación y aplicación en la industria actual.
</t>
  </si>
  <si>
    <t>Clasificar robots industriales de acuerdo a su generación, tipo, controlador y aplicación.</t>
  </si>
  <si>
    <t xml:space="preserve">Capacidad de auto aprendizaje
Orden y limpieza
Razonamiento deductivo
Proactivo, iniciativa, dinámico.
</t>
  </si>
  <si>
    <t xml:space="preserve">Localización Espacial.
(1T, 3P)
</t>
  </si>
  <si>
    <t>Identificar posiciones en coordenadas, las matrices de desplazamiento y rotación.</t>
  </si>
  <si>
    <t>Representar posiciones, y orientación de un vector en el espacio tridimensional.</t>
  </si>
  <si>
    <t xml:space="preserve">Capacidad de auto aprendizaje,
Razonamiento deductivo,
Analítico,
Orden y limpieza.
</t>
  </si>
  <si>
    <t xml:space="preserve">Control Cinemático del Robot.
(2T, 4P)
</t>
  </si>
  <si>
    <t xml:space="preserve">Definir el problema cinemático directo e inverso. 
Relacionar la posición y orientación espacial del extremo del robot a partir de sus coordenadas articulares. 
Describir el método geométrico para la resolución de la cinemática inversa.   
Seleccionar software dedicado utilizado en el Diseño y simulación.
</t>
  </si>
  <si>
    <t>Calcular los valores de las coordenadas articulares del robot para que su extremo se posicione y oriente en una localización fija específica.</t>
  </si>
  <si>
    <t xml:space="preserve">Capacidad de auto aprendizaje
Razonamiento deductivo,
Analítico, 
iniciativa, 
Orden y limpieza
Creativo,
Trabajo en equipo.
</t>
  </si>
  <si>
    <t xml:space="preserve">Elaborará un reporte que contenga:
Planteamiento de tarea a realizar por un robot manipulador.
Selección del tipo de trayectorias requeridas.
Valores de las coordenadas articulares del robot para que su extremo se posicione y oriente en una localización fija específica al final de cada trayectoria realizada.
Descripción de las trayectorias realizadas por el robot.
</t>
  </si>
  <si>
    <t xml:space="preserve">1.- Identificar los tipos y características de las trayectorias robóticas. 
2.- Explicar el problema cinemático directo e inverso y sus métodos de solución.                                                                                     3.- Analizar la generación de trayectorias robóticas con referencia al espacio cartesiano.
4.-Interpretar las interpolaciones empleadas en trayectorias robóticas.
</t>
  </si>
  <si>
    <t>Ejecución de tareas y Elaboración de reportes técnicos.</t>
  </si>
  <si>
    <t xml:space="preserve">Prácticas demostrativas, 
Solución de problemas, 
Prácticas en laboratorios.
</t>
  </si>
  <si>
    <t xml:space="preserve">Pintarrón,
Proyector de video digital, Videos de robótica, Equipo de cómputo, 
Software de simulación matemático, 
Modelos de espacios cartesianos, 
Manuales de robots, 
Software de simulación de robots.
</t>
  </si>
  <si>
    <t>Aula                                                                                                                                               Laboratorio / Taller</t>
  </si>
  <si>
    <t>Simulación  y Programación del Robot</t>
  </si>
  <si>
    <t>Programar los movimientos de un robot industrial mediante la simulación y ejecución de los comandos y funciones del controlador para realizar tareas de movimiento de materiales.</t>
  </si>
  <si>
    <t xml:space="preserve">Entorno de programación.
(5T, 7 P)
</t>
  </si>
  <si>
    <t xml:space="preserve">Identificar las funciones principales del entorno de programación del robot. 
Describir los procesos de encendido, paro de emergencia, movimiento del robot, cambio de velocidad y corrección de errores en la ejecución de un programa.
Seleccionar software dedicado utilizado en el Diseño y simulación.
</t>
  </si>
  <si>
    <t xml:space="preserve">Ejecutar un programa de movimiento entre dos puntos con selección de tipo de movimiento y velocidad. </t>
  </si>
  <si>
    <t xml:space="preserve">Alta conciencia de la seguridad personal
Razonamiento deductivo,
Analítico, 
iniciativa, 
Orden y limpieza
Creativo.
</t>
  </si>
  <si>
    <t xml:space="preserve">Control del movimiento del robot.
(3T, 10P)
</t>
  </si>
  <si>
    <t xml:space="preserve">Identificar los sistemas coordenados disponibles en el programador.
Diferenciar los tipos de movimientos existentes en la programación.
Describir las características del controlador.
Seleccionar software dedicado utilizado en el Diseño y simulación.
</t>
  </si>
  <si>
    <t xml:space="preserve">Programar movimientos mediante la selección del sistema coordenado y tipos de movimientos. </t>
  </si>
  <si>
    <t>Elaborará un reporte técnico de la descripción detallada de la tarea a realizar, el archivo de simulación y el programa de movimientos del robot documentado en cada una de sus líneas.</t>
  </si>
  <si>
    <t xml:space="preserve">1. Relaciona los tipos y características de las trayectorias robóticas con tareas específicas a ejecutar.
2.-. Analiza el problema cinemático directo e inverso.
3.- Relaciona los valores de las articulaciones con la posición y orientación del efector final.
4.- Explicar el proceso de generación de trayectorias robóticas que incluyen interpolaciones.
5.- Estructurar la programación de los movimientos de un robot industrial para realizar tareas de desplazamiento.
</t>
  </si>
  <si>
    <t xml:space="preserve">Mapas mentales, 
Proyectos, 
Prácticas demostrativas, 
Análisis de casos, 
Prácticas en laboratorios.
</t>
  </si>
  <si>
    <t xml:space="preserve">Pintarrón, Cañón, 
Videos de robótica, 
Equipo de cómputo, 
Manuales de robots, 
Software de simulación de robots, 
Robots de al menos cinco grados de libertad, Consultas en Internet.
</t>
  </si>
  <si>
    <t>Diseño y control de interfaces electrónicas para el robot</t>
  </si>
  <si>
    <t>Implementar el control e interfaz hombre máquina para la conexión del robot con líneas de producción y redes industriales.</t>
  </si>
  <si>
    <t xml:space="preserve">Protocolos de comunicación.
(4T, 10P) 
</t>
  </si>
  <si>
    <t xml:space="preserve">Describir el procedimiento general de diseño de interfaces de comunicación.
Reconocer los diferentes protocolos de comunicación, ventajas, desventajas y aplicaciones.
</t>
  </si>
  <si>
    <t xml:space="preserve">Reconocer el mejor protocolo de comunicación afín al proyecto empleado. </t>
  </si>
  <si>
    <t xml:space="preserve">Ordenado,
Metódico,
Proactivo,
Responsable,
Analítico,
Tenaz.
</t>
  </si>
  <si>
    <t xml:space="preserve">Seguridad Funcional 
(2T, 8P)  
</t>
  </si>
  <si>
    <t>Identificar los requerimientos para la integración de un robot a una celda de manufactura.</t>
  </si>
  <si>
    <t>Integrar dispositivos de seguridad en la interconexión de robots a líneas de producción.</t>
  </si>
  <si>
    <t xml:space="preserve">Responsabilidad,
Honestidad,
Proactivo.
</t>
  </si>
  <si>
    <t xml:space="preserve">Etapas de monitoreo y  potencia.
(2T, 10P)
</t>
  </si>
  <si>
    <t xml:space="preserve">Conocer los diferentes dispositivos en el monitoreo de variables pertinentes al control de robots.
Conocer los diferentes dispositivos de potencia empleados para el manejo de actuadores.  
</t>
  </si>
  <si>
    <t>Implementar circuitos electrónicos analógicos y digitales en el manejo de actuadores y el acondicionamiento de señales.</t>
  </si>
  <si>
    <t xml:space="preserve">Ordenado,
Metódico,
Proactivo,
Responsable,
Analítico,
Tenaz,
Responsabilidad,
Honestidad,
Proactivo.
</t>
  </si>
  <si>
    <t xml:space="preserve">Elaborará un reporte técnico a partir de un requerimiento específico, construir las interfaces para puertos de salida de potencia de CD y CA de sistemas digitales y su documentación que incluya:
- Diagrama esquemático,
- Cálculo de elementos passivos,
- Hoja de datos de dispositivos semiconductores empleados,
- Resultados de pruebas de funcionamiento,
- Imágenes fotográficas de los circuitos realizados.
</t>
  </si>
  <si>
    <t xml:space="preserve">1.-Reconocer el mejor protocolo de comunicación para la aplicación requerida.
2.- Reconocer los elementos que conforman un HMI y sus diversas aplicaciones y variedades. 
3.- Reconocer el funcionamiento de los elementos de potencia.
4.-Comprender el procedimiento para construir interfaces de potencia.
5.-Integrar todos los conocimientos adquiridos para la creación de un robot. 
</t>
  </si>
  <si>
    <t xml:space="preserve">Lista de cotejo,
Desarrollo de prototipos.
</t>
  </si>
  <si>
    <t xml:space="preserve">Pizarrón, Cañón, 
Videos de robótica, 
Equipo de cómputo, 
Manuales de robots, 
Software de simulación de robots, 
Robots de al menos cinco grados de libertad, Consultas en Internet.
</t>
  </si>
  <si>
    <t>Aula                                                                                                                                                      Laboratorio / Taller</t>
  </si>
  <si>
    <t xml:space="preserve">Determinar soluciones, mejoras e innovaciones a través de diseños propuestos para atender las necesidades de automatización y control, considerando los aspectos Mecánicos, Electrónicos y Eléctricos.
</t>
  </si>
  <si>
    <t>Elabora una propuesta del diseño que integre:
• Necesidades del cliente en el que se identifique: capacidades de producción, medidas de seguridad, intervalos de operación del sistema, flexibilidad de la producción, control de calidad
• Descripción del proceso , 
• Esquema general del proyecto, 
• Sistemas y elementos a integrar al proceso y sus especificaciones técnicas por áreas: Eléctricos, Electrónicos, Mecánicos y Elementos de control
 • Características de los requerimientos de suministro de energía (eléctrica, neumática, etc.)
 • Estimado de costos y tiempos de entrega.</t>
  </si>
  <si>
    <t>Entregue el diagrama y el modelo del prototipo físico o virtual por implementar o probar, estableciendo las especificaciones técnicas de cada elemento y sistema que componen la propuesta, planos, diagramas o programas incluyendo los resultados de las simulaciones realizadas que aseguren su funcionamiento:
- Materiales, Dimensiones y acabados;
- Descripción de entradas, salidas y consumo de energías; 
- Comunicación entre componentes y sistemas;
- Configuración y/o programación;</t>
  </si>
  <si>
    <t>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t>
  </si>
  <si>
    <t>Determina la factibilidad del diseño especificando: el cumplimiento de la normatividad aplicable, la satisfacción de las necesidades del cliente, los resultados de pruebas de desempeño de los elementos y sistemas, costos presupuestados y tiempos de realización.
Documentar el diseño de forma clara, completa y ordenada, para su reproducción y control de cambios, elaborando un reporte que contenga:
• Propuesta de diseño.
• Planos, diagramas o programas realizados.
• Especificaciones de ensamble, configuración y/o programación de los elementos que lo requieran.
• Características de suministro de energía (eléctrica, neumática, etc.), 
• Protocolos de comunicación.
• Resultados de la simulación de desempeño de los elementos y sistemas.
• Ajustes realizados al diseño de los elementos y sistemas.
• Resultados de pruebas de desempeño de los elementos y sistemas.
• Costos y tiempos de realización.
• Resultado de la evaluación del diseño. 
Propuesta de conservación.</t>
  </si>
  <si>
    <t>Gestionar recursos humanos, equipos, herramientas, materiales y energéticos utilizando las nuevas tecnologías de la información y comunicación y técnicas de negociación para cumplir con la planeación de proyectos de automatización y control.</t>
  </si>
  <si>
    <t>Elabora y justifica un plan de desarrollo y un programa de trabajo donde se determina los criterios y estrategias para la asignación de metas, objetivos, actividades, responsabilidades, tiempos y recursos.
Elabora y justifica un plan de conservación donde se determinen las actividades y recursos necesarios.
Elabora y justifica en un documento (requisiciones, asignación presupuestal, de personal, etc.) donde determina necesidades, prioridades y tiempos para la obtención de recursos y distribución de los mismos con base en el plan de desarrollo, plan de conservación y programa de trabajo.</t>
  </si>
  <si>
    <t>Controlar el desarrollo del proyecto de automatización y control por medio del liderazgo de comunicación efectiva, utilizando el sistema de control estadístico (Project, cuadro mando integral, diagramas de Gantt) para alcanzar los objetivos y metas del proyecto.</t>
  </si>
  <si>
    <t>Realizar el control y seguimiento del proyecto (gráfica de Gantt, Cuadro Mando Integral, Project) considerando: 
* Tareas y tiempos.
* Puntos críticos de control, 
* Entregables y 
* Responsabilidades. 
Establece los grupos de trabajo y los procedimientos de seguridad.</t>
  </si>
  <si>
    <t>Realiza una lista de verificación de tiempos y características donde registre: 
* Tiempos de ejecución,
* Recursos ejercidos,
* Cumplimiento de características,
* Normativas y seguridad y  funcionalidad
* Procedimiento de arranque y paro.
Realiza un informe de acciones preventivas y correctivas que aseguren el cumplimiento del proyecto.</t>
  </si>
  <si>
    <t xml:space="preserve">Implementar prototipos físicos o virtuales considerando el modelado, para validar y depurar la funcionalidad del diseño. </t>
  </si>
  <si>
    <t xml:space="preserve">Depura y optimiza el prototipo físico o virtual mediante: 
* La instalación y/o ensamble de elementos y sistemas componentes del proyecto de automatización en función del modelado.
* La configuración y programación de los elementos que así lo requieran de acuerdo a las especificaciones del fabricante.
* La realización de pruebas de desempeño de los elementos y sistemas, y registro de los resultados obtenidos.
* La realización de los ajustes necesarios para optimizar el desempeño de los elementos y sistemas.
</t>
  </si>
  <si>
    <t>Mordechai
Ben-Ari	2018	Elements of Robotics		USA	Springer
ISBN
978-3-319-62533-1</t>
  </si>
  <si>
    <t>Luis Joyanes Aguilar	2017	Industria 4.0	Estado de México	México	Alfaomega
ISBN 9786076229422</t>
  </si>
  <si>
    <t>Bruno Siciliano Oussama Khatib	2016	Springer Handbook of Robotics		USA	Springer
ISBN
978-3-319-32552-1</t>
  </si>
  <si>
    <t xml:space="preserve">Antonio Barrientos, Luis Felipe Peñin, Carlos Balaguer, Rafael Aracil	2007	Fundamentos de Robótica	Madrid	España	Mcgraw-hill
ISBN	8448156366
</t>
  </si>
  <si>
    <t>John J. Craig	2006	Robótica	DF	México	Prentice Hall
ISBN 9702607728</t>
  </si>
  <si>
    <t>F. Coughlin, Robert y F. Driscoll	2006	Amplificadores operacionales y circuitos integrados lineales	México	México	Prentice Hall
ISBN: 9701702670</t>
  </si>
  <si>
    <t xml:space="preserve">Thomas R. Kurfess	2005	Robotics and Automation Handbook	South Carolina	USA	CRC Press
ISBN	0849318041
</t>
  </si>
  <si>
    <t xml:space="preserve">Richard J Duro	2005	Evolución artificial y robótica autónoma	DF	México	Alfaomega
ISBN	8478976310
</t>
  </si>
  <si>
    <t>Boylestad Robert, Nashelsky Louis	2003	Electrónica: Teoría de circuitos	México	México	Prentice Hall
ISBN: 9789702604365</t>
  </si>
  <si>
    <t xml:space="preserve">                        Aula             Laboratorio / Taller</t>
  </si>
  <si>
    <t xml:space="preserve">Groover, Mikell (2014) Introducción a los Procesos de Manufactura
 D.F. México Mc Graw Hill
ISBN: 9786071512086
</t>
  </si>
  <si>
    <t xml:space="preserve">Reyes, Fernando (2011) Robótica: Control de Robots Manipuladores Barcelona España ALFAOMEGA
ISBN: 9786077071907
</t>
  </si>
  <si>
    <t xml:space="preserve">Del Rio Fernández, Joaquín (2012) LABVIEW: Programación para Sistemas de Instrumentación
 Madrid España Alfaomega
ISBN: 9786077075936
</t>
  </si>
  <si>
    <t xml:space="preserve">Rodríguez Penin, Aquilino
 (2013) Sistemas SCADA D.F. México MARCOMBO 
ISBN: 9786077686552
</t>
  </si>
  <si>
    <t xml:space="preserve">Jean-Yves Fiset (2012) Human-Machine Interface Design for Process Control Applications  USA International Society of Automation
ISBN
9781937560430
</t>
  </si>
  <si>
    <t xml:space="preserve">Rockwell Automation (2018) FactoryTalk View
Machine Edition
User's Guide
  USA Rockwell Automation Publication -
VIEWME
-UM004N-EN
-E -
February 2018
</t>
  </si>
  <si>
    <t>Siemens Automation (2009) Getting Started Basic Panels  USA Getting Started, 04/2009, A5E02529524-01</t>
  </si>
  <si>
    <t xml:space="preserve">                           Estudio de casos                           Lista de cotejo</t>
  </si>
  <si>
    <t>La documentación original con firmas se encuentra en el área de Planeación, Programación, Evaluación y Gestión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</si>
</sst>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6"/>
      <color theme="1"/>
      <name val="Calibri"/>
      <family val="2"/>
      <scheme val="minor"/>
    </font>
    <font>
      <sz val="10"/>
      <color theme="1"/>
      <name val="Calibri"/>
      <family val="2"/>
      <scheme val="minor"/>
    </font>
    <font>
      <sz val="14"/>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theme="0" tint="-0.14999847407452621"/>
      <name val="Calibri"/>
      <family val="2"/>
      <scheme val="minor"/>
    </font>
    <font>
      <b/>
      <sz val="16"/>
      <color theme="1"/>
      <name val="Calibri"/>
      <family val="2"/>
      <scheme val="minor"/>
    </font>
    <font>
      <b/>
      <sz val="14"/>
      <color theme="1"/>
      <name val="Calibri"/>
      <family val="2"/>
      <scheme val="minor"/>
    </font>
    <font>
      <sz val="11"/>
      <color theme="0" tint="-0.14999847407452621"/>
      <name val="Calibri"/>
      <family val="2"/>
      <scheme val="minor"/>
    </font>
    <font>
      <b/>
      <sz val="9"/>
      <color indexed="81"/>
      <name val="Tahoma"/>
      <family val="2"/>
    </font>
    <font>
      <sz val="8"/>
      <color theme="1"/>
      <name val="Webdings"/>
      <family val="1"/>
      <charset val="2"/>
    </font>
    <font>
      <sz val="10"/>
      <color theme="0"/>
      <name val="Calibri"/>
      <family val="2"/>
      <scheme val="minor"/>
    </font>
    <font>
      <sz val="9"/>
      <color indexed="81"/>
      <name val="Tahoma"/>
      <family val="2"/>
    </font>
    <font>
      <b/>
      <sz val="11"/>
      <color theme="0"/>
      <name val="Calibri"/>
      <family val="2"/>
      <scheme val="minor"/>
    </font>
    <font>
      <sz val="11"/>
      <color theme="0"/>
      <name val="Webdings"/>
      <family val="1"/>
      <charset val="2"/>
    </font>
    <font>
      <sz val="9"/>
      <color theme="0"/>
      <name val="Calibri"/>
      <family val="2"/>
    </font>
    <font>
      <b/>
      <sz val="9"/>
      <color theme="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230">
    <xf numFmtId="0" fontId="0" fillId="0" borderId="0" xfId="0"/>
    <xf numFmtId="0" fontId="5" fillId="4" borderId="0" xfId="0" applyFont="1" applyFill="1" applyProtection="1">
      <protection hidden="1"/>
    </xf>
    <xf numFmtId="0" fontId="8" fillId="0" borderId="0" xfId="0" applyFont="1" applyFill="1" applyAlignment="1" applyProtection="1">
      <alignment vertical="center"/>
      <protection hidden="1"/>
    </xf>
    <xf numFmtId="0" fontId="5" fillId="0" borderId="0" xfId="0" applyFont="1" applyFill="1" applyProtection="1">
      <protection hidden="1"/>
    </xf>
    <xf numFmtId="0" fontId="4" fillId="0" borderId="0" xfId="0" applyFont="1" applyFill="1" applyProtection="1">
      <protection hidden="1"/>
    </xf>
    <xf numFmtId="0" fontId="8" fillId="0" borderId="4" xfId="0" applyFont="1" applyFill="1" applyBorder="1" applyAlignment="1" applyProtection="1">
      <alignment vertical="center"/>
      <protection hidden="1"/>
    </xf>
    <xf numFmtId="0" fontId="9" fillId="0" borderId="0" xfId="0" applyFont="1" applyAlignment="1" applyProtection="1">
      <protection hidden="1"/>
    </xf>
    <xf numFmtId="0" fontId="0" fillId="0" borderId="0" xfId="0" applyFill="1" applyProtection="1">
      <protection hidden="1"/>
    </xf>
    <xf numFmtId="0" fontId="1" fillId="5" borderId="2" xfId="0" applyFont="1" applyFill="1" applyBorder="1" applyAlignment="1" applyProtection="1">
      <alignment horizontal="center"/>
      <protection hidden="1"/>
    </xf>
    <xf numFmtId="0" fontId="7" fillId="0" borderId="7" xfId="0" applyFont="1" applyFill="1" applyBorder="1" applyAlignment="1" applyProtection="1">
      <alignment horizontal="center"/>
    </xf>
    <xf numFmtId="0" fontId="0" fillId="5" borderId="8" xfId="0" applyFill="1" applyBorder="1" applyAlignment="1" applyProtection="1">
      <protection hidden="1"/>
    </xf>
    <xf numFmtId="0" fontId="0" fillId="5" borderId="4" xfId="0" applyFill="1" applyBorder="1" applyAlignment="1" applyProtection="1">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13" fillId="2" borderId="3"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0" fillId="0" borderId="0" xfId="0" applyFill="1" applyAlignment="1" applyProtection="1">
      <alignment wrapText="1"/>
      <protection hidden="1"/>
    </xf>
    <xf numFmtId="0" fontId="4" fillId="0" borderId="0" xfId="0" applyFont="1" applyFill="1" applyAlignment="1" applyProtection="1">
      <alignment wrapText="1"/>
      <protection hidden="1"/>
    </xf>
    <xf numFmtId="0" fontId="0" fillId="0" borderId="0" xfId="0" applyProtection="1">
      <protection hidden="1"/>
    </xf>
    <xf numFmtId="0" fontId="18" fillId="0" borderId="0" xfId="0" applyFont="1" applyFill="1" applyProtection="1">
      <protection hidden="1"/>
    </xf>
    <xf numFmtId="0" fontId="12" fillId="4" borderId="0" xfId="0" applyFont="1" applyFill="1" applyBorder="1" applyAlignment="1" applyProtection="1">
      <alignment vertical="top"/>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wrapText="1"/>
      <protection hidden="1"/>
    </xf>
    <xf numFmtId="0" fontId="12" fillId="0" borderId="2" xfId="0" applyFont="1" applyFill="1" applyBorder="1" applyAlignment="1" applyProtection="1">
      <alignment vertical="center" wrapText="1"/>
      <protection locked="0"/>
    </xf>
    <xf numFmtId="0" fontId="0" fillId="0" borderId="0" xfId="0" applyFill="1" applyProtection="1">
      <protection locked="0"/>
    </xf>
    <xf numFmtId="0" fontId="5" fillId="0" borderId="0" xfId="0" applyFont="1" applyFill="1" applyBorder="1" applyAlignment="1" applyProtection="1">
      <protection hidden="1"/>
    </xf>
    <xf numFmtId="0" fontId="0" fillId="0" borderId="0" xfId="0" applyBorder="1" applyAlignment="1" applyProtection="1">
      <protection locked="0"/>
    </xf>
    <xf numFmtId="0" fontId="12" fillId="4" borderId="0" xfId="0" applyFont="1" applyFill="1" applyBorder="1" applyAlignment="1" applyProtection="1">
      <alignment vertical="top"/>
      <protection locked="0" hidden="1"/>
    </xf>
    <xf numFmtId="0" fontId="0" fillId="0" borderId="0" xfId="0" applyProtection="1">
      <protection locked="0"/>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5" fillId="0" borderId="0" xfId="0" applyFont="1" applyFill="1" applyBorder="1" applyProtection="1">
      <protection hidden="1"/>
    </xf>
    <xf numFmtId="0" fontId="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top" wrapText="1"/>
      <protection locked="0"/>
    </xf>
    <xf numFmtId="0" fontId="25" fillId="4"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wrapText="1"/>
      <protection locked="0"/>
    </xf>
    <xf numFmtId="0" fontId="25" fillId="0" borderId="0" xfId="0" applyFont="1" applyFill="1" applyBorder="1" applyAlignment="1" applyProtection="1">
      <alignment vertical="center" wrapText="1"/>
      <protection locked="0"/>
    </xf>
    <xf numFmtId="0" fontId="21" fillId="0" borderId="0" xfId="0" applyFont="1" applyAlignment="1" applyProtection="1">
      <alignment horizontal="left" vertical="center" indent="2"/>
      <protection hidden="1"/>
    </xf>
    <xf numFmtId="0" fontId="24" fillId="0" borderId="0" xfId="0" applyFont="1" applyFill="1" applyAlignment="1" applyProtection="1">
      <alignment horizontal="left" vertical="center"/>
      <protection hidden="1"/>
    </xf>
    <xf numFmtId="0" fontId="14" fillId="2" borderId="1"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2" fillId="0" borderId="14"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9" fillId="0" borderId="1" xfId="0" applyFont="1" applyFill="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0" fillId="0" borderId="4" xfId="0" applyBorder="1" applyAlignment="1" applyProtection="1">
      <alignment horizontal="center"/>
      <protection locked="0"/>
    </xf>
    <xf numFmtId="9" fontId="17" fillId="8" borderId="5" xfId="1" applyFont="1" applyFill="1" applyBorder="1" applyAlignment="1" applyProtection="1">
      <alignment horizontal="center"/>
      <protection hidden="1"/>
    </xf>
    <xf numFmtId="9" fontId="17" fillId="8" borderId="6" xfId="1" applyFont="1" applyFill="1" applyBorder="1" applyAlignment="1" applyProtection="1">
      <alignment horizontal="center"/>
      <protection hidden="1"/>
    </xf>
    <xf numFmtId="0" fontId="13" fillId="0" borderId="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1" fillId="3" borderId="3"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8" borderId="1" xfId="0" applyFont="1" applyFill="1" applyBorder="1" applyAlignment="1" applyProtection="1">
      <alignment horizontal="center"/>
      <protection hidden="1"/>
    </xf>
    <xf numFmtId="0" fontId="1" fillId="8" borderId="3" xfId="0" applyFont="1" applyFill="1" applyBorder="1" applyAlignment="1" applyProtection="1">
      <alignment horizontal="center"/>
      <protection hidden="1"/>
    </xf>
    <xf numFmtId="0" fontId="1" fillId="8" borderId="5" xfId="0" applyFont="1" applyFill="1" applyBorder="1" applyAlignment="1" applyProtection="1">
      <alignment horizontal="center"/>
      <protection hidden="1"/>
    </xf>
    <xf numFmtId="0" fontId="2" fillId="0" borderId="8"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0" borderId="1" xfId="0" applyFont="1" applyFill="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1" fillId="0" borderId="9" xfId="0" applyFont="1" applyBorder="1" applyAlignment="1" applyProtection="1">
      <alignment horizontal="left" vertical="top" wrapText="1"/>
      <protection hidden="1"/>
    </xf>
    <xf numFmtId="0" fontId="11" fillId="0" borderId="10" xfId="0" applyFont="1" applyBorder="1" applyAlignment="1" applyProtection="1">
      <alignment horizontal="left" vertical="top" wrapText="1"/>
      <protection hidden="1"/>
    </xf>
    <xf numFmtId="0" fontId="11" fillId="0" borderId="7" xfId="0" applyFont="1" applyBorder="1" applyAlignment="1" applyProtection="1">
      <alignment horizontal="left" vertical="top" wrapText="1"/>
      <protection hidden="1"/>
    </xf>
    <xf numFmtId="0" fontId="11" fillId="0" borderId="8"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7"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4"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3" fillId="2" borderId="5" xfId="0" applyFont="1" applyFill="1" applyBorder="1" applyAlignment="1" applyProtection="1">
      <alignment horizontal="center"/>
      <protection hidden="1"/>
    </xf>
    <xf numFmtId="0" fontId="14" fillId="2" borderId="3"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11"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wrapText="1"/>
      <protection locked="0"/>
    </xf>
    <xf numFmtId="0" fontId="14" fillId="2" borderId="3"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4" fillId="2" borderId="6" xfId="0" applyFont="1" applyFill="1" applyBorder="1" applyAlignment="1" applyProtection="1">
      <alignment horizontal="center"/>
      <protection hidden="1"/>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left" vertical="center"/>
      <protection hidden="1"/>
    </xf>
    <xf numFmtId="0" fontId="16" fillId="7" borderId="5"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center"/>
      <protection hidden="1"/>
    </xf>
    <xf numFmtId="0" fontId="13" fillId="0" borderId="3"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0" fillId="0" borderId="3" xfId="0"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14" fillId="0" borderId="3"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3" fillId="2" borderId="3"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 fillId="0" borderId="0" xfId="0" applyFont="1" applyAlignment="1" applyProtection="1">
      <alignment horizontal="center"/>
      <protection hidden="1"/>
    </xf>
    <xf numFmtId="0" fontId="8" fillId="0" borderId="0" xfId="0" applyFont="1" applyFill="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0" fillId="5" borderId="8" xfId="0" applyFont="1" applyFill="1" applyBorder="1" applyAlignment="1" applyProtection="1">
      <alignment horizontal="right"/>
      <protection hidden="1"/>
    </xf>
    <xf numFmtId="0" fontId="0" fillId="5" borderId="4" xfId="0" applyFont="1" applyFill="1" applyBorder="1" applyAlignment="1" applyProtection="1">
      <alignment horizontal="right"/>
      <protection hidden="1"/>
    </xf>
    <xf numFmtId="0" fontId="10" fillId="6" borderId="8"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10" fillId="6" borderId="5" xfId="0" applyFont="1" applyFill="1" applyBorder="1" applyAlignment="1" applyProtection="1">
      <alignment horizontal="center"/>
      <protection locked="0"/>
    </xf>
    <xf numFmtId="0" fontId="10" fillId="6" borderId="6" xfId="0" applyFont="1" applyFill="1" applyBorder="1" applyAlignment="1" applyProtection="1">
      <alignment horizontal="center"/>
      <protection locked="0"/>
    </xf>
    <xf numFmtId="0" fontId="0" fillId="5" borderId="3" xfId="0" applyFont="1" applyFill="1" applyBorder="1" applyAlignment="1" applyProtection="1">
      <alignment horizontal="right"/>
      <protection hidden="1"/>
    </xf>
    <xf numFmtId="0" fontId="0" fillId="5" borderId="5" xfId="0" applyFont="1" applyFill="1" applyBorder="1" applyAlignment="1" applyProtection="1">
      <alignment horizontal="right"/>
      <protection hidden="1"/>
    </xf>
    <xf numFmtId="0" fontId="0" fillId="5" borderId="6" xfId="0" applyFont="1" applyFill="1" applyBorder="1" applyAlignment="1" applyProtection="1">
      <alignment horizontal="right"/>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0" fillId="0" borderId="3"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0" fillId="0" borderId="6" xfId="0" applyFont="1" applyBorder="1" applyAlignment="1" applyProtection="1">
      <alignment horizontal="left" vertical="top" wrapText="1"/>
      <protection hidden="1"/>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5" borderId="3" xfId="0" applyFill="1" applyBorder="1" applyAlignment="1" applyProtection="1">
      <alignment horizontal="right"/>
      <protection hidden="1"/>
    </xf>
    <xf numFmtId="0" fontId="0" fillId="5" borderId="5" xfId="0" applyFill="1" applyBorder="1" applyAlignment="1" applyProtection="1">
      <alignment horizontal="right"/>
      <protection hidden="1"/>
    </xf>
    <xf numFmtId="0" fontId="11" fillId="0" borderId="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11" xfId="0" applyFont="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0" borderId="3" xfId="0" applyBorder="1" applyAlignment="1" applyProtection="1">
      <alignment horizontal="left"/>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6" fillId="0" borderId="3"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0" borderId="6" xfId="0" applyFont="1" applyFill="1" applyBorder="1" applyAlignment="1" applyProtection="1">
      <alignment horizontal="left"/>
      <protection hidden="1"/>
    </xf>
    <xf numFmtId="0" fontId="13" fillId="0" borderId="3" xfId="0" applyFont="1" applyFill="1" applyBorder="1" applyAlignment="1" applyProtection="1">
      <alignment horizontal="left" vertical="top" wrapText="1"/>
      <protection hidden="1"/>
    </xf>
    <xf numFmtId="0" fontId="13" fillId="0" borderId="5" xfId="0" applyFont="1" applyFill="1" applyBorder="1" applyAlignment="1" applyProtection="1">
      <alignment horizontal="left" vertical="top" wrapText="1"/>
      <protection hidden="1"/>
    </xf>
    <xf numFmtId="0" fontId="13" fillId="0" borderId="6" xfId="0" applyFont="1" applyFill="1" applyBorder="1" applyAlignment="1" applyProtection="1">
      <alignment horizontal="left" vertical="top" wrapText="1"/>
      <protection hidden="1"/>
    </xf>
    <xf numFmtId="0" fontId="0" fillId="0" borderId="3" xfId="0" applyFont="1" applyFill="1" applyBorder="1" applyAlignment="1" applyProtection="1">
      <alignment horizontal="left" vertical="top" wrapText="1"/>
      <protection locked="0"/>
    </xf>
    <xf numFmtId="0" fontId="10" fillId="0" borderId="8" xfId="0"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10" fillId="0" borderId="5"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1" fillId="4" borderId="9" xfId="0" applyFont="1" applyFill="1" applyBorder="1" applyAlignment="1" applyProtection="1">
      <alignment horizontal="center"/>
      <protection hidden="1"/>
    </xf>
    <xf numFmtId="0" fontId="11" fillId="4" borderId="10" xfId="0" applyFont="1" applyFill="1" applyBorder="1" applyAlignment="1" applyProtection="1">
      <alignment horizontal="center"/>
      <protection hidden="1"/>
    </xf>
    <xf numFmtId="0" fontId="11" fillId="4" borderId="7" xfId="0" applyFont="1" applyFill="1" applyBorder="1" applyAlignment="1" applyProtection="1">
      <alignment horizontal="center"/>
      <protection hidden="1"/>
    </xf>
    <xf numFmtId="0" fontId="13" fillId="0" borderId="3"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7" fillId="0" borderId="3" xfId="0" applyFont="1" applyFill="1" applyBorder="1" applyAlignment="1" applyProtection="1">
      <alignment horizontal="center" vertical="top" wrapText="1"/>
      <protection hidden="1"/>
    </xf>
    <xf numFmtId="0" fontId="17" fillId="0" borderId="5" xfId="0" applyFont="1" applyFill="1" applyBorder="1" applyAlignment="1" applyProtection="1">
      <alignment horizontal="center" vertical="top" wrapText="1"/>
      <protection hidden="1"/>
    </xf>
    <xf numFmtId="0" fontId="17" fillId="0" borderId="6" xfId="0" applyFont="1" applyFill="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6" xfId="0" applyNumberFormat="1" applyFont="1" applyBorder="1" applyAlignment="1" applyProtection="1">
      <alignment horizontal="center" vertical="top" wrapText="1"/>
      <protection hidden="1"/>
    </xf>
    <xf numFmtId="9" fontId="1" fillId="0" borderId="3" xfId="1" applyFont="1" applyBorder="1" applyAlignment="1" applyProtection="1">
      <alignment horizontal="center" vertical="top" wrapText="1"/>
      <protection locked="0"/>
    </xf>
    <xf numFmtId="9" fontId="1" fillId="0" borderId="6" xfId="1" applyFont="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top" wrapText="1"/>
      <protection locked="0"/>
    </xf>
    <xf numFmtId="0" fontId="1" fillId="8" borderId="6" xfId="0" applyFont="1" applyFill="1" applyBorder="1" applyAlignment="1" applyProtection="1">
      <alignment horizontal="center"/>
      <protection hidden="1"/>
    </xf>
    <xf numFmtId="0" fontId="9" fillId="0" borderId="3"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4" fillId="0" borderId="1" xfId="0" applyFont="1" applyFill="1" applyBorder="1" applyProtection="1">
      <protection locked="0"/>
    </xf>
    <xf numFmtId="0" fontId="0" fillId="0" borderId="4" xfId="0" applyBorder="1" applyAlignment="1" applyProtection="1">
      <alignment horizontal="center"/>
      <protection hidden="1"/>
    </xf>
    <xf numFmtId="0" fontId="0" fillId="0" borderId="0" xfId="0" applyBorder="1" applyAlignment="1" applyProtection="1">
      <protection hidden="1"/>
    </xf>
    <xf numFmtId="0" fontId="13" fillId="0" borderId="2"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3" fillId="0" borderId="12"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protection hidden="1"/>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cellXfs>
  <cellStyles count="2">
    <cellStyle name="Normal" xfId="0" builtinId="0"/>
    <cellStyle name="Porcentaje" xfId="1" builtinId="5"/>
  </cellStyles>
  <dxfs count="127">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26</xdr:col>
      <xdr:colOff>0</xdr:colOff>
      <xdr:row>2</xdr:row>
      <xdr:rowOff>107929</xdr:rowOff>
    </xdr:from>
    <xdr:ext cx="1120286" cy="219075"/>
    <xdr:sp macro="" textlink="">
      <xdr:nvSpPr>
        <xdr:cNvPr id="6" name="Shape 3"/>
        <xdr:cNvSpPr txBox="1"/>
      </xdr:nvSpPr>
      <xdr:spPr>
        <a:xfrm>
          <a:off x="7537174" y="563472"/>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284283</xdr:colOff>
      <xdr:row>0</xdr:row>
      <xdr:rowOff>82825</xdr:rowOff>
    </xdr:from>
    <xdr:to>
      <xdr:col>28</xdr:col>
      <xdr:colOff>202731</xdr:colOff>
      <xdr:row>2</xdr:row>
      <xdr:rowOff>128444</xdr:rowOff>
    </xdr:to>
    <xdr:pic>
      <xdr:nvPicPr>
        <xdr:cNvPr id="7" name="Imagen 6"/>
        <xdr:cNvPicPr>
          <a:picLocks noChangeAspect="1"/>
        </xdr:cNvPicPr>
      </xdr:nvPicPr>
      <xdr:blipFill>
        <a:blip xmlns:r="http://schemas.openxmlformats.org/officeDocument/2006/relationships" r:embed="rId2"/>
        <a:stretch>
          <a:fillRect/>
        </a:stretch>
      </xdr:blipFill>
      <xdr:spPr>
        <a:xfrm>
          <a:off x="7821457" y="82825"/>
          <a:ext cx="498231" cy="501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257175</xdr:colOff>
      <xdr:row>2</xdr:row>
      <xdr:rowOff>118697</xdr:rowOff>
    </xdr:from>
    <xdr:ext cx="1120286" cy="219075"/>
    <xdr:sp macro="" textlink="">
      <xdr:nvSpPr>
        <xdr:cNvPr id="5" name="Shape 3"/>
        <xdr:cNvSpPr txBox="1"/>
      </xdr:nvSpPr>
      <xdr:spPr>
        <a:xfrm>
          <a:off x="7400925" y="575897"/>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255708</xdr:colOff>
      <xdr:row>0</xdr:row>
      <xdr:rowOff>95250</xdr:rowOff>
    </xdr:from>
    <xdr:to>
      <xdr:col>28</xdr:col>
      <xdr:colOff>182439</xdr:colOff>
      <xdr:row>2</xdr:row>
      <xdr:rowOff>139212</xdr:rowOff>
    </xdr:to>
    <xdr:pic>
      <xdr:nvPicPr>
        <xdr:cNvPr id="6" name="Imagen 5"/>
        <xdr:cNvPicPr>
          <a:picLocks noChangeAspect="1"/>
        </xdr:cNvPicPr>
      </xdr:nvPicPr>
      <xdr:blipFill>
        <a:blip xmlns:r="http://schemas.openxmlformats.org/officeDocument/2006/relationships" r:embed="rId2"/>
        <a:stretch>
          <a:fillRect/>
        </a:stretch>
      </xdr:blipFill>
      <xdr:spPr>
        <a:xfrm>
          <a:off x="7685208" y="95250"/>
          <a:ext cx="498231" cy="501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265042</xdr:colOff>
      <xdr:row>2</xdr:row>
      <xdr:rowOff>99648</xdr:rowOff>
    </xdr:from>
    <xdr:ext cx="1120286" cy="219075"/>
    <xdr:sp macro="" textlink="">
      <xdr:nvSpPr>
        <xdr:cNvPr id="5" name="Shape 3"/>
        <xdr:cNvSpPr txBox="1"/>
      </xdr:nvSpPr>
      <xdr:spPr>
        <a:xfrm>
          <a:off x="7512325" y="555191"/>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259434</xdr:colOff>
      <xdr:row>0</xdr:row>
      <xdr:rowOff>74544</xdr:rowOff>
    </xdr:from>
    <xdr:to>
      <xdr:col>28</xdr:col>
      <xdr:colOff>177882</xdr:colOff>
      <xdr:row>2</xdr:row>
      <xdr:rowOff>120163</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08" y="74544"/>
          <a:ext cx="498231" cy="501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265041</xdr:colOff>
      <xdr:row>2</xdr:row>
      <xdr:rowOff>107930</xdr:rowOff>
    </xdr:from>
    <xdr:ext cx="1120286" cy="219075"/>
    <xdr:sp macro="" textlink="">
      <xdr:nvSpPr>
        <xdr:cNvPr id="5" name="Shape 3"/>
        <xdr:cNvSpPr txBox="1"/>
      </xdr:nvSpPr>
      <xdr:spPr>
        <a:xfrm>
          <a:off x="7512324" y="56347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259433</xdr:colOff>
      <xdr:row>0</xdr:row>
      <xdr:rowOff>82826</xdr:rowOff>
    </xdr:from>
    <xdr:to>
      <xdr:col>28</xdr:col>
      <xdr:colOff>177881</xdr:colOff>
      <xdr:row>2</xdr:row>
      <xdr:rowOff>128445</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07" y="82826"/>
          <a:ext cx="498231" cy="501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256758</xdr:colOff>
      <xdr:row>2</xdr:row>
      <xdr:rowOff>99646</xdr:rowOff>
    </xdr:from>
    <xdr:ext cx="1120286" cy="219075"/>
    <xdr:sp macro="" textlink="">
      <xdr:nvSpPr>
        <xdr:cNvPr id="5" name="Shape 3"/>
        <xdr:cNvSpPr txBox="1"/>
      </xdr:nvSpPr>
      <xdr:spPr>
        <a:xfrm>
          <a:off x="7504041" y="555189"/>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251150</xdr:colOff>
      <xdr:row>0</xdr:row>
      <xdr:rowOff>74542</xdr:rowOff>
    </xdr:from>
    <xdr:to>
      <xdr:col>28</xdr:col>
      <xdr:colOff>169598</xdr:colOff>
      <xdr:row>2</xdr:row>
      <xdr:rowOff>120161</xdr:rowOff>
    </xdr:to>
    <xdr:pic>
      <xdr:nvPicPr>
        <xdr:cNvPr id="7" name="Imagen 6"/>
        <xdr:cNvPicPr>
          <a:picLocks noChangeAspect="1"/>
        </xdr:cNvPicPr>
      </xdr:nvPicPr>
      <xdr:blipFill>
        <a:blip xmlns:r="http://schemas.openxmlformats.org/officeDocument/2006/relationships" r:embed="rId2"/>
        <a:stretch>
          <a:fillRect/>
        </a:stretch>
      </xdr:blipFill>
      <xdr:spPr>
        <a:xfrm>
          <a:off x="7788324" y="74542"/>
          <a:ext cx="498231" cy="501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273323</xdr:colOff>
      <xdr:row>2</xdr:row>
      <xdr:rowOff>107930</xdr:rowOff>
    </xdr:from>
    <xdr:ext cx="1120286" cy="219075"/>
    <xdr:sp macro="" textlink="">
      <xdr:nvSpPr>
        <xdr:cNvPr id="6" name="Shape 3"/>
        <xdr:cNvSpPr txBox="1"/>
      </xdr:nvSpPr>
      <xdr:spPr>
        <a:xfrm>
          <a:off x="7520606" y="56347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267715</xdr:colOff>
      <xdr:row>0</xdr:row>
      <xdr:rowOff>82826</xdr:rowOff>
    </xdr:from>
    <xdr:to>
      <xdr:col>28</xdr:col>
      <xdr:colOff>186163</xdr:colOff>
      <xdr:row>2</xdr:row>
      <xdr:rowOff>128445</xdr:rowOff>
    </xdr:to>
    <xdr:pic>
      <xdr:nvPicPr>
        <xdr:cNvPr id="7" name="Imagen 6"/>
        <xdr:cNvPicPr>
          <a:picLocks noChangeAspect="1"/>
        </xdr:cNvPicPr>
      </xdr:nvPicPr>
      <xdr:blipFill>
        <a:blip xmlns:r="http://schemas.openxmlformats.org/officeDocument/2006/relationships" r:embed="rId2"/>
        <a:stretch>
          <a:fillRect/>
        </a:stretch>
      </xdr:blipFill>
      <xdr:spPr>
        <a:xfrm>
          <a:off x="7804889" y="82826"/>
          <a:ext cx="498231" cy="501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281606</xdr:colOff>
      <xdr:row>2</xdr:row>
      <xdr:rowOff>107930</xdr:rowOff>
    </xdr:from>
    <xdr:ext cx="1120286" cy="219075"/>
    <xdr:sp macro="" textlink="">
      <xdr:nvSpPr>
        <xdr:cNvPr id="6" name="Shape 3"/>
        <xdr:cNvSpPr txBox="1"/>
      </xdr:nvSpPr>
      <xdr:spPr>
        <a:xfrm>
          <a:off x="7528889" y="56347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275998</xdr:colOff>
      <xdr:row>0</xdr:row>
      <xdr:rowOff>82826</xdr:rowOff>
    </xdr:from>
    <xdr:to>
      <xdr:col>28</xdr:col>
      <xdr:colOff>194446</xdr:colOff>
      <xdr:row>2</xdr:row>
      <xdr:rowOff>128445</xdr:rowOff>
    </xdr:to>
    <xdr:pic>
      <xdr:nvPicPr>
        <xdr:cNvPr id="7" name="Imagen 6"/>
        <xdr:cNvPicPr>
          <a:picLocks noChangeAspect="1"/>
        </xdr:cNvPicPr>
      </xdr:nvPicPr>
      <xdr:blipFill>
        <a:blip xmlns:r="http://schemas.openxmlformats.org/officeDocument/2006/relationships" r:embed="rId2"/>
        <a:stretch>
          <a:fillRect/>
        </a:stretch>
      </xdr:blipFill>
      <xdr:spPr>
        <a:xfrm>
          <a:off x="7813172" y="82826"/>
          <a:ext cx="498231" cy="5011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hyperlink" Target="http://utzmg.edu.mx/UT/Asignaturas/IMT/8/Dise%C3%B1o_Asistido_Computadora.docx" TargetMode="External"/><Relationship Id="rId2" Type="http://schemas.openxmlformats.org/officeDocument/2006/relationships/hyperlink" Target="http://utzmg.edu.mx/UT/Asignaturas/IMT/8/Control_Motores_II.doc" TargetMode="External"/><Relationship Id="rId1" Type="http://schemas.openxmlformats.org/officeDocument/2006/relationships/hyperlink" Target="http://utzmg.edu.mx/UT/Asignaturas/IMT/8/Mecanica_Automatizacion.docx" TargetMode="External"/><Relationship Id="rId6" Type="http://schemas.openxmlformats.org/officeDocument/2006/relationships/printerSettings" Target="../printerSettings/printerSettings8.bin"/><Relationship Id="rId5" Type="http://schemas.openxmlformats.org/officeDocument/2006/relationships/hyperlink" Target="http://utzmg.edu.mx/UT/Asignaturas/IMT/8/Planeacion_Organizacion_Trabajo.doc" TargetMode="External"/><Relationship Id="rId4" Type="http://schemas.openxmlformats.org/officeDocument/2006/relationships/hyperlink" Target="http://utzmg.edu.mx/UT/Asignaturas/IMT/8/Ingles_VII.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8"/>
  <sheetViews>
    <sheetView tabSelected="1" view="pageBreakPreview" zoomScale="120" zoomScaleNormal="80" zoomScaleSheetLayoutView="120" workbookViewId="0">
      <selection activeCell="F6" sqref="F6:AD6"/>
    </sheetView>
  </sheetViews>
  <sheetFormatPr baseColWidth="10" defaultRowHeight="15" zeroHeight="1" x14ac:dyDescent="0.25"/>
  <cols>
    <col min="1" max="29" width="4.28515625" style="23" customWidth="1"/>
    <col min="30" max="30" width="4.28515625" style="7" customWidth="1"/>
    <col min="31" max="37" width="4.28515625" style="3" hidden="1" customWidth="1"/>
    <col min="38" max="38" width="4.5703125" style="3" hidden="1" customWidth="1"/>
    <col min="39" max="39" width="4" style="3" hidden="1" customWidth="1"/>
    <col min="40" max="41" width="0" style="3" hidden="1" customWidth="1"/>
    <col min="42" max="42" width="4.28515625" style="3" hidden="1" customWidth="1"/>
    <col min="43" max="45" width="0" style="3" hidden="1" customWidth="1"/>
    <col min="46" max="16383" width="0" style="4" hidden="1" customWidth="1"/>
    <col min="16384" max="16384" width="13" style="4" customWidth="1"/>
  </cols>
  <sheetData>
    <row r="1" spans="1:39"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L1" s="3" t="s">
        <v>200</v>
      </c>
      <c r="AM1" s="3" t="s">
        <v>186</v>
      </c>
    </row>
    <row r="2" spans="1:39" ht="21" customHeight="1" x14ac:dyDescent="0.25">
      <c r="A2" s="151" t="s">
        <v>4477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L2" s="30" t="str">
        <f>BD!B2</f>
        <v>ADMINISTRACIÓN DEL TIEMPO</v>
      </c>
      <c r="AM2" s="49" t="s">
        <v>437</v>
      </c>
    </row>
    <row r="3" spans="1:39"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L3" s="30" t="str">
        <f>BD!B3</f>
        <v>ÁLGEBRA LINEAL</v>
      </c>
      <c r="AM3" s="49" t="s">
        <v>445</v>
      </c>
    </row>
    <row r="4" spans="1:39"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30" t="str">
        <f>BD!B4</f>
        <v>CÁLCULO DIFERENCIAL</v>
      </c>
      <c r="AM4" s="49" t="s">
        <v>422</v>
      </c>
    </row>
    <row r="5" spans="1:39"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9" t="s">
        <v>10</v>
      </c>
      <c r="AL5" s="30" t="str">
        <f>BD!B5</f>
        <v>CÁLCULO INTEGRAL</v>
      </c>
      <c r="AM5" s="49" t="s">
        <v>430</v>
      </c>
    </row>
    <row r="6" spans="1:39" ht="15.75" customHeight="1" x14ac:dyDescent="0.3">
      <c r="A6" s="155" t="s">
        <v>170</v>
      </c>
      <c r="B6" s="156"/>
      <c r="C6" s="156"/>
      <c r="D6" s="156"/>
      <c r="E6" s="156"/>
      <c r="F6" s="157" t="s">
        <v>203</v>
      </c>
      <c r="G6" s="158"/>
      <c r="H6" s="158"/>
      <c r="I6" s="158"/>
      <c r="J6" s="158"/>
      <c r="K6" s="158"/>
      <c r="L6" s="158"/>
      <c r="M6" s="158"/>
      <c r="N6" s="158"/>
      <c r="O6" s="158"/>
      <c r="P6" s="158"/>
      <c r="Q6" s="158"/>
      <c r="R6" s="158"/>
      <c r="S6" s="158"/>
      <c r="T6" s="158"/>
      <c r="U6" s="158"/>
      <c r="V6" s="158"/>
      <c r="W6" s="158"/>
      <c r="X6" s="158"/>
      <c r="Y6" s="158"/>
      <c r="Z6" s="158"/>
      <c r="AA6" s="158"/>
      <c r="AB6" s="158"/>
      <c r="AC6" s="159"/>
      <c r="AD6" s="160"/>
      <c r="AL6" s="30" t="str">
        <f>BD!B6</f>
        <v xml:space="preserve">CIRCUITOS ELÉCTRICOS </v>
      </c>
      <c r="AM6" s="49" t="s">
        <v>434</v>
      </c>
    </row>
    <row r="7" spans="1:39"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30" t="str">
        <f>BD!B7</f>
        <v>CONTROL AUTOMÁTICO</v>
      </c>
      <c r="AM7" s="49" t="s">
        <v>435</v>
      </c>
    </row>
    <row r="8" spans="1:39" x14ac:dyDescent="0.25">
      <c r="A8" s="173" t="s">
        <v>201</v>
      </c>
      <c r="B8" s="174"/>
      <c r="C8" s="174"/>
      <c r="D8" s="174"/>
      <c r="E8" s="174"/>
      <c r="F8" s="183" t="str">
        <f>+VLOOKUP(F6,BD!B:VI,11,0)</f>
        <v>Sistemas de Numeración</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30" t="str">
        <f>BD!B8</f>
        <v>CONTROL DE MOTORES I</v>
      </c>
      <c r="AM8" s="49" t="s">
        <v>438</v>
      </c>
    </row>
    <row r="9" spans="1:39" ht="15.75" customHeight="1" x14ac:dyDescent="0.25">
      <c r="A9" s="155" t="s">
        <v>172</v>
      </c>
      <c r="B9" s="156"/>
      <c r="C9" s="156"/>
      <c r="D9" s="156"/>
      <c r="E9" s="156"/>
      <c r="F9" s="175" t="str">
        <f>+VLOOKUP(F6,BD!B:VI,4,0)</f>
        <v>Primero</v>
      </c>
      <c r="G9" s="176"/>
      <c r="H9" s="177"/>
      <c r="I9" s="10" t="s">
        <v>173</v>
      </c>
      <c r="J9" s="11"/>
      <c r="K9" s="11"/>
      <c r="L9" s="12">
        <f>+VLOOKUP(F6,BD!B:VI,12,0)</f>
        <v>6</v>
      </c>
      <c r="M9" s="178" t="s">
        <v>174</v>
      </c>
      <c r="N9" s="179"/>
      <c r="O9" s="179"/>
      <c r="P9" s="13">
        <f>+VLOOKUP(F6,BD!B:VI,13,0)</f>
        <v>12</v>
      </c>
      <c r="Q9" s="178" t="s">
        <v>175</v>
      </c>
      <c r="R9" s="179"/>
      <c r="S9" s="179"/>
      <c r="T9" s="179"/>
      <c r="U9" s="14">
        <f>+VLOOKUP(F6,BD!B:VI,8,0)</f>
        <v>6</v>
      </c>
      <c r="V9" s="178" t="s">
        <v>176</v>
      </c>
      <c r="W9" s="179"/>
      <c r="X9" s="179"/>
      <c r="Y9" s="179"/>
      <c r="Z9" s="180" t="str">
        <f>+VLOOKUP(F6,BD!B:VI,57,0)</f>
        <v>Aula</v>
      </c>
      <c r="AA9" s="181"/>
      <c r="AB9" s="181"/>
      <c r="AC9" s="181"/>
      <c r="AD9" s="182"/>
      <c r="AL9" s="30" t="str">
        <f>BD!B9</f>
        <v>CONTROL DE MOTORES II</v>
      </c>
      <c r="AM9" s="49" t="s">
        <v>429</v>
      </c>
    </row>
    <row r="10" spans="1:39"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30" t="str">
        <f>BD!B10</f>
        <v>CONTROL DE PROCESOS DE MANUFACTURA</v>
      </c>
      <c r="AM10" s="49" t="s">
        <v>424</v>
      </c>
    </row>
    <row r="11" spans="1:39" ht="34.5" customHeight="1" x14ac:dyDescent="0.25">
      <c r="A11" s="167" t="str">
        <f>+VLOOKUP(F6,BD!B:VI,15,0)</f>
        <v>El alumno resolverá problemas matemáticos de la vida cotidiana para contribuir a su manejo en el nivel superior.</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30" t="str">
        <f>BD!B11</f>
        <v>CONTROL LÓGICO AVANZADO</v>
      </c>
      <c r="AM11" s="49" t="s">
        <v>439</v>
      </c>
    </row>
    <row r="12" spans="1:39"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0" t="str">
        <f>BD!B12</f>
        <v>CONTROLADORES LÓGICOS PROGRAMABLES</v>
      </c>
      <c r="AM12" s="49" t="s">
        <v>440</v>
      </c>
    </row>
    <row r="13" spans="1:39"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3" t="s">
        <v>178</v>
      </c>
      <c r="AL13" s="30" t="str">
        <f>BD!B13</f>
        <v>DIBUJO MECÁNICO</v>
      </c>
      <c r="AM13" s="49" t="s">
        <v>426</v>
      </c>
    </row>
    <row r="14" spans="1:39"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3" t="s">
        <v>178</v>
      </c>
      <c r="AL14" s="30" t="str">
        <f>BD!B14</f>
        <v xml:space="preserve">DINÁMICA DE MÁQUINAS </v>
      </c>
      <c r="AM14" s="49" t="s">
        <v>432</v>
      </c>
    </row>
    <row r="15" spans="1:39"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30" t="str">
        <f>BD!B15</f>
        <v>DIRECCIÓN DE EQUIPOS DE ALTO RENDIMIENTO</v>
      </c>
      <c r="AM15" s="49" t="s">
        <v>441</v>
      </c>
    </row>
    <row r="16" spans="1:39"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30" t="str">
        <f>BD!B16</f>
        <v>DISEÑO ASISTIDO POR COMPUTADORA</v>
      </c>
      <c r="AM16" s="49" t="s">
        <v>427</v>
      </c>
    </row>
    <row r="17" spans="1:45" s="16" customFormat="1" ht="39" customHeight="1" x14ac:dyDescent="0.25">
      <c r="A17" s="135" t="str">
        <f>IF(VLOOKUP(F6,BD!B:VI,16,0)=0,"----------------------------------------------------",(VLOOKUP(F6,BD!B:VI,16,0)))</f>
        <v>Clasificación de los números reales</v>
      </c>
      <c r="B17" s="136"/>
      <c r="C17" s="136"/>
      <c r="D17" s="136"/>
      <c r="E17" s="136"/>
      <c r="F17" s="136"/>
      <c r="G17" s="137"/>
      <c r="H17" s="138"/>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26"/>
      <c r="AF17" s="26"/>
      <c r="AG17" s="26"/>
      <c r="AH17" s="26"/>
      <c r="AI17" s="26"/>
      <c r="AJ17" s="26"/>
      <c r="AK17" s="3"/>
      <c r="AL17" s="30" t="str">
        <f>BD!B17</f>
        <v>DISPOSITIVOS DIGITALES PROGRAMABLES</v>
      </c>
      <c r="AM17" s="49" t="s">
        <v>442</v>
      </c>
      <c r="AN17" s="26"/>
      <c r="AO17" s="26"/>
      <c r="AP17" s="26"/>
      <c r="AQ17" s="26"/>
      <c r="AR17" s="26"/>
      <c r="AS17" s="26"/>
    </row>
    <row r="18" spans="1:45" s="16" customFormat="1" ht="39" customHeight="1" x14ac:dyDescent="0.25">
      <c r="A18" s="135" t="str">
        <f>IF(VLOOKUP(F6,BD!B:VI,20,0)=0,"----------------------------------------------------",(VLOOKUP(F6,BD!B:VI,20,0)))</f>
        <v>Números complejos</v>
      </c>
      <c r="B18" s="136"/>
      <c r="C18" s="136"/>
      <c r="D18" s="136"/>
      <c r="E18" s="136"/>
      <c r="F18" s="136"/>
      <c r="G18" s="137"/>
      <c r="H18" s="138"/>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26"/>
      <c r="AF18" s="26"/>
      <c r="AG18" s="26"/>
      <c r="AH18" s="26"/>
      <c r="AI18" s="26"/>
      <c r="AJ18" s="26"/>
      <c r="AK18" s="3"/>
      <c r="AL18" s="30" t="str">
        <f>BD!B18</f>
        <v>ELECTRICIDAD INDUSTRIAL</v>
      </c>
      <c r="AM18" s="49" t="s">
        <v>428</v>
      </c>
      <c r="AN18" s="26"/>
      <c r="AO18" s="26"/>
      <c r="AP18" s="26"/>
      <c r="AQ18" s="26"/>
      <c r="AR18" s="26"/>
      <c r="AS18" s="26"/>
    </row>
    <row r="19" spans="1:45" s="16" customFormat="1" ht="39" customHeight="1" x14ac:dyDescent="0.25">
      <c r="A19" s="135" t="str">
        <f>IF(VLOOKUP(F6,BD!B:VI,24,0)=0,"----------------------------------------------------",(VLOOKUP(F6,BD!B:VI,24,0)))</f>
        <v>Sistemas de numeración</v>
      </c>
      <c r="B19" s="136"/>
      <c r="C19" s="136"/>
      <c r="D19" s="136"/>
      <c r="E19" s="136"/>
      <c r="F19" s="136"/>
      <c r="G19" s="137"/>
      <c r="H19" s="138"/>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26"/>
      <c r="AF19" s="26"/>
      <c r="AG19" s="26"/>
      <c r="AH19" s="26"/>
      <c r="AI19" s="26"/>
      <c r="AJ19" s="26"/>
      <c r="AK19" s="3"/>
      <c r="AL19" s="30" t="str">
        <f>BD!B19</f>
        <v>ELECTRICIDAD Y MAGNETISMO</v>
      </c>
      <c r="AM19" s="49" t="s">
        <v>433</v>
      </c>
      <c r="AN19" s="26"/>
      <c r="AO19" s="26"/>
      <c r="AP19" s="26"/>
      <c r="AQ19" s="26"/>
      <c r="AR19" s="26"/>
      <c r="AS19" s="26"/>
    </row>
    <row r="20" spans="1:45" s="16" customFormat="1" ht="39" customHeight="1" x14ac:dyDescent="0.25">
      <c r="A20" s="135" t="str">
        <f>IF(VLOOKUP(F6,BD!B:VI,28,0)=0,"----------------------------------------------------",(VLOOKUP(F6,BD!B:VI,28,0)))</f>
        <v>----------------------------------------------------</v>
      </c>
      <c r="B20" s="136"/>
      <c r="C20" s="136"/>
      <c r="D20" s="136"/>
      <c r="E20" s="136"/>
      <c r="F20" s="136"/>
      <c r="G20" s="137"/>
      <c r="H20" s="138"/>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26"/>
      <c r="AF20" s="26"/>
      <c r="AG20" s="26"/>
      <c r="AH20" s="26"/>
      <c r="AI20" s="26"/>
      <c r="AJ20" s="26"/>
      <c r="AK20" s="3"/>
      <c r="AL20" s="30" t="str">
        <f>BD!B20</f>
        <v>ELECTRÓNICA ANALÓGICA</v>
      </c>
      <c r="AM20" s="49" t="s">
        <v>425</v>
      </c>
      <c r="AN20" s="26"/>
      <c r="AO20" s="26"/>
      <c r="AP20" s="26"/>
      <c r="AQ20" s="26"/>
      <c r="AR20" s="26"/>
      <c r="AS20" s="26"/>
    </row>
    <row r="21" spans="1:45" s="16" customFormat="1" ht="39" customHeight="1" x14ac:dyDescent="0.25">
      <c r="A21" s="135" t="str">
        <f>IF(VLOOKUP(F6,BD!B:VI,32,0)=0,"----------------------------------------------------",(VLOOKUP(F6,BD!B:VI,32,0)))</f>
        <v>----------------------------------------------------</v>
      </c>
      <c r="B21" s="136"/>
      <c r="C21" s="136"/>
      <c r="D21" s="136"/>
      <c r="E21" s="136"/>
      <c r="F21" s="136"/>
      <c r="G21" s="137"/>
      <c r="H21" s="138"/>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26"/>
      <c r="AF21" s="26"/>
      <c r="AG21" s="26"/>
      <c r="AH21" s="26"/>
      <c r="AI21" s="26"/>
      <c r="AJ21" s="26"/>
      <c r="AK21" s="3"/>
      <c r="AL21" s="30" t="str">
        <f>BD!B21</f>
        <v xml:space="preserve">ELECTRÓNICA DIGITAL
</v>
      </c>
      <c r="AM21" s="49" t="s">
        <v>431</v>
      </c>
      <c r="AN21" s="26"/>
      <c r="AO21" s="26"/>
      <c r="AP21" s="26"/>
      <c r="AQ21" s="26"/>
      <c r="AR21" s="26"/>
      <c r="AS21" s="26"/>
    </row>
    <row r="22" spans="1:45" s="16" customFormat="1" ht="39" customHeight="1" x14ac:dyDescent="0.25">
      <c r="A22" s="135" t="str">
        <f>IF(VLOOKUP(F6,BD!B:VI,36,0)=0,"----------------------------------------------------",(VLOOKUP(F6,BD!B:VI,36,0)))</f>
        <v>----------------------------------------------------</v>
      </c>
      <c r="B22" s="136"/>
      <c r="C22" s="136"/>
      <c r="D22" s="136"/>
      <c r="E22" s="136"/>
      <c r="F22" s="136"/>
      <c r="G22" s="137"/>
      <c r="H22" s="138"/>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50"/>
      <c r="AF22" s="26"/>
      <c r="AG22" s="26"/>
      <c r="AH22" s="26"/>
      <c r="AI22" s="26"/>
      <c r="AJ22" s="26"/>
      <c r="AK22" s="3"/>
      <c r="AL22" s="30" t="str">
        <f>BD!B22</f>
        <v>ELEMENTOS DIMENSIONALES</v>
      </c>
      <c r="AM22" s="49" t="s">
        <v>443</v>
      </c>
      <c r="AN22" s="26"/>
      <c r="AO22" s="26"/>
      <c r="AP22" s="26"/>
      <c r="AQ22" s="26"/>
      <c r="AR22" s="26"/>
      <c r="AS22" s="26"/>
    </row>
    <row r="23" spans="1:45" s="16" customFormat="1" ht="39" customHeight="1" x14ac:dyDescent="0.25">
      <c r="A23" s="135" t="str">
        <f>IF(VLOOKUP(F6,BD!B:VI,40,0)=0,"----------------------------------------------------",(VLOOKUP(F6,BD!B:VI,40,0)))</f>
        <v>----------------------------------------------------</v>
      </c>
      <c r="B23" s="136"/>
      <c r="C23" s="136"/>
      <c r="D23" s="136"/>
      <c r="E23" s="136"/>
      <c r="F23" s="136"/>
      <c r="G23" s="137"/>
      <c r="H23" s="138"/>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26"/>
      <c r="AF23" s="26"/>
      <c r="AG23" s="26"/>
      <c r="AH23" s="26"/>
      <c r="AI23" s="26"/>
      <c r="AJ23" s="26"/>
      <c r="AK23" s="3"/>
      <c r="AL23" s="30" t="str">
        <f>BD!B23</f>
        <v>ESTRUCTURA Y PROPIEDADES DE LOS MATERIALES</v>
      </c>
      <c r="AM23" s="49" t="s">
        <v>444</v>
      </c>
      <c r="AN23" s="26"/>
      <c r="AO23" s="26"/>
      <c r="AP23" s="26"/>
      <c r="AQ23" s="26"/>
      <c r="AR23" s="26"/>
      <c r="AS23" s="26"/>
    </row>
    <row r="24" spans="1:45" ht="18" customHeight="1" x14ac:dyDescent="0.25">
      <c r="A24" s="131" t="s">
        <v>3614</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0" t="str">
        <f>BD!B24</f>
        <v>EXPRESIÓN ORAL Y ESCRITA I</v>
      </c>
      <c r="AM24" s="49" t="s">
        <v>423</v>
      </c>
    </row>
    <row r="25" spans="1:45" x14ac:dyDescent="0.25">
      <c r="A25" s="17" t="s">
        <v>183</v>
      </c>
      <c r="B25" s="104" t="s">
        <v>184</v>
      </c>
      <c r="C25" s="104"/>
      <c r="D25" s="104"/>
      <c r="E25" s="104"/>
      <c r="F25" s="104"/>
      <c r="G25" s="104"/>
      <c r="H25" s="104"/>
      <c r="I25" s="104"/>
      <c r="J25" s="104"/>
      <c r="K25" s="104"/>
      <c r="L25" s="104"/>
      <c r="M25" s="104"/>
      <c r="N25" s="104"/>
      <c r="O25" s="104"/>
      <c r="P25" s="104"/>
      <c r="Q25" s="104"/>
      <c r="R25" s="105"/>
      <c r="S25" s="18" t="s">
        <v>185</v>
      </c>
      <c r="T25" s="106" t="s">
        <v>186</v>
      </c>
      <c r="U25" s="106"/>
      <c r="V25" s="106"/>
      <c r="W25" s="106"/>
      <c r="X25" s="19"/>
      <c r="Y25" s="20" t="s">
        <v>187</v>
      </c>
      <c r="Z25" s="134" t="s">
        <v>188</v>
      </c>
      <c r="AA25" s="134"/>
      <c r="AB25" s="134"/>
      <c r="AC25" s="134"/>
      <c r="AD25" s="134"/>
      <c r="AL25" s="30" t="str">
        <f>BD!B25</f>
        <v>EXPRESIÓN ORAL Y ESCRITA II</v>
      </c>
      <c r="AM25" s="49" t="s">
        <v>436</v>
      </c>
    </row>
    <row r="26" spans="1:45" ht="13.5" customHeight="1" x14ac:dyDescent="0.25">
      <c r="A26" s="65">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30" t="str">
        <f>BD!B26</f>
        <v>FISICA</v>
      </c>
    </row>
    <row r="27" spans="1:45" ht="13.5" customHeight="1" x14ac:dyDescent="0.25">
      <c r="A27" s="66"/>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30" t="str">
        <f>BD!B27</f>
        <v>FÍSICA PARA INGENIERÍA</v>
      </c>
    </row>
    <row r="28" spans="1:45" ht="13.5" customHeight="1" x14ac:dyDescent="0.25">
      <c r="A28" s="67"/>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30" t="str">
        <f>BD!B28</f>
        <v>FORMACIÓN SOCIOCULTURAL I</v>
      </c>
    </row>
    <row r="29" spans="1:45" ht="13.5" customHeight="1" x14ac:dyDescent="0.25">
      <c r="A29" s="65">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30" t="str">
        <f>BD!B29</f>
        <v>FORMACIÓN SOCIOCULTURAL II</v>
      </c>
    </row>
    <row r="30" spans="1:45" ht="13.5" customHeight="1" x14ac:dyDescent="0.25">
      <c r="A30" s="66"/>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30" t="str">
        <f>BD!B30</f>
        <v>FORMACIÓN SOCIOCULTURAL III</v>
      </c>
    </row>
    <row r="31" spans="1:45" ht="13.5" customHeight="1" x14ac:dyDescent="0.25">
      <c r="A31" s="67"/>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30" t="str">
        <f>BD!B31</f>
        <v>FORMACIÓN SOCIOCULTURAL IV</v>
      </c>
    </row>
    <row r="32" spans="1:45" ht="13.5" customHeight="1" x14ac:dyDescent="0.25">
      <c r="A32" s="65">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30" t="str">
        <f>BD!B32</f>
        <v>FUNCIONES MATEMÁTICAS</v>
      </c>
    </row>
    <row r="33" spans="1:38" ht="13.5" customHeight="1" x14ac:dyDescent="0.25">
      <c r="A33" s="66"/>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30" t="str">
        <f>BD!B33</f>
        <v>HERRAMIENTAS INFORMÁTICAS I4.0</v>
      </c>
    </row>
    <row r="34" spans="1:38" ht="13.5" customHeight="1" x14ac:dyDescent="0.25">
      <c r="A34" s="67"/>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30" t="str">
        <f>BD!B34</f>
        <v>INGENIERÍA DE PROYECTOS</v>
      </c>
    </row>
    <row r="35" spans="1:38" x14ac:dyDescent="0.25">
      <c r="A35" s="17" t="s">
        <v>183</v>
      </c>
      <c r="B35" s="104" t="s">
        <v>189</v>
      </c>
      <c r="C35" s="104"/>
      <c r="D35" s="104"/>
      <c r="E35" s="104"/>
      <c r="F35" s="104"/>
      <c r="G35" s="104"/>
      <c r="H35" s="104"/>
      <c r="I35" s="104"/>
      <c r="J35" s="104"/>
      <c r="K35" s="104"/>
      <c r="L35" s="104"/>
      <c r="M35" s="104"/>
      <c r="N35" s="104"/>
      <c r="O35" s="104"/>
      <c r="P35" s="104"/>
      <c r="Q35" s="104"/>
      <c r="R35" s="105"/>
      <c r="S35" s="18" t="s">
        <v>185</v>
      </c>
      <c r="T35" s="106" t="s">
        <v>186</v>
      </c>
      <c r="U35" s="106"/>
      <c r="V35" s="106"/>
      <c r="W35" s="106"/>
      <c r="X35" s="19"/>
      <c r="Y35" s="20" t="s">
        <v>187</v>
      </c>
      <c r="Z35" s="119" t="s">
        <v>188</v>
      </c>
      <c r="AA35" s="120"/>
      <c r="AB35" s="120"/>
      <c r="AC35" s="120"/>
      <c r="AD35" s="121"/>
      <c r="AL35" s="30" t="str">
        <f>BD!B35</f>
        <v>INGLÉS I</v>
      </c>
    </row>
    <row r="36" spans="1:38" ht="12.75" customHeight="1" x14ac:dyDescent="0.25">
      <c r="A36" s="65">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30" t="str">
        <f>BD!B36</f>
        <v>INGLÉS II</v>
      </c>
    </row>
    <row r="37" spans="1:38" ht="12.75" customHeight="1" x14ac:dyDescent="0.25">
      <c r="A37" s="66"/>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30" t="str">
        <f>BD!B37</f>
        <v>INGLÉS III</v>
      </c>
    </row>
    <row r="38" spans="1:38" ht="12.75" customHeight="1" x14ac:dyDescent="0.25">
      <c r="A38" s="67"/>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30" t="str">
        <f>BD!B38</f>
        <v>INGLES IV</v>
      </c>
    </row>
    <row r="39" spans="1:38" ht="12.75" customHeight="1" x14ac:dyDescent="0.25">
      <c r="A39" s="65">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30" t="str">
        <f>BD!B39</f>
        <v>INGLÉS IX</v>
      </c>
    </row>
    <row r="40" spans="1:38" ht="12.75" customHeight="1" x14ac:dyDescent="0.25">
      <c r="A40" s="66"/>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30" t="str">
        <f>BD!B40</f>
        <v>INGLÉS V</v>
      </c>
    </row>
    <row r="41" spans="1:38" ht="12.75" customHeight="1" x14ac:dyDescent="0.25">
      <c r="A41" s="67"/>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30" t="str">
        <f>BD!B41</f>
        <v>INGLÉS VI</v>
      </c>
    </row>
    <row r="42" spans="1:38" ht="12.75" customHeight="1" x14ac:dyDescent="0.25">
      <c r="A42" s="65">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30" t="str">
        <f>BD!B42</f>
        <v>INGLÉS VII</v>
      </c>
    </row>
    <row r="43" spans="1:38" ht="12.75" customHeight="1" x14ac:dyDescent="0.25">
      <c r="A43" s="66"/>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30" t="str">
        <f>BD!B43</f>
        <v>INGLÉS VIII</v>
      </c>
    </row>
    <row r="44" spans="1:38" ht="12.75" customHeight="1" x14ac:dyDescent="0.25">
      <c r="A44" s="67"/>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30" t="str">
        <f>BD!B44</f>
        <v>INSTRUMENTACIÓN VIRTUAL</v>
      </c>
    </row>
    <row r="45" spans="1:38" ht="12.75" customHeight="1" x14ac:dyDescent="0.25">
      <c r="A45" s="65">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30" t="str">
        <f>BD!B45</f>
        <v xml:space="preserve">INTEGRADORA I
</v>
      </c>
    </row>
    <row r="46" spans="1:38" ht="12.75" customHeight="1" x14ac:dyDescent="0.25">
      <c r="A46" s="66"/>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30" t="str">
        <f>BD!B46</f>
        <v xml:space="preserve">INTEGRADORA II </v>
      </c>
    </row>
    <row r="47" spans="1:38" ht="12.75" customHeight="1" x14ac:dyDescent="0.25">
      <c r="A47" s="67"/>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30" t="str">
        <f>BD!B47</f>
        <v>INTEGRADORA III</v>
      </c>
    </row>
    <row r="48" spans="1:38" ht="12.75" customHeight="1" x14ac:dyDescent="0.25">
      <c r="A48" s="65">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30" t="str">
        <f>BD!B48</f>
        <v>MANUFACTURA ASISTIDA POR COMPUTADORA</v>
      </c>
    </row>
    <row r="49" spans="1:38" ht="12.75" customHeight="1" x14ac:dyDescent="0.25">
      <c r="A49" s="66"/>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30" t="str">
        <f>BD!B49</f>
        <v>MANUFACTURA FLEXIBLE</v>
      </c>
    </row>
    <row r="50" spans="1:38" ht="12.75" customHeight="1" x14ac:dyDescent="0.25">
      <c r="A50" s="67"/>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30" t="str">
        <f>BD!B50</f>
        <v>MATEMÁTICAS PARA INGENIERÍA I</v>
      </c>
    </row>
    <row r="51" spans="1:38" ht="12.75" customHeight="1" x14ac:dyDescent="0.25">
      <c r="A51" s="65">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30" t="str">
        <f>BD!B51</f>
        <v>MATEMÁTICAS PARA INGENIERÍA II</v>
      </c>
    </row>
    <row r="52" spans="1:38" ht="12.75" customHeight="1" x14ac:dyDescent="0.25">
      <c r="A52" s="66"/>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30" t="str">
        <f>BD!B52</f>
        <v xml:space="preserve">MECÁNICA DE MATERIALES </v>
      </c>
    </row>
    <row r="53" spans="1:38" ht="12.75" customHeight="1" x14ac:dyDescent="0.25">
      <c r="A53" s="67"/>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30" t="str">
        <f>BD!B53</f>
        <v>MECÁNICA PARA LA AUTOMATIZACIÓN</v>
      </c>
    </row>
    <row r="54" spans="1:38" ht="12.75" customHeight="1" x14ac:dyDescent="0.25">
      <c r="A54" s="65">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30" t="str">
        <f>BD!B54</f>
        <v>NEGOCIACIÓN EMPRESARIAL</v>
      </c>
    </row>
    <row r="55" spans="1:38" ht="12.75" customHeight="1" x14ac:dyDescent="0.25">
      <c r="A55" s="66"/>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30" t="str">
        <f>BD!B55</f>
        <v>PLANEACIÓN Y ORGANIZACIÓN DEL TRABAJO</v>
      </c>
    </row>
    <row r="56" spans="1:38" ht="12.75" customHeight="1" x14ac:dyDescent="0.25">
      <c r="A56" s="67"/>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30" t="str">
        <f>BD!B56</f>
        <v>PROBABILIDAD Y ESTADÍSTICA</v>
      </c>
    </row>
    <row r="57" spans="1:38" x14ac:dyDescent="0.25">
      <c r="A57" s="17" t="s">
        <v>183</v>
      </c>
      <c r="B57" s="104" t="s">
        <v>190</v>
      </c>
      <c r="C57" s="104"/>
      <c r="D57" s="104"/>
      <c r="E57" s="104"/>
      <c r="F57" s="104"/>
      <c r="G57" s="104"/>
      <c r="H57" s="104"/>
      <c r="I57" s="104"/>
      <c r="J57" s="104"/>
      <c r="K57" s="104"/>
      <c r="L57" s="104"/>
      <c r="M57" s="104"/>
      <c r="N57" s="104"/>
      <c r="O57" s="104"/>
      <c r="P57" s="104"/>
      <c r="Q57" s="104"/>
      <c r="R57" s="105"/>
      <c r="S57" s="18" t="s">
        <v>185</v>
      </c>
      <c r="T57" s="106" t="s">
        <v>186</v>
      </c>
      <c r="U57" s="106"/>
      <c r="V57" s="106"/>
      <c r="W57" s="106"/>
      <c r="X57" s="19"/>
      <c r="Y57" s="20" t="s">
        <v>187</v>
      </c>
      <c r="Z57" s="107" t="s">
        <v>188</v>
      </c>
      <c r="AA57" s="108"/>
      <c r="AB57" s="108"/>
      <c r="AC57" s="108"/>
      <c r="AD57" s="109"/>
      <c r="AL57" s="30" t="str">
        <f>BD!B57</f>
        <v>PROCESOS DE MANUFACTURA I</v>
      </c>
    </row>
    <row r="58" spans="1:38" ht="12.75" customHeight="1" x14ac:dyDescent="0.25">
      <c r="A58" s="65">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L58" s="30" t="str">
        <f>BD!B58</f>
        <v xml:space="preserve">PROCESOS DE MANUFACTURA II </v>
      </c>
    </row>
    <row r="59" spans="1:38" ht="12.75" customHeight="1" x14ac:dyDescent="0.25">
      <c r="A59" s="66"/>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L59" s="30" t="str">
        <f>BD!B59</f>
        <v>PROCESOS PRODUCTIVOS</v>
      </c>
    </row>
    <row r="60" spans="1:38" ht="12.75" customHeight="1" x14ac:dyDescent="0.25">
      <c r="A60" s="67"/>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L60" s="30" t="str">
        <f>BD!B60</f>
        <v>QUÍMICA BÁSICA</v>
      </c>
    </row>
    <row r="61" spans="1:38" ht="12.75" customHeight="1" x14ac:dyDescent="0.25">
      <c r="A61" s="65">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L61" s="30" t="str">
        <f>BD!B61</f>
        <v>ROBÓTICA</v>
      </c>
    </row>
    <row r="62" spans="1:38" ht="12.75" customHeight="1" x14ac:dyDescent="0.25">
      <c r="A62" s="66"/>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L62" s="30" t="str">
        <f>BD!B62</f>
        <v>ROBÓTICA INDUSTRIAL</v>
      </c>
    </row>
    <row r="63" spans="1:38" ht="12.75" customHeight="1" x14ac:dyDescent="0.25">
      <c r="A63" s="67"/>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L63" s="30" t="str">
        <f>BD!B63</f>
        <v>SISTEMAS DE MANUFACTURA FLEXIBLE</v>
      </c>
    </row>
    <row r="64" spans="1:38" ht="12.75" customHeight="1" x14ac:dyDescent="0.25">
      <c r="A64" s="65">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L64" s="30" t="str">
        <f>BD!B64</f>
        <v>SISTEMAS HIDRÁULICOS Y NEUMÁTICOS</v>
      </c>
    </row>
    <row r="65" spans="1:45" ht="12.75" customHeight="1" x14ac:dyDescent="0.25">
      <c r="A65" s="66"/>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L65" s="30" t="str">
        <f>BD!B65</f>
        <v>SISTEMAS MECÁNICOS I</v>
      </c>
    </row>
    <row r="66" spans="1:45" ht="12.75" customHeight="1" x14ac:dyDescent="0.25">
      <c r="A66" s="67"/>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L66" s="30" t="str">
        <f>BD!B66</f>
        <v>SISTEMAS MECÁNICOS II</v>
      </c>
    </row>
    <row r="67" spans="1:45"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7"/>
      <c r="AF67" s="27"/>
      <c r="AG67" s="27"/>
      <c r="AH67" s="27"/>
      <c r="AI67" s="27"/>
      <c r="AJ67" s="27"/>
      <c r="AK67" s="27"/>
      <c r="AL67" s="30" t="str">
        <f>BD!B67</f>
        <v xml:space="preserve">TERMODINÁMICA </v>
      </c>
      <c r="AM67" s="27"/>
      <c r="AN67" s="27"/>
      <c r="AO67" s="27"/>
      <c r="AP67" s="27"/>
      <c r="AQ67" s="27"/>
      <c r="AR67" s="27"/>
      <c r="AS67" s="27"/>
    </row>
    <row r="68" spans="1:45" x14ac:dyDescent="0.25">
      <c r="A68" s="92" t="str">
        <f>+VLOOKUP(F6,BD!B:VI,52,0)</f>
        <v xml:space="preserve">A partir de un caso de estudio resolverá problemas de su entorno en el que involucren la aplicación de:                                                    - Números reales
- Números complejos
- Sistemas de numeración
</v>
      </c>
      <c r="B68" s="93"/>
      <c r="C68" s="93"/>
      <c r="D68" s="93"/>
      <c r="E68" s="93"/>
      <c r="F68" s="93"/>
      <c r="G68" s="93"/>
      <c r="H68" s="93"/>
      <c r="I68" s="93"/>
      <c r="J68" s="93"/>
      <c r="K68" s="93"/>
      <c r="L68" s="93"/>
      <c r="M68" s="93"/>
      <c r="N68" s="93"/>
      <c r="O68" s="93"/>
      <c r="P68" s="93"/>
      <c r="Q68" s="93"/>
      <c r="R68" s="93"/>
      <c r="S68" s="93"/>
      <c r="T68" s="94"/>
      <c r="U68" s="98" t="str">
        <f>+VLOOKUP(F6,BD!B:VI,53,0)</f>
        <v>1. Comprender los números reales y su representación en la recta numérica.                                                                                     2. Identificar el proceso de solución de operaciones aritméticas. 3 . Comprender el proceso de números complejos y su representación en forma gráfica y polar.                                           4. Explicar los sistemas de numeración y sus conversiones entre ellas</v>
      </c>
      <c r="V68" s="99"/>
      <c r="W68" s="99"/>
      <c r="X68" s="99"/>
      <c r="Y68" s="99"/>
      <c r="Z68" s="99"/>
      <c r="AA68" s="99"/>
      <c r="AB68" s="99"/>
      <c r="AC68" s="99"/>
      <c r="AD68" s="100"/>
    </row>
    <row r="69" spans="1:45"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7"/>
      <c r="AF69" s="27"/>
      <c r="AG69" s="27"/>
      <c r="AH69" s="27"/>
      <c r="AI69" s="27"/>
      <c r="AJ69" s="27"/>
      <c r="AK69" s="27"/>
      <c r="AL69" s="27"/>
      <c r="AM69" s="27"/>
      <c r="AN69" s="27"/>
      <c r="AO69" s="27"/>
      <c r="AP69" s="27"/>
      <c r="AQ69" s="27"/>
      <c r="AR69" s="27"/>
      <c r="AS69" s="27"/>
    </row>
    <row r="70" spans="1:45"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7"/>
      <c r="AF70" s="27"/>
      <c r="AG70" s="27"/>
      <c r="AH70" s="27"/>
      <c r="AI70" s="27"/>
      <c r="AJ70" s="27"/>
      <c r="AK70" s="27"/>
      <c r="AL70" s="27"/>
      <c r="AM70" s="27"/>
      <c r="AN70" s="27"/>
      <c r="AO70" s="27"/>
      <c r="AP70" s="27"/>
      <c r="AQ70" s="27"/>
      <c r="AR70" s="27"/>
      <c r="AS70" s="27"/>
    </row>
    <row r="71" spans="1:45" ht="18.75" x14ac:dyDescent="0.3">
      <c r="A71" s="83" t="s">
        <v>447</v>
      </c>
      <c r="B71" s="83"/>
      <c r="C71" s="83"/>
      <c r="D71" s="83"/>
      <c r="E71" s="83"/>
      <c r="F71" s="83"/>
      <c r="G71" s="83"/>
      <c r="H71" s="83"/>
      <c r="I71" s="83"/>
      <c r="J71" s="83"/>
      <c r="K71" s="83"/>
      <c r="L71" s="83"/>
      <c r="M71" s="83"/>
      <c r="N71" s="83"/>
      <c r="O71" s="83"/>
      <c r="P71" s="84" t="s">
        <v>194</v>
      </c>
      <c r="Q71" s="85"/>
      <c r="R71" s="85"/>
      <c r="S71" s="85"/>
      <c r="T71" s="85"/>
      <c r="U71" s="85"/>
      <c r="V71" s="85"/>
      <c r="W71" s="85"/>
      <c r="X71" s="85"/>
      <c r="Y71" s="85"/>
      <c r="Z71" s="85"/>
      <c r="AA71" s="85"/>
      <c r="AB71" s="85"/>
      <c r="AC71" s="63" t="s">
        <v>195</v>
      </c>
      <c r="AD71" s="64"/>
    </row>
    <row r="72" spans="1:45"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59"/>
      <c r="Q72" s="59"/>
      <c r="R72" s="59"/>
      <c r="S72" s="59"/>
      <c r="T72" s="59"/>
      <c r="U72" s="59"/>
      <c r="V72" s="59"/>
      <c r="W72" s="59"/>
      <c r="X72" s="59"/>
      <c r="Y72" s="59"/>
      <c r="Z72" s="59"/>
      <c r="AA72" s="59"/>
      <c r="AB72" s="59"/>
      <c r="AC72" s="60"/>
      <c r="AD72" s="60"/>
    </row>
    <row r="73" spans="1:45" x14ac:dyDescent="0.25">
      <c r="A73" s="53"/>
      <c r="B73" s="54"/>
      <c r="C73" s="54"/>
      <c r="D73" s="54"/>
      <c r="E73" s="54"/>
      <c r="F73" s="54"/>
      <c r="G73" s="54"/>
      <c r="H73" s="54"/>
      <c r="I73" s="54"/>
      <c r="J73" s="54"/>
      <c r="K73" s="54"/>
      <c r="L73" s="54"/>
      <c r="M73" s="54"/>
      <c r="N73" s="54"/>
      <c r="O73" s="55"/>
      <c r="P73" s="59"/>
      <c r="Q73" s="59"/>
      <c r="R73" s="59"/>
      <c r="S73" s="59"/>
      <c r="T73" s="59"/>
      <c r="U73" s="59"/>
      <c r="V73" s="59"/>
      <c r="W73" s="59"/>
      <c r="X73" s="59"/>
      <c r="Y73" s="59"/>
      <c r="Z73" s="59"/>
      <c r="AA73" s="59"/>
      <c r="AB73" s="59"/>
      <c r="AC73" s="60"/>
      <c r="AD73" s="60"/>
    </row>
    <row r="74" spans="1:45" ht="18.75" x14ac:dyDescent="0.25">
      <c r="A74" s="53" t="str">
        <f>+VLOOKUP(F6,BD!B:VI,533,0)</f>
        <v>CONAMAT (2009) Álgebra México México Pearson</v>
      </c>
      <c r="B74" s="54"/>
      <c r="C74" s="54"/>
      <c r="D74" s="54"/>
      <c r="E74" s="54"/>
      <c r="F74" s="54"/>
      <c r="G74" s="54"/>
      <c r="H74" s="54"/>
      <c r="I74" s="54"/>
      <c r="J74" s="54"/>
      <c r="K74" s="54"/>
      <c r="L74" s="54"/>
      <c r="M74" s="54"/>
      <c r="N74" s="54"/>
      <c r="O74" s="55"/>
      <c r="P74" s="61"/>
      <c r="Q74" s="61"/>
      <c r="R74" s="61"/>
      <c r="S74" s="61"/>
      <c r="T74" s="61"/>
      <c r="U74" s="61"/>
      <c r="V74" s="61"/>
      <c r="W74" s="61"/>
      <c r="X74" s="61"/>
      <c r="Y74" s="61"/>
      <c r="Z74" s="61"/>
      <c r="AA74" s="61"/>
      <c r="AB74" s="61"/>
      <c r="AC74" s="60"/>
      <c r="AD74" s="60"/>
    </row>
    <row r="75" spans="1:45" ht="18.75" x14ac:dyDescent="0.25">
      <c r="A75" s="53"/>
      <c r="B75" s="54"/>
      <c r="C75" s="54"/>
      <c r="D75" s="54"/>
      <c r="E75" s="54"/>
      <c r="F75" s="54"/>
      <c r="G75" s="54"/>
      <c r="H75" s="54"/>
      <c r="I75" s="54"/>
      <c r="J75" s="54"/>
      <c r="K75" s="54"/>
      <c r="L75" s="54"/>
      <c r="M75" s="54"/>
      <c r="N75" s="54"/>
      <c r="O75" s="55"/>
      <c r="P75" s="61"/>
      <c r="Q75" s="61"/>
      <c r="R75" s="61"/>
      <c r="S75" s="61"/>
      <c r="T75" s="61"/>
      <c r="U75" s="61"/>
      <c r="V75" s="61"/>
      <c r="W75" s="61"/>
      <c r="X75" s="61"/>
      <c r="Y75" s="61"/>
      <c r="Z75" s="61"/>
      <c r="AA75" s="61"/>
      <c r="AB75" s="61"/>
      <c r="AC75" s="60"/>
      <c r="AD75" s="60"/>
    </row>
    <row r="76" spans="1:45" ht="18.75"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row>
    <row r="77" spans="1:45"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row>
    <row r="78" spans="1:45" ht="18.75"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row>
    <row r="79" spans="1:45"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row>
    <row r="80" spans="1:45" ht="18.75"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89"/>
      <c r="Q80" s="89"/>
      <c r="R80" s="89"/>
      <c r="S80" s="89"/>
      <c r="T80" s="89"/>
      <c r="U80" s="89"/>
      <c r="V80" s="89"/>
      <c r="W80" s="89"/>
      <c r="X80" s="89"/>
      <c r="Y80" s="89"/>
      <c r="Z80" s="89"/>
      <c r="AA80" s="89"/>
      <c r="AB80" s="89"/>
      <c r="AC80" s="90">
        <f>SUM(AC72:AD79)</f>
        <v>0</v>
      </c>
      <c r="AD80" s="91"/>
    </row>
    <row r="81" spans="1:45" x14ac:dyDescent="0.25"/>
    <row r="82" spans="1:45" x14ac:dyDescent="0.25"/>
    <row r="83" spans="1:45" x14ac:dyDescent="0.25"/>
    <row r="84" spans="1:45" x14ac:dyDescent="0.25"/>
    <row r="85" spans="1:45" x14ac:dyDescent="0.25">
      <c r="A85" s="31"/>
      <c r="B85" s="62"/>
      <c r="C85" s="62"/>
      <c r="D85" s="62"/>
      <c r="E85" s="62"/>
      <c r="F85" s="62"/>
      <c r="G85" s="62"/>
      <c r="H85" s="62"/>
      <c r="I85" s="62"/>
      <c r="J85" s="62"/>
      <c r="K85" s="31"/>
      <c r="L85" s="62"/>
      <c r="M85" s="62"/>
      <c r="N85" s="62"/>
      <c r="O85" s="62"/>
      <c r="P85" s="62"/>
      <c r="Q85" s="62"/>
      <c r="R85" s="62"/>
      <c r="S85" s="62"/>
      <c r="T85" s="62"/>
      <c r="U85" s="31"/>
      <c r="V85" s="62"/>
      <c r="W85" s="62"/>
      <c r="X85" s="62"/>
      <c r="Y85" s="62"/>
      <c r="Z85" s="62"/>
      <c r="AA85" s="62"/>
      <c r="AB85" s="62"/>
      <c r="AC85" s="62"/>
      <c r="AD85" s="62"/>
    </row>
    <row r="86" spans="1:45" s="7" customFormat="1" x14ac:dyDescent="0.25">
      <c r="A86" s="29"/>
      <c r="B86" s="31" t="s">
        <v>3615</v>
      </c>
      <c r="C86" s="31"/>
      <c r="D86" s="31"/>
      <c r="E86" s="31"/>
      <c r="F86" s="31"/>
      <c r="G86" s="31"/>
      <c r="H86" s="31"/>
      <c r="I86" s="31"/>
      <c r="J86" s="29"/>
      <c r="K86" s="31"/>
      <c r="L86" s="31"/>
      <c r="M86" s="31" t="s">
        <v>3616</v>
      </c>
      <c r="N86" s="31"/>
      <c r="O86" s="31"/>
      <c r="P86" s="33"/>
      <c r="Q86" s="33"/>
      <c r="R86" s="29"/>
      <c r="S86" s="31"/>
      <c r="T86" s="31"/>
      <c r="U86" s="31"/>
      <c r="V86" s="31" t="s">
        <v>3617</v>
      </c>
      <c r="W86" s="31"/>
      <c r="X86" s="31"/>
      <c r="Y86" s="31"/>
      <c r="Z86" s="31"/>
      <c r="AA86" s="31"/>
      <c r="AB86" s="31"/>
      <c r="AC86" s="31"/>
      <c r="AD86" s="29"/>
      <c r="AE86" s="3"/>
      <c r="AF86" s="3"/>
      <c r="AG86" s="3"/>
      <c r="AH86" s="3"/>
      <c r="AI86" s="3"/>
      <c r="AJ86" s="3"/>
      <c r="AK86" s="3"/>
      <c r="AL86" s="3"/>
      <c r="AM86" s="3"/>
      <c r="AN86" s="3"/>
      <c r="AO86" s="3"/>
      <c r="AP86" s="3"/>
      <c r="AQ86" s="3"/>
      <c r="AR86" s="3"/>
      <c r="AS86" s="3"/>
    </row>
    <row r="87" spans="1:45" x14ac:dyDescent="0.25">
      <c r="A87" s="33" t="s">
        <v>202</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29"/>
    </row>
    <row r="88" spans="1:45" x14ac:dyDescent="0.25">
      <c r="A88" s="150" t="s">
        <v>5129</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row>
  </sheetData>
  <sheetProtection password="B7B8" sheet="1" formatCells="0" selectLockedCells="1"/>
  <sortState ref="AL2:AL60">
    <sortCondition ref="AL2"/>
  </sortState>
  <mergeCells count="177">
    <mergeCell ref="A88:AD88"/>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A9:E9"/>
    <mergeCell ref="F9:H9"/>
    <mergeCell ref="M9:O9"/>
    <mergeCell ref="Q9:T9"/>
    <mergeCell ref="V9:Y9"/>
    <mergeCell ref="Z9:AD9"/>
    <mergeCell ref="F8:AD8"/>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1:A63"/>
    <mergeCell ref="B61:R63"/>
    <mergeCell ref="T61:X61"/>
    <mergeCell ref="Z61:AD63"/>
    <mergeCell ref="T62:X62"/>
    <mergeCell ref="T63:X63"/>
    <mergeCell ref="A67:T67"/>
    <mergeCell ref="U67:AD67"/>
    <mergeCell ref="A68:T69"/>
    <mergeCell ref="U68:AD69"/>
    <mergeCell ref="L85:T85"/>
    <mergeCell ref="B85:J85"/>
    <mergeCell ref="V85:AD85"/>
    <mergeCell ref="AC71:AD71"/>
    <mergeCell ref="A64:A66"/>
    <mergeCell ref="B64:R66"/>
    <mergeCell ref="T64:X64"/>
    <mergeCell ref="Z64:AD66"/>
    <mergeCell ref="T65:X65"/>
    <mergeCell ref="T66:X66"/>
    <mergeCell ref="A70:AD70"/>
    <mergeCell ref="A71:O71"/>
    <mergeCell ref="P71:AB71"/>
    <mergeCell ref="A80:O80"/>
    <mergeCell ref="P80:AB80"/>
    <mergeCell ref="AC80:AD80"/>
    <mergeCell ref="AC76:AD76"/>
    <mergeCell ref="P77:AB77"/>
    <mergeCell ref="AC77:AD77"/>
    <mergeCell ref="P78:AB78"/>
    <mergeCell ref="AC78:AD78"/>
    <mergeCell ref="P79:AB79"/>
    <mergeCell ref="AC79:AD79"/>
    <mergeCell ref="P76:AB76"/>
    <mergeCell ref="A78:O79"/>
    <mergeCell ref="A72:O73"/>
    <mergeCell ref="A74:O75"/>
    <mergeCell ref="A76:O77"/>
    <mergeCell ref="P72:AB72"/>
    <mergeCell ref="AC72:AD72"/>
    <mergeCell ref="P73:AB73"/>
    <mergeCell ref="AC73:AD73"/>
    <mergeCell ref="P74:AB74"/>
    <mergeCell ref="AC74:AD74"/>
    <mergeCell ref="P75:AB75"/>
    <mergeCell ref="AC75:AD75"/>
  </mergeCells>
  <conditionalFormatting sqref="A54:B54 A58:B58 A61:B61 A29 A18:A23 A26 A32 AC80:AD80 P72:AD79 A64:B64 A36:B36 A39:B39 A42:B42 A45:B45 A48:B48 A51:B51 H17:AA23 S26:S34 S36:S56 S58:S66">
    <cfRule type="containsBlanks" dxfId="126" priority="150">
      <formula>LEN(TRIM(A17))=0</formula>
    </cfRule>
  </conditionalFormatting>
  <conditionalFormatting sqref="AD5">
    <cfRule type="containsBlanks" dxfId="125" priority="118">
      <formula>LEN(TRIM(AD5))=0</formula>
    </cfRule>
  </conditionalFormatting>
  <conditionalFormatting sqref="A13:O14">
    <cfRule type="containsBlanks" dxfId="124" priority="78">
      <formula>LEN(TRIM(A13))=0</formula>
    </cfRule>
  </conditionalFormatting>
  <conditionalFormatting sqref="Q13:AD14">
    <cfRule type="containsBlanks" dxfId="123" priority="77">
      <formula>LEN(TRIM(Q13))=0</formula>
    </cfRule>
  </conditionalFormatting>
  <conditionalFormatting sqref="B26">
    <cfRule type="containsBlanks" dxfId="122" priority="75">
      <formula>LEN(TRIM(B26))=0</formula>
    </cfRule>
  </conditionalFormatting>
  <conditionalFormatting sqref="B29">
    <cfRule type="containsBlanks" dxfId="121" priority="52">
      <formula>LEN(TRIM(B29))=0</formula>
    </cfRule>
  </conditionalFormatting>
  <conditionalFormatting sqref="B32">
    <cfRule type="containsBlanks" dxfId="120" priority="51">
      <formula>LEN(TRIM(B32))=0</formula>
    </cfRule>
  </conditionalFormatting>
  <conditionalFormatting sqref="T58">
    <cfRule type="containsBlanks" dxfId="119" priority="5">
      <formula>LEN(TRIM(T58))=0</formula>
    </cfRule>
  </conditionalFormatting>
  <conditionalFormatting sqref="T36:T56">
    <cfRule type="containsBlanks" dxfId="118" priority="4">
      <formula>LEN(TRIM(T36))=0</formula>
    </cfRule>
  </conditionalFormatting>
  <conditionalFormatting sqref="T59:T66">
    <cfRule type="containsBlanks" dxfId="117" priority="3">
      <formula>LEN(TRIM(T59))=0</formula>
    </cfRule>
  </conditionalFormatting>
  <conditionalFormatting sqref="T26">
    <cfRule type="containsBlanks" dxfId="116" priority="2">
      <formula>LEN(TRIM(T26))=0</formula>
    </cfRule>
  </conditionalFormatting>
  <conditionalFormatting sqref="T27:T34">
    <cfRule type="containsBlanks" dxfId="115" priority="1">
      <formula>LEN(TRIM(T27))=0</formula>
    </cfRule>
  </conditionalFormatting>
  <dataValidations count="6">
    <dataValidation type="list" allowBlank="1" showInputMessage="1" showErrorMessage="1" sqref="A54 A61 A58 A26 A32 A64 A29 A36 A39 A42 A45 A48 A51">
      <formula1>"1,2,3,4,5,6,7,8,9,10,11,12,13,14,15"</formula1>
    </dataValidation>
    <dataValidation type="list" allowBlank="1" showInputMessage="1" showErrorMessage="1" sqref="S26:S34 S36:S56 Y26:Y34 S58:S66 Y58:Y66 Y36:Y5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F6:AD6">
      <formula1>$AL$2:$AL$67</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00" zoomScaleSheetLayoutView="120" workbookViewId="0">
      <selection activeCell="A13" sqref="A13:O13"/>
    </sheetView>
  </sheetViews>
  <sheetFormatPr baseColWidth="10" defaultColWidth="0" defaultRowHeight="15" zeroHeight="1" x14ac:dyDescent="0.25"/>
  <cols>
    <col min="1" max="29" width="4.28515625" style="23" customWidth="1"/>
    <col min="30" max="30" width="4.28515625" style="7" customWidth="1"/>
    <col min="31" max="31" width="11.140625" style="7" customWidth="1"/>
    <col min="32" max="37" width="4.28515625" style="4" hidden="1" customWidth="1"/>
    <col min="38" max="38" width="11.42578125" style="3" hidden="1" customWidth="1"/>
    <col min="39"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3" t="s">
        <v>200</v>
      </c>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3" t="s">
        <v>122</v>
      </c>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3" t="s">
        <v>106</v>
      </c>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3" t="s">
        <v>113</v>
      </c>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31</v>
      </c>
      <c r="AL5" s="3" t="s">
        <v>144</v>
      </c>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3" t="s">
        <v>161</v>
      </c>
      <c r="AM6" s="49" t="s">
        <v>434</v>
      </c>
      <c r="AN6" s="4"/>
      <c r="AO6" s="4"/>
      <c r="AP6" s="4"/>
      <c r="AQ6" s="4"/>
    </row>
    <row r="7" spans="1:43"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3" t="s">
        <v>136</v>
      </c>
      <c r="AM7" s="49" t="s">
        <v>435</v>
      </c>
      <c r="AN7" s="4"/>
      <c r="AO7" s="4"/>
      <c r="AP7" s="4"/>
      <c r="AQ7" s="4"/>
    </row>
    <row r="8" spans="1:43" x14ac:dyDescent="0.25">
      <c r="A8" s="173" t="s">
        <v>201</v>
      </c>
      <c r="B8" s="174"/>
      <c r="C8" s="174"/>
      <c r="D8" s="174"/>
      <c r="E8" s="174"/>
      <c r="F8" s="183" t="str">
        <f>+VLOOKUP(F6,BD!B:VI,59,0)</f>
        <v>Álgebra</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3" t="s">
        <v>148</v>
      </c>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+VLOOKUP(F6,BD!B:VI,60,0)</f>
        <v>6</v>
      </c>
      <c r="M9" s="178" t="s">
        <v>174</v>
      </c>
      <c r="N9" s="179"/>
      <c r="O9" s="179"/>
      <c r="P9" s="13">
        <f>+VLOOKUP(F6,BD!B:VI,61,0)</f>
        <v>18</v>
      </c>
      <c r="Q9" s="178" t="s">
        <v>175</v>
      </c>
      <c r="R9" s="179"/>
      <c r="S9" s="179"/>
      <c r="T9" s="179"/>
      <c r="U9" s="14">
        <f>+VLOOKUP(F6,BD!B:VI,8,0)</f>
        <v>6</v>
      </c>
      <c r="V9" s="178" t="s">
        <v>176</v>
      </c>
      <c r="W9" s="179"/>
      <c r="X9" s="179"/>
      <c r="Y9" s="179"/>
      <c r="Z9" s="180" t="str">
        <f>+VLOOKUP(F6,BD!B:VI,105,0)</f>
        <v>Aula</v>
      </c>
      <c r="AA9" s="181"/>
      <c r="AB9" s="181"/>
      <c r="AC9" s="181"/>
      <c r="AD9" s="182"/>
      <c r="AL9" s="3" t="s">
        <v>149</v>
      </c>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3" t="s">
        <v>103</v>
      </c>
      <c r="AM10" s="49" t="s">
        <v>424</v>
      </c>
      <c r="AN10" s="4"/>
      <c r="AO10" s="4"/>
      <c r="AP10" s="4"/>
      <c r="AQ10" s="4"/>
    </row>
    <row r="11" spans="1:43" ht="34.5" customHeight="1" x14ac:dyDescent="0.25">
      <c r="A11" s="167" t="str">
        <f>+VLOOKUP(F6,BD!B:VI,63,0)</f>
        <v>El alumno desarrollará problemas algebraicos para resolver situaciones de la vida cotidiana.</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3" t="s">
        <v>142</v>
      </c>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32"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32"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3" t="s">
        <v>123</v>
      </c>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3" t="s">
        <v>128</v>
      </c>
      <c r="AM16" s="49" t="s">
        <v>427</v>
      </c>
      <c r="AN16" s="4"/>
      <c r="AO16" s="4"/>
      <c r="AP16" s="4"/>
      <c r="AQ16" s="4"/>
    </row>
    <row r="17" spans="1:43" s="16" customFormat="1" ht="39" customHeight="1" x14ac:dyDescent="0.25">
      <c r="A17" s="186" t="str">
        <f>IF(VLOOKUP(F6,BD!B:VI,64,0)=0,"----------------------------------------------------",(VLOOKUP(F6,BD!B:VI,64,0)))</f>
        <v>Expresiones algebraicas y su clasificación</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L17" s="26" t="s">
        <v>152</v>
      </c>
      <c r="AM17" s="49" t="s">
        <v>442</v>
      </c>
    </row>
    <row r="18" spans="1:43" s="16" customFormat="1" ht="39" customHeight="1" x14ac:dyDescent="0.25">
      <c r="A18" s="186" t="str">
        <f>IF(VLOOKUP(F6,BD!B:VI,68,0)=0,"----------------------------------------------------",(VLOOKUP(F6,BD!B:VI,68,0)))</f>
        <v>Operaciones algebraicas</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L18" s="26" t="s">
        <v>129</v>
      </c>
      <c r="AM18" s="49" t="s">
        <v>428</v>
      </c>
    </row>
    <row r="19" spans="1:43" s="16" customFormat="1" ht="39" customHeight="1" x14ac:dyDescent="0.25">
      <c r="A19" s="186" t="str">
        <f>IF(VLOOKUP(F6,BD!B:VI,72,0)=0,"----------------------------------------------------",(VLOOKUP(F6,BD!B:VI,72,0)))</f>
        <v>Productos notables</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L19" s="26" t="s">
        <v>137</v>
      </c>
      <c r="AM19" s="49" t="s">
        <v>433</v>
      </c>
    </row>
    <row r="20" spans="1:43" s="16" customFormat="1" ht="39" customHeight="1" x14ac:dyDescent="0.25">
      <c r="A20" s="186" t="str">
        <f>IF(VLOOKUP(F6,BD!B:VI,76,0)=0,"----------------------------------------------------",(VLOOKUP(F6,BD!B:VI,76,0)))</f>
        <v>Factorización</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L20" s="26" t="s">
        <v>131</v>
      </c>
      <c r="AM20" s="49" t="s">
        <v>425</v>
      </c>
    </row>
    <row r="21" spans="1:43" s="16" customFormat="1" ht="39" customHeight="1" x14ac:dyDescent="0.25">
      <c r="A21" s="186" t="str">
        <f>IF(VLOOKUP(F6,BD!B:VI,80,0)=0,"----------------------------------------------------",(VLOOKUP(F6,BD!B:VI,80,0)))</f>
        <v>----------------------------------------------------</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L21" s="26" t="s">
        <v>199</v>
      </c>
      <c r="AM21" s="49" t="s">
        <v>431</v>
      </c>
    </row>
    <row r="22" spans="1:43" s="16" customFormat="1" ht="39" customHeight="1" x14ac:dyDescent="0.25">
      <c r="A22" s="186" t="str">
        <f>IF(VLOOKUP(F6,BD!B:VI,84,0)=0,"----------------------------------------------------",(VLOOKUP(F6,BD!B:VI,84,0)))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L22" s="26" t="s">
        <v>167</v>
      </c>
      <c r="AM22" s="49" t="s">
        <v>443</v>
      </c>
    </row>
    <row r="23" spans="1:43" s="16" customFormat="1" ht="39" customHeight="1" x14ac:dyDescent="0.25">
      <c r="A23" s="186" t="str">
        <f>IF(VLOOKUP(F6,BD!B:VI,88,0)=0,"----------------------------------------------------",(VLOOKUP(F6,BD!B:VI,88,0)))</f>
        <v>----------------------------------------------------</v>
      </c>
      <c r="B23" s="187"/>
      <c r="C23" s="187"/>
      <c r="D23" s="187"/>
      <c r="E23" s="187"/>
      <c r="F23" s="187"/>
      <c r="G23" s="188"/>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L23" s="26" t="s">
        <v>111</v>
      </c>
      <c r="AM23" s="49" t="s">
        <v>444</v>
      </c>
    </row>
    <row r="24" spans="1:43" ht="18" customHeight="1" x14ac:dyDescent="0.25">
      <c r="A24" s="131" t="s">
        <v>421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 t="s">
        <v>208</v>
      </c>
      <c r="AM24" s="49" t="s">
        <v>423</v>
      </c>
      <c r="AN24" s="4"/>
      <c r="AO24" s="4"/>
      <c r="AP24" s="4"/>
      <c r="AQ24" s="4"/>
    </row>
    <row r="25" spans="1:43" x14ac:dyDescent="0.25">
      <c r="A25" s="17" t="s">
        <v>183</v>
      </c>
      <c r="B25" s="104" t="s">
        <v>184</v>
      </c>
      <c r="C25" s="104"/>
      <c r="D25" s="104"/>
      <c r="E25" s="104"/>
      <c r="F25" s="104"/>
      <c r="G25" s="104"/>
      <c r="H25" s="104"/>
      <c r="I25" s="104"/>
      <c r="J25" s="104"/>
      <c r="K25" s="104"/>
      <c r="L25" s="104"/>
      <c r="M25" s="104"/>
      <c r="N25" s="104"/>
      <c r="O25" s="104"/>
      <c r="P25" s="104"/>
      <c r="Q25" s="104"/>
      <c r="R25" s="105"/>
      <c r="S25" s="51" t="s">
        <v>185</v>
      </c>
      <c r="T25" s="106" t="s">
        <v>186</v>
      </c>
      <c r="U25" s="106"/>
      <c r="V25" s="106"/>
      <c r="W25" s="106"/>
      <c r="X25" s="19"/>
      <c r="Y25" s="52" t="s">
        <v>187</v>
      </c>
      <c r="Z25" s="134" t="s">
        <v>188</v>
      </c>
      <c r="AA25" s="134"/>
      <c r="AB25" s="134"/>
      <c r="AC25" s="134"/>
      <c r="AD25" s="134"/>
      <c r="AL25" s="3" t="s">
        <v>140</v>
      </c>
      <c r="AM25" s="49" t="s">
        <v>436</v>
      </c>
      <c r="AN25" s="4"/>
      <c r="AO25" s="4"/>
      <c r="AP25" s="4"/>
      <c r="AQ25" s="4"/>
    </row>
    <row r="26" spans="1:43" ht="13.5" customHeight="1" x14ac:dyDescent="0.25">
      <c r="A26" s="65">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3" t="s">
        <v>110</v>
      </c>
      <c r="AM26" s="4"/>
      <c r="AN26" s="4"/>
      <c r="AO26" s="4"/>
      <c r="AP26" s="4"/>
      <c r="AQ26" s="4"/>
    </row>
    <row r="27" spans="1:43" ht="13.5" customHeight="1" x14ac:dyDescent="0.25">
      <c r="A27" s="66"/>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3" t="s">
        <v>119</v>
      </c>
      <c r="AM27" s="4"/>
      <c r="AN27" s="4"/>
      <c r="AO27" s="4"/>
      <c r="AP27" s="4"/>
      <c r="AQ27" s="4"/>
    </row>
    <row r="28" spans="1:43" ht="13.5" customHeight="1" x14ac:dyDescent="0.25">
      <c r="A28" s="67"/>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3" t="s">
        <v>196</v>
      </c>
      <c r="AM28" s="4"/>
      <c r="AN28" s="4"/>
      <c r="AO28" s="4"/>
      <c r="AP28" s="4"/>
      <c r="AQ28" s="4"/>
    </row>
    <row r="29" spans="1:43" ht="13.5" customHeight="1" x14ac:dyDescent="0.25">
      <c r="A29" s="65">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3" t="s">
        <v>197</v>
      </c>
      <c r="AM29" s="4"/>
      <c r="AN29" s="4"/>
      <c r="AO29" s="4"/>
      <c r="AP29" s="4"/>
      <c r="AQ29" s="4"/>
    </row>
    <row r="30" spans="1:43" ht="13.5" customHeight="1" x14ac:dyDescent="0.25">
      <c r="A30" s="66"/>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3" t="s">
        <v>198</v>
      </c>
      <c r="AM30" s="4"/>
      <c r="AN30" s="4"/>
      <c r="AO30" s="4"/>
      <c r="AP30" s="4"/>
      <c r="AQ30" s="4"/>
    </row>
    <row r="31" spans="1:43" ht="13.5" customHeight="1" x14ac:dyDescent="0.25">
      <c r="A31" s="67"/>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3" t="s">
        <v>165</v>
      </c>
      <c r="AM31" s="4"/>
      <c r="AN31" s="4"/>
      <c r="AO31" s="4"/>
      <c r="AP31" s="4"/>
      <c r="AQ31" s="4"/>
    </row>
    <row r="32" spans="1:43" ht="13.5" customHeight="1" x14ac:dyDescent="0.25">
      <c r="A32" s="65">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3" t="s">
        <v>117</v>
      </c>
      <c r="AM32" s="4"/>
      <c r="AN32" s="4"/>
      <c r="AO32" s="4"/>
      <c r="AP32" s="4"/>
      <c r="AQ32" s="4"/>
    </row>
    <row r="33" spans="1:43" ht="13.5" customHeight="1" x14ac:dyDescent="0.25">
      <c r="A33" s="66"/>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3" t="s">
        <v>159</v>
      </c>
      <c r="AM33" s="4"/>
      <c r="AN33" s="4"/>
      <c r="AO33" s="4"/>
      <c r="AP33" s="4"/>
      <c r="AQ33" s="4"/>
    </row>
    <row r="34" spans="1:43" ht="13.5" customHeight="1" x14ac:dyDescent="0.25">
      <c r="A34" s="67"/>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3" t="s">
        <v>130</v>
      </c>
      <c r="AM34" s="4"/>
      <c r="AN34" s="4"/>
      <c r="AO34" s="4"/>
      <c r="AP34" s="4"/>
      <c r="AQ34" s="4"/>
    </row>
    <row r="35" spans="1:43" x14ac:dyDescent="0.25">
      <c r="A35" s="17" t="s">
        <v>183</v>
      </c>
      <c r="B35" s="104" t="s">
        <v>189</v>
      </c>
      <c r="C35" s="104"/>
      <c r="D35" s="104"/>
      <c r="E35" s="104"/>
      <c r="F35" s="104"/>
      <c r="G35" s="104"/>
      <c r="H35" s="104"/>
      <c r="I35" s="104"/>
      <c r="J35" s="104"/>
      <c r="K35" s="104"/>
      <c r="L35" s="104"/>
      <c r="M35" s="104"/>
      <c r="N35" s="104"/>
      <c r="O35" s="104"/>
      <c r="P35" s="104"/>
      <c r="Q35" s="104"/>
      <c r="R35" s="105"/>
      <c r="S35" s="51" t="s">
        <v>185</v>
      </c>
      <c r="T35" s="106" t="s">
        <v>186</v>
      </c>
      <c r="U35" s="106"/>
      <c r="V35" s="106"/>
      <c r="W35" s="106"/>
      <c r="X35" s="19"/>
      <c r="Y35" s="52" t="s">
        <v>187</v>
      </c>
      <c r="Z35" s="119" t="s">
        <v>188</v>
      </c>
      <c r="AA35" s="120"/>
      <c r="AB35" s="120"/>
      <c r="AC35" s="120"/>
      <c r="AD35" s="121"/>
      <c r="AL35" s="3" t="s">
        <v>138</v>
      </c>
      <c r="AM35" s="4"/>
      <c r="AN35" s="4"/>
      <c r="AO35" s="4"/>
      <c r="AP35" s="4"/>
      <c r="AQ35" s="4"/>
    </row>
    <row r="36" spans="1:43" ht="12.75" customHeight="1" x14ac:dyDescent="0.25">
      <c r="A36" s="217">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3" t="s">
        <v>162</v>
      </c>
      <c r="AM36" s="4"/>
      <c r="AN36" s="4"/>
      <c r="AO36" s="4"/>
      <c r="AP36" s="4"/>
      <c r="AQ36" s="4"/>
    </row>
    <row r="37" spans="1:43" ht="12.75" customHeight="1" x14ac:dyDescent="0.25">
      <c r="A37" s="218"/>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3" t="s">
        <v>105</v>
      </c>
      <c r="AM37" s="4"/>
      <c r="AN37" s="4"/>
      <c r="AO37" s="4"/>
      <c r="AP37" s="4"/>
      <c r="AQ37" s="4"/>
    </row>
    <row r="38" spans="1:43" ht="12.75" customHeight="1" x14ac:dyDescent="0.25">
      <c r="A38" s="219"/>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3" t="s">
        <v>121</v>
      </c>
      <c r="AM38" s="4"/>
      <c r="AN38" s="4"/>
      <c r="AO38" s="4"/>
      <c r="AP38" s="4"/>
      <c r="AQ38" s="4"/>
    </row>
    <row r="39" spans="1:43" ht="12.75" customHeight="1" x14ac:dyDescent="0.25">
      <c r="A39" s="217">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3" t="s">
        <v>160</v>
      </c>
      <c r="AM39" s="4"/>
      <c r="AN39" s="4"/>
      <c r="AO39" s="4"/>
      <c r="AP39" s="4"/>
      <c r="AQ39" s="4"/>
    </row>
    <row r="40" spans="1:43" ht="12.75" customHeight="1" x14ac:dyDescent="0.25">
      <c r="A40" s="218"/>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3" t="s">
        <v>120</v>
      </c>
      <c r="AM40" s="4"/>
      <c r="AN40" s="4"/>
      <c r="AO40" s="4"/>
      <c r="AP40" s="4"/>
      <c r="AQ40" s="4"/>
    </row>
    <row r="41" spans="1:43" ht="12.75" customHeight="1" x14ac:dyDescent="0.25">
      <c r="A41" s="219"/>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3" t="s">
        <v>100</v>
      </c>
      <c r="AM41" s="4"/>
      <c r="AN41" s="4"/>
      <c r="AO41" s="4"/>
      <c r="AP41" s="4"/>
      <c r="AQ41" s="4"/>
    </row>
    <row r="42" spans="1:43" ht="12.75" customHeight="1" x14ac:dyDescent="0.25">
      <c r="A42" s="217">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3" t="s">
        <v>114</v>
      </c>
      <c r="AM42" s="4"/>
      <c r="AN42" s="4"/>
      <c r="AO42" s="4"/>
      <c r="AP42" s="4"/>
      <c r="AQ42" s="4"/>
    </row>
    <row r="43" spans="1:43" ht="12.75" customHeight="1" x14ac:dyDescent="0.25">
      <c r="A43" s="218"/>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3" t="s">
        <v>164</v>
      </c>
      <c r="AM43" s="4"/>
      <c r="AN43" s="4"/>
      <c r="AO43" s="4"/>
      <c r="AP43" s="4"/>
      <c r="AQ43" s="4"/>
    </row>
    <row r="44" spans="1:43" ht="12.75" customHeight="1" x14ac:dyDescent="0.25">
      <c r="A44" s="219"/>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3" t="s">
        <v>134</v>
      </c>
      <c r="AM44" s="4"/>
      <c r="AN44" s="4"/>
      <c r="AO44" s="4"/>
      <c r="AP44" s="4"/>
      <c r="AQ44" s="4"/>
    </row>
    <row r="45" spans="1:43" ht="12.75" customHeight="1" x14ac:dyDescent="0.25">
      <c r="A45" s="217">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3" t="s">
        <v>158</v>
      </c>
      <c r="AM45" s="4"/>
      <c r="AN45" s="4"/>
      <c r="AO45" s="4"/>
      <c r="AP45" s="4"/>
      <c r="AQ45" s="4"/>
    </row>
    <row r="46" spans="1:43" ht="12.75" customHeight="1" x14ac:dyDescent="0.25">
      <c r="A46" s="218"/>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3" t="s">
        <v>163</v>
      </c>
      <c r="AM46" s="4"/>
      <c r="AN46" s="4"/>
      <c r="AO46" s="4"/>
      <c r="AP46" s="4"/>
      <c r="AQ46" s="4"/>
    </row>
    <row r="47" spans="1:43" ht="12.75" customHeight="1" x14ac:dyDescent="0.25">
      <c r="A47" s="219"/>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3" t="s">
        <v>146</v>
      </c>
      <c r="AM47" s="4"/>
      <c r="AN47" s="4"/>
      <c r="AO47" s="4"/>
      <c r="AP47" s="4"/>
      <c r="AQ47" s="4"/>
    </row>
    <row r="48" spans="1:43" ht="12.75" customHeight="1" x14ac:dyDescent="0.25">
      <c r="A48" s="217">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3" t="s">
        <v>112</v>
      </c>
      <c r="AM48" s="4"/>
      <c r="AN48" s="4"/>
      <c r="AO48" s="4"/>
      <c r="AP48" s="4"/>
      <c r="AQ48" s="4"/>
    </row>
    <row r="49" spans="1:43" ht="12.75" customHeight="1" x14ac:dyDescent="0.25">
      <c r="A49" s="218"/>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3" t="s">
        <v>125</v>
      </c>
      <c r="AM49" s="4"/>
      <c r="AN49" s="4"/>
      <c r="AO49" s="4"/>
      <c r="AP49" s="4"/>
      <c r="AQ49" s="4"/>
    </row>
    <row r="50" spans="1:43" ht="12.75" customHeight="1" x14ac:dyDescent="0.25">
      <c r="A50" s="219"/>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3" t="s">
        <v>97</v>
      </c>
      <c r="AM50" s="4"/>
      <c r="AN50" s="4"/>
      <c r="AO50" s="4"/>
      <c r="AP50" s="4"/>
      <c r="AQ50" s="4"/>
    </row>
    <row r="51" spans="1:43" ht="12.75" customHeight="1" x14ac:dyDescent="0.25">
      <c r="A51" s="217">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3" t="s">
        <v>147</v>
      </c>
      <c r="AM51" s="4"/>
      <c r="AN51" s="4"/>
      <c r="AO51" s="4"/>
      <c r="AP51" s="4"/>
      <c r="AQ51" s="4"/>
    </row>
    <row r="52" spans="1:43" ht="12.75" customHeight="1" x14ac:dyDescent="0.25">
      <c r="A52" s="218"/>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3" t="s">
        <v>127</v>
      </c>
      <c r="AM52" s="4"/>
      <c r="AN52" s="4"/>
      <c r="AO52" s="4"/>
      <c r="AP52" s="4"/>
      <c r="AQ52" s="4"/>
    </row>
    <row r="53" spans="1:43" ht="12.75" customHeight="1" x14ac:dyDescent="0.25">
      <c r="A53" s="219"/>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3" t="s">
        <v>135</v>
      </c>
      <c r="AM53" s="4"/>
      <c r="AN53" s="4"/>
      <c r="AO53" s="4"/>
      <c r="AP53" s="4"/>
      <c r="AQ53" s="4"/>
    </row>
    <row r="54" spans="1:43" ht="12.75" customHeight="1" x14ac:dyDescent="0.25">
      <c r="A54" s="217">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3" t="s">
        <v>118</v>
      </c>
      <c r="AM54" s="4"/>
      <c r="AN54" s="4"/>
      <c r="AO54" s="4"/>
      <c r="AP54" s="4"/>
      <c r="AQ54" s="4"/>
    </row>
    <row r="55" spans="1:43" ht="12.75" customHeight="1" x14ac:dyDescent="0.25">
      <c r="A55" s="218"/>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3" t="s">
        <v>104</v>
      </c>
      <c r="AM55" s="4"/>
      <c r="AN55" s="4"/>
      <c r="AO55" s="4"/>
      <c r="AP55" s="4"/>
      <c r="AQ55" s="4"/>
    </row>
    <row r="56" spans="1:43" ht="12.75" customHeight="1" x14ac:dyDescent="0.25">
      <c r="A56" s="219"/>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3" t="s">
        <v>126</v>
      </c>
      <c r="AM56" s="4"/>
      <c r="AN56" s="4"/>
      <c r="AO56" s="4"/>
      <c r="AP56" s="4"/>
      <c r="AQ56" s="4"/>
    </row>
    <row r="57" spans="1:43" x14ac:dyDescent="0.25">
      <c r="A57" s="17" t="s">
        <v>183</v>
      </c>
      <c r="B57" s="104" t="s">
        <v>190</v>
      </c>
      <c r="C57" s="104"/>
      <c r="D57" s="104"/>
      <c r="E57" s="104"/>
      <c r="F57" s="104"/>
      <c r="G57" s="104"/>
      <c r="H57" s="104"/>
      <c r="I57" s="104"/>
      <c r="J57" s="104"/>
      <c r="K57" s="104"/>
      <c r="L57" s="104"/>
      <c r="M57" s="104"/>
      <c r="N57" s="104"/>
      <c r="O57" s="104"/>
      <c r="P57" s="104"/>
      <c r="Q57" s="104"/>
      <c r="R57" s="105"/>
      <c r="S57" s="51" t="s">
        <v>185</v>
      </c>
      <c r="T57" s="106" t="s">
        <v>186</v>
      </c>
      <c r="U57" s="106"/>
      <c r="V57" s="106"/>
      <c r="W57" s="106"/>
      <c r="X57" s="19"/>
      <c r="Y57" s="52" t="s">
        <v>187</v>
      </c>
      <c r="Z57" s="107" t="s">
        <v>188</v>
      </c>
      <c r="AA57" s="108"/>
      <c r="AB57" s="108"/>
      <c r="AC57" s="108"/>
      <c r="AD57" s="109"/>
      <c r="AL57" s="3" t="s">
        <v>157</v>
      </c>
      <c r="AM57" s="4"/>
      <c r="AN57" s="4"/>
      <c r="AO57" s="4"/>
      <c r="AP57" s="4"/>
      <c r="AQ57" s="4"/>
    </row>
    <row r="58" spans="1:43" ht="12.75" customHeight="1" x14ac:dyDescent="0.25">
      <c r="A58" s="217">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M58" s="4"/>
      <c r="AN58" s="4"/>
      <c r="AO58" s="4"/>
      <c r="AP58" s="4"/>
      <c r="AQ58" s="4"/>
    </row>
    <row r="59" spans="1:43" ht="12.75" customHeight="1" x14ac:dyDescent="0.25">
      <c r="A59" s="218"/>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M59" s="4"/>
      <c r="AN59" s="4"/>
      <c r="AO59" s="4"/>
      <c r="AP59" s="4"/>
      <c r="AQ59" s="4"/>
    </row>
    <row r="60" spans="1:43" ht="12.75" customHeight="1" x14ac:dyDescent="0.25">
      <c r="A60" s="219"/>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M60" s="4"/>
      <c r="AN60" s="4"/>
      <c r="AO60" s="4"/>
      <c r="AP60" s="4"/>
      <c r="AQ60" s="4"/>
    </row>
    <row r="61" spans="1:43" ht="12.75" customHeight="1" x14ac:dyDescent="0.25">
      <c r="A61" s="217">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M61" s="4"/>
      <c r="AN61" s="4"/>
      <c r="AO61" s="4"/>
      <c r="AP61" s="4"/>
      <c r="AQ61" s="4"/>
    </row>
    <row r="62" spans="1:43" ht="12.75" customHeight="1" x14ac:dyDescent="0.25">
      <c r="A62" s="218"/>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M62" s="4"/>
      <c r="AN62" s="4"/>
      <c r="AO62" s="4"/>
      <c r="AP62" s="4"/>
      <c r="AQ62" s="4"/>
    </row>
    <row r="63" spans="1:43" ht="12.75" customHeight="1" x14ac:dyDescent="0.25">
      <c r="A63" s="219"/>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M63" s="4"/>
      <c r="AN63" s="4"/>
      <c r="AO63" s="4"/>
      <c r="AP63" s="4"/>
      <c r="AQ63" s="4"/>
    </row>
    <row r="64" spans="1:43" ht="12.75" customHeight="1" x14ac:dyDescent="0.25">
      <c r="A64" s="217">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M64" s="4"/>
      <c r="AN64" s="4"/>
      <c r="AO64" s="4"/>
      <c r="AP64" s="4"/>
      <c r="AQ64" s="4"/>
    </row>
    <row r="65" spans="1:43" ht="12.75" customHeight="1" x14ac:dyDescent="0.25">
      <c r="A65" s="218"/>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M65" s="4"/>
      <c r="AN65" s="4"/>
      <c r="AO65" s="4"/>
      <c r="AP65" s="4"/>
      <c r="AQ65" s="4"/>
    </row>
    <row r="66" spans="1:43" ht="12.75" customHeight="1" x14ac:dyDescent="0.25">
      <c r="A66" s="219"/>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M66" s="4"/>
      <c r="AN66" s="4"/>
      <c r="AO66" s="4"/>
      <c r="AP66" s="4"/>
      <c r="AQ66" s="4"/>
    </row>
    <row r="67" spans="1:43"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1"/>
      <c r="AL67" s="27"/>
    </row>
    <row r="68" spans="1:43" x14ac:dyDescent="0.25">
      <c r="A68" s="92" t="str">
        <f>+VLOOKUP(F6,BD!B:VI,100,0)</f>
        <v xml:space="preserve">Integrar un portafolio de evidencias que contenga:a) Solución de 5 ejercicios de cada uno de los siguientes temas:
- Lenguaje algebraico
- Operaciones algebraicas
- Productos notables
- Factorización                                                                                       b) Solución de un caso práctico sobre situaciones de su entorno donde los datos de inicio sean expresiones algebraicas de los conceptos analizados.
</v>
      </c>
      <c r="B68" s="93"/>
      <c r="C68" s="93"/>
      <c r="D68" s="93"/>
      <c r="E68" s="93"/>
      <c r="F68" s="93"/>
      <c r="G68" s="93"/>
      <c r="H68" s="93"/>
      <c r="I68" s="93"/>
      <c r="J68" s="93"/>
      <c r="K68" s="93"/>
      <c r="L68" s="93"/>
      <c r="M68" s="93"/>
      <c r="N68" s="93"/>
      <c r="O68" s="93"/>
      <c r="P68" s="93"/>
      <c r="Q68" s="93"/>
      <c r="R68" s="93"/>
      <c r="S68" s="93"/>
      <c r="T68" s="94"/>
      <c r="U68" s="98" t="str">
        <f>+VLOOKUP(F6,BD!B:VI,101,0)</f>
        <v xml:space="preserve">1. Comprender el lenguaje algebraico y su representación.            2. Comprender el procedimiento de resolución de operaciones algebraicas.                                                                                           3. Clasificar los productos notables y tipos de factorización.          4. Desarrollar los productos notables y tipos de factorización.
</v>
      </c>
      <c r="V68" s="99"/>
      <c r="W68" s="99"/>
      <c r="X68" s="99"/>
      <c r="Y68" s="99"/>
      <c r="Z68" s="99"/>
      <c r="AA68" s="99"/>
      <c r="AB68" s="99"/>
      <c r="AC68" s="99"/>
      <c r="AD68" s="100"/>
      <c r="AM68" s="4"/>
      <c r="AN68" s="4"/>
      <c r="AO68" s="4"/>
      <c r="AP68" s="4"/>
      <c r="AQ68" s="4"/>
    </row>
    <row r="69" spans="1:43"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1"/>
      <c r="AL69" s="27"/>
    </row>
    <row r="70" spans="1:43"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1"/>
      <c r="AL70" s="27"/>
    </row>
    <row r="71" spans="1:43" ht="18.75" x14ac:dyDescent="0.3">
      <c r="A71" s="83" t="s">
        <v>447</v>
      </c>
      <c r="B71" s="83"/>
      <c r="C71" s="83"/>
      <c r="D71" s="83"/>
      <c r="E71" s="83"/>
      <c r="F71" s="83"/>
      <c r="G71" s="83"/>
      <c r="H71" s="83"/>
      <c r="I71" s="83"/>
      <c r="J71" s="83"/>
      <c r="K71" s="83"/>
      <c r="L71" s="83"/>
      <c r="M71" s="83"/>
      <c r="N71" s="83"/>
      <c r="O71" s="83"/>
      <c r="P71" s="84" t="s">
        <v>194</v>
      </c>
      <c r="Q71" s="85"/>
      <c r="R71" s="85"/>
      <c r="S71" s="85"/>
      <c r="T71" s="85"/>
      <c r="U71" s="85"/>
      <c r="V71" s="85"/>
      <c r="W71" s="85"/>
      <c r="X71" s="85"/>
      <c r="Y71" s="85"/>
      <c r="Z71" s="85"/>
      <c r="AA71" s="85"/>
      <c r="AB71" s="85"/>
      <c r="AC71" s="63" t="s">
        <v>195</v>
      </c>
      <c r="AD71" s="64"/>
      <c r="AM71" s="3"/>
      <c r="AN71" s="4"/>
      <c r="AO71" s="4"/>
      <c r="AP71" s="4"/>
      <c r="AQ71" s="4"/>
    </row>
    <row r="72" spans="1:43"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59"/>
      <c r="Q72" s="59"/>
      <c r="R72" s="59"/>
      <c r="S72" s="59"/>
      <c r="T72" s="59"/>
      <c r="U72" s="59"/>
      <c r="V72" s="59"/>
      <c r="W72" s="59"/>
      <c r="X72" s="59"/>
      <c r="Y72" s="59"/>
      <c r="Z72" s="59"/>
      <c r="AA72" s="59"/>
      <c r="AB72" s="59"/>
      <c r="AC72" s="60"/>
      <c r="AD72" s="60"/>
      <c r="AM72" s="3"/>
      <c r="AN72" s="4"/>
      <c r="AO72" s="4"/>
      <c r="AP72" s="4"/>
      <c r="AQ72" s="4"/>
    </row>
    <row r="73" spans="1:43" x14ac:dyDescent="0.25">
      <c r="A73" s="53"/>
      <c r="B73" s="54"/>
      <c r="C73" s="54"/>
      <c r="D73" s="54"/>
      <c r="E73" s="54"/>
      <c r="F73" s="54"/>
      <c r="G73" s="54"/>
      <c r="H73" s="54"/>
      <c r="I73" s="54"/>
      <c r="J73" s="54"/>
      <c r="K73" s="54"/>
      <c r="L73" s="54"/>
      <c r="M73" s="54"/>
      <c r="N73" s="54"/>
      <c r="O73" s="55"/>
      <c r="P73" s="59"/>
      <c r="Q73" s="59"/>
      <c r="R73" s="59"/>
      <c r="S73" s="59"/>
      <c r="T73" s="59"/>
      <c r="U73" s="59"/>
      <c r="V73" s="59"/>
      <c r="W73" s="59"/>
      <c r="X73" s="59"/>
      <c r="Y73" s="59"/>
      <c r="Z73" s="59"/>
      <c r="AA73" s="59"/>
      <c r="AB73" s="59"/>
      <c r="AC73" s="60"/>
      <c r="AD73" s="60"/>
      <c r="AM73" s="3"/>
      <c r="AN73" s="4"/>
      <c r="AO73" s="4"/>
      <c r="AP73" s="4"/>
      <c r="AQ73" s="4"/>
    </row>
    <row r="74" spans="1:43" ht="18.75" x14ac:dyDescent="0.25">
      <c r="A74" s="53" t="str">
        <f>+VLOOKUP(F6,BD!B:VI,533,0)</f>
        <v>CONAMAT (2009) Álgebra México México Pearson</v>
      </c>
      <c r="B74" s="54"/>
      <c r="C74" s="54"/>
      <c r="D74" s="54"/>
      <c r="E74" s="54"/>
      <c r="F74" s="54"/>
      <c r="G74" s="54"/>
      <c r="H74" s="54"/>
      <c r="I74" s="54"/>
      <c r="J74" s="54"/>
      <c r="K74" s="54"/>
      <c r="L74" s="54"/>
      <c r="M74" s="54"/>
      <c r="N74" s="54"/>
      <c r="O74" s="55"/>
      <c r="P74" s="61"/>
      <c r="Q74" s="61"/>
      <c r="R74" s="61"/>
      <c r="S74" s="61"/>
      <c r="T74" s="61"/>
      <c r="U74" s="61"/>
      <c r="V74" s="61"/>
      <c r="W74" s="61"/>
      <c r="X74" s="61"/>
      <c r="Y74" s="61"/>
      <c r="Z74" s="61"/>
      <c r="AA74" s="61"/>
      <c r="AB74" s="61"/>
      <c r="AC74" s="60"/>
      <c r="AD74" s="60"/>
      <c r="AM74" s="3"/>
      <c r="AN74" s="4"/>
      <c r="AO74" s="4"/>
      <c r="AP74" s="4"/>
      <c r="AQ74" s="4"/>
    </row>
    <row r="75" spans="1:43" ht="18.75" x14ac:dyDescent="0.25">
      <c r="A75" s="53"/>
      <c r="B75" s="54"/>
      <c r="C75" s="54"/>
      <c r="D75" s="54"/>
      <c r="E75" s="54"/>
      <c r="F75" s="54"/>
      <c r="G75" s="54"/>
      <c r="H75" s="54"/>
      <c r="I75" s="54"/>
      <c r="J75" s="54"/>
      <c r="K75" s="54"/>
      <c r="L75" s="54"/>
      <c r="M75" s="54"/>
      <c r="N75" s="54"/>
      <c r="O75" s="55"/>
      <c r="P75" s="61"/>
      <c r="Q75" s="61"/>
      <c r="R75" s="61"/>
      <c r="S75" s="61"/>
      <c r="T75" s="61"/>
      <c r="U75" s="61"/>
      <c r="V75" s="61"/>
      <c r="W75" s="61"/>
      <c r="X75" s="61"/>
      <c r="Y75" s="61"/>
      <c r="Z75" s="61"/>
      <c r="AA75" s="61"/>
      <c r="AB75" s="61"/>
      <c r="AC75" s="60"/>
      <c r="AD75" s="60"/>
      <c r="AM75" s="3"/>
      <c r="AN75" s="4"/>
      <c r="AO75" s="4"/>
      <c r="AP75" s="4"/>
      <c r="AQ75" s="4"/>
    </row>
    <row r="76" spans="1:43" ht="18.75"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c r="AM76" s="3"/>
      <c r="AN76" s="4"/>
      <c r="AO76" s="4"/>
      <c r="AP76" s="4"/>
      <c r="AQ76" s="4"/>
    </row>
    <row r="77" spans="1:43"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c r="AM77" s="3"/>
      <c r="AN77" s="4"/>
      <c r="AO77" s="4"/>
      <c r="AP77" s="4"/>
      <c r="AQ77" s="4"/>
    </row>
    <row r="78" spans="1:43" ht="18.75"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c r="AM78" s="3"/>
      <c r="AN78" s="4"/>
      <c r="AO78" s="4"/>
      <c r="AP78" s="4"/>
      <c r="AQ78" s="4"/>
    </row>
    <row r="79" spans="1:43"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c r="AM79" s="3"/>
      <c r="AN79" s="4"/>
      <c r="AO79" s="4"/>
      <c r="AP79" s="4"/>
      <c r="AQ79" s="4"/>
    </row>
    <row r="80" spans="1:43" ht="18.75"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89"/>
      <c r="Q80" s="89"/>
      <c r="R80" s="89"/>
      <c r="S80" s="89"/>
      <c r="T80" s="89"/>
      <c r="U80" s="89"/>
      <c r="V80" s="89"/>
      <c r="W80" s="89"/>
      <c r="X80" s="89"/>
      <c r="Y80" s="89"/>
      <c r="Z80" s="89"/>
      <c r="AA80" s="89"/>
      <c r="AB80" s="89"/>
      <c r="AC80" s="90">
        <f>SUM(AC72:AD79)</f>
        <v>0</v>
      </c>
      <c r="AD80" s="91"/>
      <c r="AM80" s="3"/>
      <c r="AN80" s="4"/>
      <c r="AO80" s="4"/>
      <c r="AP80" s="4"/>
      <c r="AQ80" s="4"/>
    </row>
    <row r="81" spans="1:43" x14ac:dyDescent="0.25"/>
    <row r="82" spans="1:43" x14ac:dyDescent="0.25"/>
    <row r="83" spans="1:43" x14ac:dyDescent="0.25"/>
    <row r="84" spans="1:43" x14ac:dyDescent="0.25"/>
    <row r="85" spans="1:43" x14ac:dyDescent="0.25">
      <c r="A85" s="216"/>
      <c r="B85" s="215" t="str">
        <f>IF('UT 1'!B85:J85=0,"",'UT 1'!B85:J85)</f>
        <v/>
      </c>
      <c r="C85" s="215"/>
      <c r="D85" s="215"/>
      <c r="E85" s="215"/>
      <c r="F85" s="215"/>
      <c r="G85" s="215"/>
      <c r="H85" s="215"/>
      <c r="I85" s="215"/>
      <c r="J85" s="215"/>
      <c r="K85" s="216"/>
      <c r="L85" s="215" t="str">
        <f>IF('UT 1'!L85:T85=0,"",'UT 1'!L85:T85)</f>
        <v/>
      </c>
      <c r="M85" s="215"/>
      <c r="N85" s="215"/>
      <c r="O85" s="215"/>
      <c r="P85" s="215"/>
      <c r="Q85" s="215"/>
      <c r="R85" s="215"/>
      <c r="S85" s="215"/>
      <c r="T85" s="215"/>
      <c r="U85" s="216"/>
      <c r="V85" s="215" t="str">
        <f>IF('UT 1'!V85:AD85=0,"",'UT 1'!V85:AD85)</f>
        <v/>
      </c>
      <c r="W85" s="215"/>
      <c r="X85" s="215"/>
      <c r="Y85" s="215"/>
      <c r="Z85" s="215"/>
      <c r="AA85" s="215"/>
      <c r="AB85" s="215"/>
      <c r="AC85" s="215"/>
      <c r="AD85" s="215"/>
      <c r="AM85" s="3"/>
    </row>
    <row r="86" spans="1:43" s="7" customFormat="1" x14ac:dyDescent="0.25">
      <c r="B86" s="31" t="str">
        <f>+'UT 1'!B86</f>
        <v>Elaboró (Nombre completo y Firma)</v>
      </c>
      <c r="C86" s="31"/>
      <c r="D86" s="31"/>
      <c r="E86" s="31"/>
      <c r="F86" s="31"/>
      <c r="G86" s="31"/>
      <c r="H86" s="31"/>
      <c r="I86" s="31"/>
      <c r="K86" s="216"/>
      <c r="L86" s="31"/>
      <c r="M86" s="31" t="str">
        <f>+'UT 1'!M86</f>
        <v>Revisó (Nombre completo y Firma)</v>
      </c>
      <c r="N86" s="31"/>
      <c r="O86" s="31"/>
      <c r="P86" s="23"/>
      <c r="Q86" s="23"/>
      <c r="S86" s="31"/>
      <c r="T86" s="31"/>
      <c r="U86" s="216"/>
      <c r="V86" s="31" t="str">
        <f>+'UT 1'!V86</f>
        <v>Validó (Nombre completo y Firma)</v>
      </c>
      <c r="W86" s="31"/>
      <c r="X86" s="31"/>
      <c r="Y86" s="31"/>
      <c r="Z86" s="31"/>
      <c r="AA86" s="31"/>
      <c r="AB86" s="31"/>
      <c r="AC86" s="31"/>
      <c r="AF86" s="4"/>
      <c r="AG86" s="4"/>
      <c r="AH86" s="4"/>
      <c r="AI86" s="4"/>
      <c r="AJ86" s="4"/>
      <c r="AK86" s="4"/>
      <c r="AL86" s="3"/>
      <c r="AM86" s="3"/>
      <c r="AN86" s="24"/>
      <c r="AO86" s="24"/>
      <c r="AP86" s="24"/>
      <c r="AQ86" s="24"/>
    </row>
    <row r="87" spans="1:43" x14ac:dyDescent="0.25">
      <c r="A87" s="23" t="s">
        <v>202</v>
      </c>
      <c r="AL87" s="24"/>
      <c r="AM87" s="3"/>
    </row>
    <row r="88" spans="1:43" x14ac:dyDescent="0.25">
      <c r="A88" s="150" t="s">
        <v>5129</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row>
  </sheetData>
  <sheetProtection password="B7B8" sheet="1" formatCells="0" selectLockedCells="1"/>
  <mergeCells count="177">
    <mergeCell ref="A88:AD88"/>
    <mergeCell ref="A13:O13"/>
    <mergeCell ref="Q13:AD13"/>
    <mergeCell ref="A14:O14"/>
    <mergeCell ref="Q14:AD14"/>
    <mergeCell ref="A2:AD2"/>
    <mergeCell ref="A5:AB5"/>
    <mergeCell ref="A6:E6"/>
    <mergeCell ref="F6:AD6"/>
    <mergeCell ref="A7:E7"/>
    <mergeCell ref="F7:AD7"/>
    <mergeCell ref="A10:AD10"/>
    <mergeCell ref="A11:AD11"/>
    <mergeCell ref="A8:E8"/>
    <mergeCell ref="F8:AD8"/>
    <mergeCell ref="A9:E9"/>
    <mergeCell ref="F9:H9"/>
    <mergeCell ref="M9:O9"/>
    <mergeCell ref="Q9:T9"/>
    <mergeCell ref="V9:Y9"/>
    <mergeCell ref="Z9:AD9"/>
    <mergeCell ref="A12:AD12"/>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4:A66"/>
    <mergeCell ref="B64:R66"/>
    <mergeCell ref="T64:X64"/>
    <mergeCell ref="Z64:AD66"/>
    <mergeCell ref="T65:X65"/>
    <mergeCell ref="T66:X66"/>
    <mergeCell ref="A61:A63"/>
    <mergeCell ref="B61:R63"/>
    <mergeCell ref="T61:X61"/>
    <mergeCell ref="Z61:AD63"/>
    <mergeCell ref="T62:X62"/>
    <mergeCell ref="T63:X63"/>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80:O80"/>
    <mergeCell ref="P80:AB80"/>
    <mergeCell ref="AC80:AD80"/>
    <mergeCell ref="AC76:AD76"/>
    <mergeCell ref="P77:AB77"/>
    <mergeCell ref="AC77:AD77"/>
    <mergeCell ref="P78:AB78"/>
    <mergeCell ref="AC78:AD78"/>
    <mergeCell ref="P79:AB79"/>
    <mergeCell ref="AC79:AD79"/>
  </mergeCells>
  <conditionalFormatting sqref="A58 A26 A17:A23 A29 A32 A54 A61 A64 A36 A39 A42 A45 A48 A51 H17:AA23">
    <cfRule type="containsBlanks" dxfId="114" priority="119">
      <formula>LEN(TRIM(A17))=0</formula>
    </cfRule>
  </conditionalFormatting>
  <conditionalFormatting sqref="AD5">
    <cfRule type="containsBlanks" dxfId="113" priority="87">
      <formula>LEN(TRIM(AD5))=0</formula>
    </cfRule>
  </conditionalFormatting>
  <conditionalFormatting sqref="AC80:AD80 P72:AD79">
    <cfRule type="containsBlanks" dxfId="112" priority="33">
      <formula>LEN(TRIM(P72))=0</formula>
    </cfRule>
  </conditionalFormatting>
  <conditionalFormatting sqref="A13:O14">
    <cfRule type="containsBlanks" dxfId="111" priority="32">
      <formula>LEN(TRIM(A13))=0</formula>
    </cfRule>
  </conditionalFormatting>
  <conditionalFormatting sqref="Q13:AD14">
    <cfRule type="containsBlanks" dxfId="110" priority="31">
      <formula>LEN(TRIM(Q13))=0</formula>
    </cfRule>
  </conditionalFormatting>
  <conditionalFormatting sqref="S26:S34">
    <cfRule type="containsBlanks" dxfId="109" priority="30">
      <formula>LEN(TRIM(S26))=0</formula>
    </cfRule>
  </conditionalFormatting>
  <conditionalFormatting sqref="B26">
    <cfRule type="containsBlanks" dxfId="108" priority="29">
      <formula>LEN(TRIM(B26))=0</formula>
    </cfRule>
  </conditionalFormatting>
  <conditionalFormatting sqref="B29">
    <cfRule type="containsBlanks" dxfId="107" priority="28">
      <formula>LEN(TRIM(B29))=0</formula>
    </cfRule>
  </conditionalFormatting>
  <conditionalFormatting sqref="B32">
    <cfRule type="containsBlanks" dxfId="106" priority="27">
      <formula>LEN(TRIM(B32))=0</formula>
    </cfRule>
  </conditionalFormatting>
  <conditionalFormatting sqref="B54 B36 B39 B42 B45 B48 B51 S36:S56">
    <cfRule type="containsBlanks" dxfId="105" priority="18">
      <formula>LEN(TRIM(B36))=0</formula>
    </cfRule>
  </conditionalFormatting>
  <conditionalFormatting sqref="B58 B61 B64 S58:S66">
    <cfRule type="containsBlanks" dxfId="104" priority="15">
      <formula>LEN(TRIM(B58))=0</formula>
    </cfRule>
  </conditionalFormatting>
  <conditionalFormatting sqref="T58">
    <cfRule type="containsBlanks" dxfId="103" priority="5">
      <formula>LEN(TRIM(T58))=0</formula>
    </cfRule>
  </conditionalFormatting>
  <conditionalFormatting sqref="T36:T56">
    <cfRule type="containsBlanks" dxfId="102" priority="4">
      <formula>LEN(TRIM(T36))=0</formula>
    </cfRule>
  </conditionalFormatting>
  <conditionalFormatting sqref="T59:T66">
    <cfRule type="containsBlanks" dxfId="101" priority="3">
      <formula>LEN(TRIM(T59))=0</formula>
    </cfRule>
  </conditionalFormatting>
  <conditionalFormatting sqref="T26">
    <cfRule type="containsBlanks" dxfId="100" priority="2">
      <formula>LEN(TRIM(T26))=0</formula>
    </cfRule>
  </conditionalFormatting>
  <conditionalFormatting sqref="T27:T34">
    <cfRule type="containsBlanks" dxfId="99" priority="1">
      <formula>LEN(TRIM(T27))=0</formula>
    </cfRule>
  </conditionalFormatting>
  <dataValidations count="4">
    <dataValidation type="list" allowBlank="1" showInputMessage="1" showErrorMessage="1" sqref="S58:S66 S26:S34 S36:S56 Y26:Y34 Y36:Y56 Y58:Y6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ignoredErrors>
    <ignoredError sqref="A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00" zoomScaleSheetLayoutView="120" workbookViewId="0">
      <selection activeCell="P72" sqref="P72:AB72"/>
    </sheetView>
  </sheetViews>
  <sheetFormatPr baseColWidth="10" defaultColWidth="0" defaultRowHeight="15" zeroHeight="1" x14ac:dyDescent="0.25"/>
  <cols>
    <col min="1" max="29" width="4.28515625" style="23" customWidth="1"/>
    <col min="30" max="30" width="4.28515625" style="7" customWidth="1"/>
    <col min="31" max="31" width="12.42578125" style="7" customWidth="1"/>
    <col min="32" max="37" width="4.28515625" style="4" hidden="1" customWidth="1"/>
    <col min="38"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4"/>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32</v>
      </c>
      <c r="AL5" s="4"/>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4"/>
      <c r="AM6" s="49" t="s">
        <v>434</v>
      </c>
      <c r="AN6" s="4"/>
      <c r="AO6" s="4"/>
      <c r="AP6" s="4"/>
      <c r="AQ6" s="4"/>
    </row>
    <row r="7" spans="1:43" ht="15.75" x14ac:dyDescent="0.25">
      <c r="A7" s="161" t="s">
        <v>171</v>
      </c>
      <c r="B7" s="162"/>
      <c r="C7" s="162"/>
      <c r="D7" s="162"/>
      <c r="E7" s="163"/>
      <c r="F7" s="194" t="str">
        <f>+VLOOKUP(F6,BD!B:VI,2,0)</f>
        <v>ING. MECATRONICA</v>
      </c>
      <c r="G7" s="195"/>
      <c r="H7" s="195"/>
      <c r="I7" s="195"/>
      <c r="J7" s="195"/>
      <c r="K7" s="195"/>
      <c r="L7" s="195"/>
      <c r="M7" s="195"/>
      <c r="N7" s="195"/>
      <c r="O7" s="195"/>
      <c r="P7" s="195"/>
      <c r="Q7" s="195"/>
      <c r="R7" s="195"/>
      <c r="S7" s="195"/>
      <c r="T7" s="195"/>
      <c r="U7" s="195"/>
      <c r="V7" s="195"/>
      <c r="W7" s="195"/>
      <c r="X7" s="195"/>
      <c r="Y7" s="195"/>
      <c r="Z7" s="195"/>
      <c r="AA7" s="195"/>
      <c r="AB7" s="195"/>
      <c r="AC7" s="195"/>
      <c r="AD7" s="196"/>
      <c r="AL7" s="4"/>
      <c r="AM7" s="49" t="s">
        <v>435</v>
      </c>
      <c r="AN7" s="4"/>
      <c r="AO7" s="4"/>
      <c r="AP7" s="4"/>
      <c r="AQ7" s="4"/>
    </row>
    <row r="8" spans="1:43" x14ac:dyDescent="0.25">
      <c r="A8" s="173" t="s">
        <v>201</v>
      </c>
      <c r="B8" s="174"/>
      <c r="C8" s="174"/>
      <c r="D8" s="174"/>
      <c r="E8" s="174"/>
      <c r="F8" s="183" t="str">
        <f>+VLOOKUP(F6,BD!B:VI,107,0)</f>
        <v>Ecuaciones e Inecuaciones</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4"/>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+VLOOKUP(F6,BD!B:VI,108,0)</f>
        <v>6</v>
      </c>
      <c r="M9" s="178" t="s">
        <v>174</v>
      </c>
      <c r="N9" s="179"/>
      <c r="O9" s="179"/>
      <c r="P9" s="13">
        <f>+VLOOKUP(F6,BD!B:VI,109,0)</f>
        <v>18</v>
      </c>
      <c r="Q9" s="178" t="s">
        <v>175</v>
      </c>
      <c r="R9" s="179"/>
      <c r="S9" s="179"/>
      <c r="T9" s="179"/>
      <c r="U9" s="14">
        <f>+VLOOKUP(F6,BD!B:VI,8,0)</f>
        <v>6</v>
      </c>
      <c r="V9" s="178" t="s">
        <v>176</v>
      </c>
      <c r="W9" s="179"/>
      <c r="X9" s="179"/>
      <c r="Y9" s="179"/>
      <c r="Z9" s="180" t="str">
        <f>+VLOOKUP(F6,BD!B:VI,153,0)</f>
        <v>Aula</v>
      </c>
      <c r="AA9" s="181"/>
      <c r="AB9" s="181"/>
      <c r="AC9" s="181"/>
      <c r="AD9" s="182"/>
      <c r="AL9" s="4"/>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4"/>
      <c r="AM10" s="49" t="s">
        <v>424</v>
      </c>
      <c r="AN10" s="4"/>
      <c r="AO10" s="4"/>
      <c r="AP10" s="4"/>
      <c r="AQ10" s="4"/>
    </row>
    <row r="11" spans="1:43" ht="34.5" customHeight="1" x14ac:dyDescent="0.25">
      <c r="A11" s="167" t="str">
        <f>+VLOOKUP(F6,BD!B:VI,111,0)</f>
        <v>El alumno resolverá ecuaciones, inecuaciones y sistemas de ecuaciones para contribuir a la toma de decisiones sobre problemas de su entorno cotidiano y profesional.</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4"/>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4"/>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4"/>
      <c r="AM16" s="49" t="s">
        <v>427</v>
      </c>
      <c r="AN16" s="4"/>
      <c r="AO16" s="4"/>
      <c r="AP16" s="4"/>
      <c r="AQ16" s="4"/>
    </row>
    <row r="17" spans="1:43" s="16" customFormat="1" ht="39" customHeight="1" x14ac:dyDescent="0.25">
      <c r="A17" s="186" t="str">
        <f>IF(VLOOKUP(F6,BD!B:VI,112,0)=0,"----------------------------------------------------",(VLOOKUP(F6,BD!B:VI,112,0)))</f>
        <v>Ecuaciones de primer grado</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M17" s="49" t="s">
        <v>442</v>
      </c>
    </row>
    <row r="18" spans="1:43" s="16" customFormat="1" ht="39" customHeight="1" x14ac:dyDescent="0.25">
      <c r="A18" s="186" t="str">
        <f>IF(VLOOKUP(F6,BD!B:VI,116,0)=0,"----------------------------------------------------",(VLOOKUP(F6,BD!B:VI,116,0)))</f>
        <v>Desigualdades lineales</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M18" s="49" t="s">
        <v>428</v>
      </c>
    </row>
    <row r="19" spans="1:43" s="16" customFormat="1" ht="39" customHeight="1" x14ac:dyDescent="0.25">
      <c r="A19" s="186" t="str">
        <f>IF(VLOOKUP(F6,BD!B:VI,120,0)=0,"----------------------------------------------------",(VLOOKUP(F6,BD!B:VI,120,0)))</f>
        <v>Sistemas de ecuaciones lineales con dos incógnitas</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M19" s="49" t="s">
        <v>433</v>
      </c>
    </row>
    <row r="20" spans="1:43" s="16" customFormat="1" ht="39" customHeight="1" x14ac:dyDescent="0.25">
      <c r="A20" s="186" t="str">
        <f>IF(VLOOKUP(F6,BD!B:VI,124,0)=0,"----------------------------------------------------",(VLOOKUP(F6,BD!B:VI,124,0)))</f>
        <v>Sistemas de ecuaciones lineales con dos incógnitas</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M20" s="49" t="s">
        <v>425</v>
      </c>
    </row>
    <row r="21" spans="1:43" s="16" customFormat="1" ht="39" customHeight="1" x14ac:dyDescent="0.25">
      <c r="A21" s="186" t="str">
        <f>IF(VLOOKUP(F6,BD!B:VI,128,0)=0,"----------------------------------------------------",(VLOOKUP(F6,BD!B:VI,128,0)))</f>
        <v>Ecuaciones de Segundo Grado</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M21" s="49" t="s">
        <v>431</v>
      </c>
    </row>
    <row r="22" spans="1:43" s="16" customFormat="1" ht="39" customHeight="1" x14ac:dyDescent="0.25">
      <c r="A22" s="186" t="str">
        <f>IF(VLOOKUP(F6,BD!B:VI,132,0)=0,"----------------------------------------------------",(VLOOKUP(F6,BD!B:VI,132,0)))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M22" s="49" t="s">
        <v>443</v>
      </c>
    </row>
    <row r="23" spans="1:43" s="16" customFormat="1" ht="39" customHeight="1" x14ac:dyDescent="0.25">
      <c r="A23" s="186" t="str">
        <f>IF(VLOOKUP(F6,BD!B:VI,136,0)=0,"----------------------------------------------------",(VLOOKUP(F6,BD!B:VI,136,0)))</f>
        <v>----------------------------------------------------</v>
      </c>
      <c r="B23" s="187"/>
      <c r="C23" s="187"/>
      <c r="D23" s="187"/>
      <c r="E23" s="187"/>
      <c r="F23" s="187"/>
      <c r="G23" s="188"/>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M23" s="49" t="s">
        <v>444</v>
      </c>
    </row>
    <row r="24" spans="1:43" ht="18" customHeight="1" x14ac:dyDescent="0.25">
      <c r="A24" s="131" t="s">
        <v>421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 t="s">
        <v>208</v>
      </c>
      <c r="AM24" s="49" t="s">
        <v>423</v>
      </c>
      <c r="AN24" s="4"/>
      <c r="AO24" s="4"/>
      <c r="AP24" s="4"/>
      <c r="AQ24" s="4"/>
    </row>
    <row r="25" spans="1:43" x14ac:dyDescent="0.25">
      <c r="A25" s="17" t="s">
        <v>183</v>
      </c>
      <c r="B25" s="104" t="s">
        <v>184</v>
      </c>
      <c r="C25" s="104"/>
      <c r="D25" s="104"/>
      <c r="E25" s="104"/>
      <c r="F25" s="104"/>
      <c r="G25" s="104"/>
      <c r="H25" s="104"/>
      <c r="I25" s="104"/>
      <c r="J25" s="104"/>
      <c r="K25" s="104"/>
      <c r="L25" s="104"/>
      <c r="M25" s="104"/>
      <c r="N25" s="104"/>
      <c r="O25" s="104"/>
      <c r="P25" s="104"/>
      <c r="Q25" s="104"/>
      <c r="R25" s="105"/>
      <c r="S25" s="51" t="s">
        <v>185</v>
      </c>
      <c r="T25" s="106" t="s">
        <v>186</v>
      </c>
      <c r="U25" s="106"/>
      <c r="V25" s="106"/>
      <c r="W25" s="106"/>
      <c r="X25" s="19"/>
      <c r="Y25" s="52" t="s">
        <v>187</v>
      </c>
      <c r="Z25" s="134" t="s">
        <v>188</v>
      </c>
      <c r="AA25" s="134"/>
      <c r="AB25" s="134"/>
      <c r="AC25" s="134"/>
      <c r="AD25" s="134"/>
      <c r="AL25" s="4"/>
      <c r="AM25" s="49" t="s">
        <v>436</v>
      </c>
      <c r="AN25" s="4"/>
      <c r="AO25" s="4"/>
      <c r="AP25" s="4"/>
      <c r="AQ25" s="4"/>
    </row>
    <row r="26" spans="1:43" ht="13.5" customHeight="1" x14ac:dyDescent="0.25">
      <c r="A26" s="217">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4"/>
      <c r="AM26" s="4"/>
      <c r="AN26" s="4"/>
      <c r="AO26" s="4"/>
      <c r="AP26" s="4"/>
      <c r="AQ26" s="4"/>
    </row>
    <row r="27" spans="1:43" ht="13.5" customHeight="1" x14ac:dyDescent="0.25">
      <c r="A27" s="218"/>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4"/>
      <c r="AM27" s="4"/>
      <c r="AN27" s="4"/>
      <c r="AO27" s="4"/>
      <c r="AP27" s="4"/>
      <c r="AQ27" s="4"/>
    </row>
    <row r="28" spans="1:43" ht="13.5" customHeight="1" x14ac:dyDescent="0.25">
      <c r="A28" s="219"/>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4"/>
      <c r="AM28" s="4"/>
      <c r="AN28" s="4"/>
      <c r="AO28" s="4"/>
      <c r="AP28" s="4"/>
      <c r="AQ28" s="4"/>
    </row>
    <row r="29" spans="1:43" ht="13.5" customHeight="1" x14ac:dyDescent="0.25">
      <c r="A29" s="217">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4"/>
      <c r="AM29" s="4"/>
      <c r="AN29" s="4"/>
      <c r="AO29" s="4"/>
      <c r="AP29" s="4"/>
      <c r="AQ29" s="4"/>
    </row>
    <row r="30" spans="1:43" ht="13.5" customHeight="1" x14ac:dyDescent="0.25">
      <c r="A30" s="218"/>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4"/>
      <c r="AM30" s="4"/>
      <c r="AN30" s="4"/>
      <c r="AO30" s="4"/>
      <c r="AP30" s="4"/>
      <c r="AQ30" s="4"/>
    </row>
    <row r="31" spans="1:43" ht="13.5" customHeight="1" x14ac:dyDescent="0.25">
      <c r="A31" s="219"/>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4"/>
      <c r="AM31" s="4"/>
      <c r="AN31" s="4"/>
      <c r="AO31" s="4"/>
      <c r="AP31" s="4"/>
      <c r="AQ31" s="4"/>
    </row>
    <row r="32" spans="1:43" ht="13.5" customHeight="1" x14ac:dyDescent="0.25">
      <c r="A32" s="217">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4"/>
      <c r="AM32" s="4"/>
      <c r="AN32" s="4"/>
      <c r="AO32" s="4"/>
      <c r="AP32" s="4"/>
      <c r="AQ32" s="4"/>
    </row>
    <row r="33" spans="1:43" ht="13.5" customHeight="1" x14ac:dyDescent="0.25">
      <c r="A33" s="218"/>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4"/>
      <c r="AM33" s="4"/>
      <c r="AN33" s="4"/>
      <c r="AO33" s="4"/>
      <c r="AP33" s="4"/>
      <c r="AQ33" s="4"/>
    </row>
    <row r="34" spans="1:43" ht="13.5" customHeight="1" x14ac:dyDescent="0.25">
      <c r="A34" s="219"/>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4"/>
      <c r="AM34" s="4"/>
      <c r="AN34" s="4"/>
      <c r="AO34" s="4"/>
      <c r="AP34" s="4"/>
      <c r="AQ34" s="4"/>
    </row>
    <row r="35" spans="1:43" x14ac:dyDescent="0.25">
      <c r="A35" s="17" t="s">
        <v>183</v>
      </c>
      <c r="B35" s="104" t="s">
        <v>189</v>
      </c>
      <c r="C35" s="104"/>
      <c r="D35" s="104"/>
      <c r="E35" s="104"/>
      <c r="F35" s="104"/>
      <c r="G35" s="104"/>
      <c r="H35" s="104"/>
      <c r="I35" s="104"/>
      <c r="J35" s="104"/>
      <c r="K35" s="104"/>
      <c r="L35" s="104"/>
      <c r="M35" s="104"/>
      <c r="N35" s="104"/>
      <c r="O35" s="104"/>
      <c r="P35" s="104"/>
      <c r="Q35" s="104"/>
      <c r="R35" s="105"/>
      <c r="S35" s="51" t="s">
        <v>185</v>
      </c>
      <c r="T35" s="106" t="s">
        <v>186</v>
      </c>
      <c r="U35" s="106"/>
      <c r="V35" s="106"/>
      <c r="W35" s="106"/>
      <c r="X35" s="19"/>
      <c r="Y35" s="52" t="s">
        <v>187</v>
      </c>
      <c r="Z35" s="119" t="s">
        <v>188</v>
      </c>
      <c r="AA35" s="120"/>
      <c r="AB35" s="120"/>
      <c r="AC35" s="120"/>
      <c r="AD35" s="121"/>
      <c r="AL35" s="4"/>
      <c r="AM35" s="4"/>
      <c r="AN35" s="4"/>
      <c r="AO35" s="4"/>
      <c r="AP35" s="4"/>
      <c r="AQ35" s="4"/>
    </row>
    <row r="36" spans="1:43" ht="12.75" customHeight="1" x14ac:dyDescent="0.25">
      <c r="A36" s="217">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4"/>
      <c r="AM36" s="4"/>
      <c r="AN36" s="4"/>
      <c r="AO36" s="4"/>
      <c r="AP36" s="4"/>
      <c r="AQ36" s="4"/>
    </row>
    <row r="37" spans="1:43" ht="12.75" customHeight="1" x14ac:dyDescent="0.25">
      <c r="A37" s="218"/>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4"/>
      <c r="AM37" s="4"/>
      <c r="AN37" s="4"/>
      <c r="AO37" s="4"/>
      <c r="AP37" s="4"/>
      <c r="AQ37" s="4"/>
    </row>
    <row r="38" spans="1:43" ht="12.75" customHeight="1" x14ac:dyDescent="0.25">
      <c r="A38" s="219"/>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4"/>
      <c r="AM38" s="4"/>
      <c r="AN38" s="4"/>
      <c r="AO38" s="4"/>
      <c r="AP38" s="4"/>
      <c r="AQ38" s="4"/>
    </row>
    <row r="39" spans="1:43" ht="12.75" customHeight="1" x14ac:dyDescent="0.25">
      <c r="A39" s="217">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4"/>
      <c r="AM39" s="4"/>
      <c r="AN39" s="4"/>
      <c r="AO39" s="4"/>
      <c r="AP39" s="4"/>
      <c r="AQ39" s="4"/>
    </row>
    <row r="40" spans="1:43" ht="12.75" customHeight="1" x14ac:dyDescent="0.25">
      <c r="A40" s="218"/>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4"/>
      <c r="AM40" s="4"/>
      <c r="AN40" s="4"/>
      <c r="AO40" s="4"/>
      <c r="AP40" s="4"/>
      <c r="AQ40" s="4"/>
    </row>
    <row r="41" spans="1:43" ht="12.75" customHeight="1" x14ac:dyDescent="0.25">
      <c r="A41" s="219"/>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4"/>
      <c r="AM41" s="4"/>
      <c r="AN41" s="4"/>
      <c r="AO41" s="4"/>
      <c r="AP41" s="4"/>
      <c r="AQ41" s="4"/>
    </row>
    <row r="42" spans="1:43" ht="12.75" customHeight="1" x14ac:dyDescent="0.25">
      <c r="A42" s="217">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4"/>
      <c r="AM42" s="4"/>
      <c r="AN42" s="4"/>
      <c r="AO42" s="4"/>
      <c r="AP42" s="4"/>
      <c r="AQ42" s="4"/>
    </row>
    <row r="43" spans="1:43" ht="12.75" customHeight="1" x14ac:dyDescent="0.25">
      <c r="A43" s="218"/>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4"/>
      <c r="AM43" s="4"/>
      <c r="AN43" s="4"/>
      <c r="AO43" s="4"/>
      <c r="AP43" s="4"/>
      <c r="AQ43" s="4"/>
    </row>
    <row r="44" spans="1:43" ht="12.75" customHeight="1" x14ac:dyDescent="0.25">
      <c r="A44" s="219"/>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4"/>
      <c r="AM44" s="4"/>
      <c r="AN44" s="4"/>
      <c r="AO44" s="4"/>
      <c r="AP44" s="4"/>
      <c r="AQ44" s="4"/>
    </row>
    <row r="45" spans="1:43" ht="12.75" customHeight="1" x14ac:dyDescent="0.25">
      <c r="A45" s="217">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4"/>
      <c r="AM45" s="4"/>
      <c r="AN45" s="4"/>
      <c r="AO45" s="4"/>
      <c r="AP45" s="4"/>
      <c r="AQ45" s="4"/>
    </row>
    <row r="46" spans="1:43" ht="12.75" customHeight="1" x14ac:dyDescent="0.25">
      <c r="A46" s="218"/>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4"/>
      <c r="AM46" s="4"/>
      <c r="AN46" s="4"/>
      <c r="AO46" s="4"/>
      <c r="AP46" s="4"/>
      <c r="AQ46" s="4"/>
    </row>
    <row r="47" spans="1:43" ht="12.75" customHeight="1" x14ac:dyDescent="0.25">
      <c r="A47" s="219"/>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4"/>
      <c r="AM47" s="4"/>
      <c r="AN47" s="4"/>
      <c r="AO47" s="4"/>
      <c r="AP47" s="4"/>
      <c r="AQ47" s="4"/>
    </row>
    <row r="48" spans="1:43" ht="12.75" customHeight="1" x14ac:dyDescent="0.25">
      <c r="A48" s="217">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4"/>
      <c r="AM48" s="4"/>
      <c r="AN48" s="4"/>
      <c r="AO48" s="4"/>
      <c r="AP48" s="4"/>
      <c r="AQ48" s="4"/>
    </row>
    <row r="49" spans="1:43" ht="12.75" customHeight="1" x14ac:dyDescent="0.25">
      <c r="A49" s="218"/>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4"/>
      <c r="AM49" s="4"/>
      <c r="AN49" s="4"/>
      <c r="AO49" s="4"/>
      <c r="AP49" s="4"/>
      <c r="AQ49" s="4"/>
    </row>
    <row r="50" spans="1:43" ht="12.75" customHeight="1" x14ac:dyDescent="0.25">
      <c r="A50" s="219"/>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4"/>
      <c r="AM50" s="4"/>
      <c r="AN50" s="4"/>
      <c r="AO50" s="4"/>
      <c r="AP50" s="4"/>
      <c r="AQ50" s="4"/>
    </row>
    <row r="51" spans="1:43" ht="12.75" customHeight="1" x14ac:dyDescent="0.25">
      <c r="A51" s="217">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4"/>
      <c r="AM51" s="4"/>
      <c r="AN51" s="4"/>
      <c r="AO51" s="4"/>
      <c r="AP51" s="4"/>
      <c r="AQ51" s="4"/>
    </row>
    <row r="52" spans="1:43" ht="12.75" customHeight="1" x14ac:dyDescent="0.25">
      <c r="A52" s="218"/>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4"/>
      <c r="AM52" s="4"/>
      <c r="AN52" s="4"/>
      <c r="AO52" s="4"/>
      <c r="AP52" s="4"/>
      <c r="AQ52" s="4"/>
    </row>
    <row r="53" spans="1:43" ht="12.75" customHeight="1" x14ac:dyDescent="0.25">
      <c r="A53" s="219"/>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4"/>
      <c r="AM53" s="4"/>
      <c r="AN53" s="4"/>
      <c r="AO53" s="4"/>
      <c r="AP53" s="4"/>
      <c r="AQ53" s="4"/>
    </row>
    <row r="54" spans="1:43" ht="12.75" customHeight="1" x14ac:dyDescent="0.25">
      <c r="A54" s="217">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4"/>
      <c r="AM54" s="4"/>
      <c r="AN54" s="4"/>
      <c r="AO54" s="4"/>
      <c r="AP54" s="4"/>
      <c r="AQ54" s="4"/>
    </row>
    <row r="55" spans="1:43" ht="12.75" customHeight="1" x14ac:dyDescent="0.25">
      <c r="A55" s="218"/>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4"/>
      <c r="AM55" s="4"/>
      <c r="AN55" s="4"/>
      <c r="AO55" s="4"/>
      <c r="AP55" s="4"/>
      <c r="AQ55" s="4"/>
    </row>
    <row r="56" spans="1:43" ht="12.75" customHeight="1" x14ac:dyDescent="0.25">
      <c r="A56" s="219"/>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4"/>
      <c r="AM56" s="4"/>
      <c r="AN56" s="4"/>
      <c r="AO56" s="4"/>
      <c r="AP56" s="4"/>
      <c r="AQ56" s="4"/>
    </row>
    <row r="57" spans="1:43" x14ac:dyDescent="0.25">
      <c r="A57" s="17" t="s">
        <v>183</v>
      </c>
      <c r="B57" s="104" t="s">
        <v>190</v>
      </c>
      <c r="C57" s="104"/>
      <c r="D57" s="104"/>
      <c r="E57" s="104"/>
      <c r="F57" s="104"/>
      <c r="G57" s="104"/>
      <c r="H57" s="104"/>
      <c r="I57" s="104"/>
      <c r="J57" s="104"/>
      <c r="K57" s="104"/>
      <c r="L57" s="104"/>
      <c r="M57" s="104"/>
      <c r="N57" s="104"/>
      <c r="O57" s="104"/>
      <c r="P57" s="104"/>
      <c r="Q57" s="104"/>
      <c r="R57" s="105"/>
      <c r="S57" s="51" t="s">
        <v>185</v>
      </c>
      <c r="T57" s="106" t="s">
        <v>186</v>
      </c>
      <c r="U57" s="106"/>
      <c r="V57" s="106"/>
      <c r="W57" s="106"/>
      <c r="X57" s="19"/>
      <c r="Y57" s="52" t="s">
        <v>187</v>
      </c>
      <c r="Z57" s="107" t="s">
        <v>188</v>
      </c>
      <c r="AA57" s="108"/>
      <c r="AB57" s="108"/>
      <c r="AC57" s="108"/>
      <c r="AD57" s="109"/>
      <c r="AL57" s="4"/>
      <c r="AM57" s="4"/>
      <c r="AN57" s="4"/>
      <c r="AO57" s="4"/>
      <c r="AP57" s="4"/>
      <c r="AQ57" s="4"/>
    </row>
    <row r="58" spans="1:43" ht="12.75" customHeight="1" x14ac:dyDescent="0.25">
      <c r="A58" s="217">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L58" s="4"/>
      <c r="AM58" s="4"/>
      <c r="AN58" s="4"/>
      <c r="AO58" s="4"/>
      <c r="AP58" s="4"/>
      <c r="AQ58" s="4"/>
    </row>
    <row r="59" spans="1:43" ht="12.75" customHeight="1" x14ac:dyDescent="0.25">
      <c r="A59" s="218"/>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L59" s="4"/>
      <c r="AM59" s="4"/>
      <c r="AN59" s="4"/>
      <c r="AO59" s="4"/>
      <c r="AP59" s="4"/>
      <c r="AQ59" s="4"/>
    </row>
    <row r="60" spans="1:43" ht="12.75" customHeight="1" x14ac:dyDescent="0.25">
      <c r="A60" s="219"/>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L60" s="4"/>
      <c r="AM60" s="4"/>
      <c r="AN60" s="4"/>
      <c r="AO60" s="4"/>
      <c r="AP60" s="4"/>
      <c r="AQ60" s="4"/>
    </row>
    <row r="61" spans="1:43" ht="12.75" customHeight="1" x14ac:dyDescent="0.25">
      <c r="A61" s="217">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L61" s="4"/>
      <c r="AM61" s="4"/>
      <c r="AN61" s="4"/>
      <c r="AO61" s="4"/>
      <c r="AP61" s="4"/>
      <c r="AQ61" s="4"/>
    </row>
    <row r="62" spans="1:43" ht="12.75" customHeight="1" x14ac:dyDescent="0.25">
      <c r="A62" s="218"/>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L62" s="4"/>
      <c r="AM62" s="4"/>
      <c r="AN62" s="4"/>
      <c r="AO62" s="4"/>
      <c r="AP62" s="4"/>
      <c r="AQ62" s="4"/>
    </row>
    <row r="63" spans="1:43" ht="12.75" customHeight="1" x14ac:dyDescent="0.25">
      <c r="A63" s="219"/>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L63" s="4"/>
      <c r="AM63" s="4"/>
      <c r="AN63" s="4"/>
      <c r="AO63" s="4"/>
      <c r="AP63" s="4"/>
      <c r="AQ63" s="4"/>
    </row>
    <row r="64" spans="1:43" ht="12.75" customHeight="1" x14ac:dyDescent="0.25">
      <c r="A64" s="217">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L64" s="4"/>
      <c r="AM64" s="4"/>
      <c r="AN64" s="4"/>
      <c r="AO64" s="4"/>
      <c r="AP64" s="4"/>
      <c r="AQ64" s="4"/>
    </row>
    <row r="65" spans="1:43" ht="12.75" customHeight="1" x14ac:dyDescent="0.25">
      <c r="A65" s="218"/>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L65" s="4"/>
      <c r="AM65" s="4"/>
      <c r="AN65" s="4"/>
      <c r="AO65" s="4"/>
      <c r="AP65" s="4"/>
      <c r="AQ65" s="4"/>
    </row>
    <row r="66" spans="1:43" ht="12.75" customHeight="1" x14ac:dyDescent="0.25">
      <c r="A66" s="219"/>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L66" s="4"/>
      <c r="AM66" s="4"/>
      <c r="AN66" s="4"/>
      <c r="AO66" s="4"/>
      <c r="AP66" s="4"/>
      <c r="AQ66" s="4"/>
    </row>
    <row r="67" spans="1:43"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1"/>
    </row>
    <row r="68" spans="1:43" x14ac:dyDescent="0.25">
      <c r="A68" s="92" t="str">
        <f>+VLOOKUP(F6,BD!B:VI,148,0)</f>
        <v xml:space="preserve">Integrar un portafolio de evidencias que incluya:1) A partir de 3 casos de su entorno, uno sobre ecuaciones de primer grado, otro sobre sistemas de ecuaciones y un tercero de ecuaciones cuadráticas, integra un portafolio de evidencias que contenga en cada uno de los casos:                                                                         a) Planteamiento de la ecuación
b) Resolución de la ecuación
c) Validación de los resultados
d) Interpretación los resultados obtenidos                                         2) Compendio de 5 ejercicios de desigualdades lineales, con su resolución y representación.
</v>
      </c>
      <c r="B68" s="93"/>
      <c r="C68" s="93"/>
      <c r="D68" s="93"/>
      <c r="E68" s="93"/>
      <c r="F68" s="93"/>
      <c r="G68" s="93"/>
      <c r="H68" s="93"/>
      <c r="I68" s="93"/>
      <c r="J68" s="93"/>
      <c r="K68" s="93"/>
      <c r="L68" s="93"/>
      <c r="M68" s="93"/>
      <c r="N68" s="93"/>
      <c r="O68" s="93"/>
      <c r="P68" s="93"/>
      <c r="Q68" s="93"/>
      <c r="R68" s="93"/>
      <c r="S68" s="93"/>
      <c r="T68" s="94"/>
      <c r="U68" s="98" t="str">
        <f>+VLOOKUP(F6,BD!B:VI,149,0)</f>
        <v xml:space="preserve">1. Identificar el concepto de ecuaciones lineales y su procedimiento de resolución.                                                               2. Comprender el concepto de sistemas de ecuaciones lineales y los métodos de resolución.                                                                  3. Identificar el concepto de ecuaciones cuadráticas y los procedimientos de solución.                                                                4.  Plantear los diferentes tipos de ecuaciones en problemas de su entorno.                                                                                                   5. Validar las soluciones obtenidas en relación a las situaciones presentadas.
</v>
      </c>
      <c r="V68" s="99"/>
      <c r="W68" s="99"/>
      <c r="X68" s="99"/>
      <c r="Y68" s="99"/>
      <c r="Z68" s="99"/>
      <c r="AA68" s="99"/>
      <c r="AB68" s="99"/>
      <c r="AC68" s="99"/>
      <c r="AD68" s="100"/>
      <c r="AL68" s="4"/>
      <c r="AM68" s="4"/>
      <c r="AN68" s="4"/>
      <c r="AO68" s="4"/>
      <c r="AP68" s="4"/>
      <c r="AQ68" s="4"/>
    </row>
    <row r="69" spans="1:43"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1"/>
    </row>
    <row r="70" spans="1:43"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1"/>
    </row>
    <row r="71" spans="1:43" ht="18.75" x14ac:dyDescent="0.3">
      <c r="A71" s="83" t="s">
        <v>447</v>
      </c>
      <c r="B71" s="83"/>
      <c r="C71" s="83"/>
      <c r="D71" s="83"/>
      <c r="E71" s="83"/>
      <c r="F71" s="83"/>
      <c r="G71" s="83"/>
      <c r="H71" s="83"/>
      <c r="I71" s="83"/>
      <c r="J71" s="83"/>
      <c r="K71" s="83"/>
      <c r="L71" s="83"/>
      <c r="M71" s="83"/>
      <c r="N71" s="83"/>
      <c r="O71" s="83"/>
      <c r="P71" s="84" t="s">
        <v>194</v>
      </c>
      <c r="Q71" s="85"/>
      <c r="R71" s="85"/>
      <c r="S71" s="85"/>
      <c r="T71" s="85"/>
      <c r="U71" s="85"/>
      <c r="V71" s="85"/>
      <c r="W71" s="85"/>
      <c r="X71" s="85"/>
      <c r="Y71" s="85"/>
      <c r="Z71" s="85"/>
      <c r="AA71" s="85"/>
      <c r="AB71" s="85"/>
      <c r="AC71" s="63" t="s">
        <v>195</v>
      </c>
      <c r="AD71" s="64"/>
      <c r="AL71" s="3"/>
      <c r="AM71" s="3"/>
      <c r="AN71" s="4"/>
      <c r="AO71" s="4"/>
      <c r="AP71" s="4"/>
      <c r="AQ71" s="4"/>
    </row>
    <row r="72" spans="1:43"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59"/>
      <c r="Q72" s="59"/>
      <c r="R72" s="59"/>
      <c r="S72" s="59"/>
      <c r="T72" s="59"/>
      <c r="U72" s="59"/>
      <c r="V72" s="59"/>
      <c r="W72" s="59"/>
      <c r="X72" s="59"/>
      <c r="Y72" s="59"/>
      <c r="Z72" s="59"/>
      <c r="AA72" s="59"/>
      <c r="AB72" s="59"/>
      <c r="AC72" s="60"/>
      <c r="AD72" s="60"/>
      <c r="AL72" s="3"/>
      <c r="AM72" s="3"/>
      <c r="AN72" s="4"/>
      <c r="AO72" s="4"/>
      <c r="AP72" s="4"/>
      <c r="AQ72" s="4"/>
    </row>
    <row r="73" spans="1:43" x14ac:dyDescent="0.25">
      <c r="A73" s="53"/>
      <c r="B73" s="54"/>
      <c r="C73" s="54"/>
      <c r="D73" s="54"/>
      <c r="E73" s="54"/>
      <c r="F73" s="54"/>
      <c r="G73" s="54"/>
      <c r="H73" s="54"/>
      <c r="I73" s="54"/>
      <c r="J73" s="54"/>
      <c r="K73" s="54"/>
      <c r="L73" s="54"/>
      <c r="M73" s="54"/>
      <c r="N73" s="54"/>
      <c r="O73" s="55"/>
      <c r="P73" s="59"/>
      <c r="Q73" s="59"/>
      <c r="R73" s="59"/>
      <c r="S73" s="59"/>
      <c r="T73" s="59"/>
      <c r="U73" s="59"/>
      <c r="V73" s="59"/>
      <c r="W73" s="59"/>
      <c r="X73" s="59"/>
      <c r="Y73" s="59"/>
      <c r="Z73" s="59"/>
      <c r="AA73" s="59"/>
      <c r="AB73" s="59"/>
      <c r="AC73" s="60"/>
      <c r="AD73" s="60"/>
      <c r="AL73" s="3"/>
      <c r="AM73" s="3"/>
      <c r="AN73" s="4"/>
      <c r="AO73" s="4"/>
      <c r="AP73" s="4"/>
      <c r="AQ73" s="4"/>
    </row>
    <row r="74" spans="1:43" ht="18.75" x14ac:dyDescent="0.25">
      <c r="A74" s="53" t="str">
        <f>+VLOOKUP(F6,BD!B:VI,533,0)</f>
        <v>CONAMAT (2009) Álgebra México México Pearson</v>
      </c>
      <c r="B74" s="54"/>
      <c r="C74" s="54"/>
      <c r="D74" s="54"/>
      <c r="E74" s="54"/>
      <c r="F74" s="54"/>
      <c r="G74" s="54"/>
      <c r="H74" s="54"/>
      <c r="I74" s="54"/>
      <c r="J74" s="54"/>
      <c r="K74" s="54"/>
      <c r="L74" s="54"/>
      <c r="M74" s="54"/>
      <c r="N74" s="54"/>
      <c r="O74" s="55"/>
      <c r="P74" s="61"/>
      <c r="Q74" s="61"/>
      <c r="R74" s="61"/>
      <c r="S74" s="61"/>
      <c r="T74" s="61"/>
      <c r="U74" s="61"/>
      <c r="V74" s="61"/>
      <c r="W74" s="61"/>
      <c r="X74" s="61"/>
      <c r="Y74" s="61"/>
      <c r="Z74" s="61"/>
      <c r="AA74" s="61"/>
      <c r="AB74" s="61"/>
      <c r="AC74" s="60"/>
      <c r="AD74" s="60"/>
      <c r="AL74" s="3"/>
      <c r="AM74" s="3"/>
      <c r="AN74" s="4"/>
      <c r="AO74" s="4"/>
      <c r="AP74" s="4"/>
      <c r="AQ74" s="4"/>
    </row>
    <row r="75" spans="1:43" ht="18.75" x14ac:dyDescent="0.25">
      <c r="A75" s="53"/>
      <c r="B75" s="54"/>
      <c r="C75" s="54"/>
      <c r="D75" s="54"/>
      <c r="E75" s="54"/>
      <c r="F75" s="54"/>
      <c r="G75" s="54"/>
      <c r="H75" s="54"/>
      <c r="I75" s="54"/>
      <c r="J75" s="54"/>
      <c r="K75" s="54"/>
      <c r="L75" s="54"/>
      <c r="M75" s="54"/>
      <c r="N75" s="54"/>
      <c r="O75" s="55"/>
      <c r="P75" s="61"/>
      <c r="Q75" s="61"/>
      <c r="R75" s="61"/>
      <c r="S75" s="61"/>
      <c r="T75" s="61"/>
      <c r="U75" s="61"/>
      <c r="V75" s="61"/>
      <c r="W75" s="61"/>
      <c r="X75" s="61"/>
      <c r="Y75" s="61"/>
      <c r="Z75" s="61"/>
      <c r="AA75" s="61"/>
      <c r="AB75" s="61"/>
      <c r="AC75" s="60"/>
      <c r="AD75" s="60"/>
      <c r="AL75" s="3"/>
      <c r="AM75" s="3"/>
      <c r="AN75" s="4"/>
      <c r="AO75" s="4"/>
      <c r="AP75" s="4"/>
      <c r="AQ75" s="4"/>
    </row>
    <row r="76" spans="1:43" ht="18.75"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c r="AL76" s="3"/>
      <c r="AM76" s="3"/>
      <c r="AN76" s="4"/>
      <c r="AO76" s="4"/>
      <c r="AP76" s="4"/>
      <c r="AQ76" s="4"/>
    </row>
    <row r="77" spans="1:43"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c r="AL77" s="3"/>
      <c r="AM77" s="3"/>
      <c r="AN77" s="4"/>
      <c r="AO77" s="4"/>
      <c r="AP77" s="4"/>
      <c r="AQ77" s="4"/>
    </row>
    <row r="78" spans="1:43" ht="18.75"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c r="AL78" s="3"/>
      <c r="AM78" s="3"/>
      <c r="AN78" s="4"/>
      <c r="AO78" s="4"/>
      <c r="AP78" s="4"/>
      <c r="AQ78" s="4"/>
    </row>
    <row r="79" spans="1:43"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c r="AL79" s="3"/>
      <c r="AM79" s="3"/>
      <c r="AN79" s="4"/>
      <c r="AO79" s="4"/>
      <c r="AP79" s="4"/>
      <c r="AQ79" s="4"/>
    </row>
    <row r="80" spans="1:43" ht="18.75"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89"/>
      <c r="Q80" s="89"/>
      <c r="R80" s="89"/>
      <c r="S80" s="89"/>
      <c r="T80" s="89"/>
      <c r="U80" s="89"/>
      <c r="V80" s="89"/>
      <c r="W80" s="89"/>
      <c r="X80" s="89"/>
      <c r="Y80" s="89"/>
      <c r="Z80" s="89"/>
      <c r="AA80" s="89"/>
      <c r="AB80" s="89"/>
      <c r="AC80" s="90">
        <f>SUM(AC72:AD79)</f>
        <v>0</v>
      </c>
      <c r="AD80" s="91"/>
      <c r="AL80" s="3"/>
      <c r="AM80" s="3"/>
      <c r="AN80" s="4"/>
      <c r="AO80" s="4"/>
      <c r="AP80" s="4"/>
      <c r="AQ80" s="4"/>
    </row>
    <row r="81" spans="1:43" x14ac:dyDescent="0.25"/>
    <row r="82" spans="1:43" x14ac:dyDescent="0.25"/>
    <row r="83" spans="1:43" x14ac:dyDescent="0.25"/>
    <row r="84" spans="1:43" x14ac:dyDescent="0.25"/>
    <row r="85" spans="1:43" x14ac:dyDescent="0.25">
      <c r="A85" s="216"/>
      <c r="B85" s="215" t="str">
        <f>IF('UT 1'!B85:J85=0,"",'UT 1'!B85:J85)</f>
        <v/>
      </c>
      <c r="C85" s="215"/>
      <c r="D85" s="215"/>
      <c r="E85" s="215"/>
      <c r="F85" s="215"/>
      <c r="G85" s="215"/>
      <c r="H85" s="215"/>
      <c r="I85" s="215"/>
      <c r="J85" s="215"/>
      <c r="K85" s="216"/>
      <c r="L85" s="215" t="str">
        <f>IF('UT 1'!L85:T85=0,"",'UT 1'!L85:T85)</f>
        <v/>
      </c>
      <c r="M85" s="215"/>
      <c r="N85" s="215"/>
      <c r="O85" s="215"/>
      <c r="P85" s="215"/>
      <c r="Q85" s="215"/>
      <c r="R85" s="215"/>
      <c r="S85" s="215"/>
      <c r="T85" s="215"/>
      <c r="U85" s="216"/>
      <c r="V85" s="215" t="str">
        <f>IF('UT 1'!V85:AD85=0,"",'UT 1'!V85:AD85)</f>
        <v/>
      </c>
      <c r="W85" s="215"/>
      <c r="X85" s="215"/>
      <c r="Y85" s="215"/>
      <c r="Z85" s="215"/>
      <c r="AA85" s="215"/>
      <c r="AB85" s="215"/>
      <c r="AC85" s="215"/>
      <c r="AD85" s="215"/>
      <c r="AL85" s="3"/>
      <c r="AM85" s="3"/>
    </row>
    <row r="86" spans="1:43" s="7" customFormat="1" x14ac:dyDescent="0.25">
      <c r="B86" s="216" t="str">
        <f>+'UT 1'!B86</f>
        <v>Elaboró (Nombre completo y Firma)</v>
      </c>
      <c r="C86" s="216"/>
      <c r="D86" s="216"/>
      <c r="E86" s="216"/>
      <c r="F86" s="216"/>
      <c r="G86" s="216"/>
      <c r="H86" s="216"/>
      <c r="I86" s="216"/>
      <c r="K86" s="216"/>
      <c r="L86" s="216"/>
      <c r="M86" s="216" t="str">
        <f>+'UT 1'!M86</f>
        <v>Revisó (Nombre completo y Firma)</v>
      </c>
      <c r="N86" s="216"/>
      <c r="O86" s="216"/>
      <c r="P86" s="23"/>
      <c r="Q86" s="23"/>
      <c r="S86" s="216"/>
      <c r="T86" s="216"/>
      <c r="U86" s="216"/>
      <c r="V86" s="216" t="str">
        <f>+'UT 1'!V86</f>
        <v>Validó (Nombre completo y Firma)</v>
      </c>
      <c r="W86" s="216"/>
      <c r="X86" s="216"/>
      <c r="Y86" s="216"/>
      <c r="Z86" s="216"/>
      <c r="AA86" s="216"/>
      <c r="AB86" s="216"/>
      <c r="AC86" s="216"/>
      <c r="AF86" s="4"/>
      <c r="AG86" s="4"/>
      <c r="AH86" s="4"/>
      <c r="AI86" s="4"/>
      <c r="AJ86" s="4"/>
      <c r="AK86" s="4"/>
      <c r="AL86" s="3"/>
      <c r="AM86" s="3"/>
      <c r="AN86" s="24"/>
      <c r="AO86" s="24"/>
      <c r="AP86" s="24"/>
      <c r="AQ86" s="24"/>
    </row>
    <row r="87" spans="1:43" x14ac:dyDescent="0.25">
      <c r="A87" s="23" t="s">
        <v>202</v>
      </c>
      <c r="AM87" s="3"/>
    </row>
    <row r="88" spans="1:43" x14ac:dyDescent="0.25">
      <c r="A88" s="150" t="s">
        <v>5129</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row>
  </sheetData>
  <sheetProtection password="B7B8" sheet="1" formatCells="0" selectLockedCells="1"/>
  <mergeCells count="177">
    <mergeCell ref="A88:AD88"/>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F8:AD8"/>
    <mergeCell ref="A9:E9"/>
    <mergeCell ref="F9:H9"/>
    <mergeCell ref="M9:O9"/>
    <mergeCell ref="Q9:T9"/>
    <mergeCell ref="V9:Y9"/>
    <mergeCell ref="Z9:AD9"/>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4:A66"/>
    <mergeCell ref="B64:R66"/>
    <mergeCell ref="T64:X64"/>
    <mergeCell ref="Z64:AD66"/>
    <mergeCell ref="T65:X65"/>
    <mergeCell ref="T66:X66"/>
    <mergeCell ref="A61:A63"/>
    <mergeCell ref="B61:R63"/>
    <mergeCell ref="T61:X61"/>
    <mergeCell ref="Z61:AD63"/>
    <mergeCell ref="T62:X62"/>
    <mergeCell ref="T63:X63"/>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80:O80"/>
    <mergeCell ref="P80:AB80"/>
    <mergeCell ref="AC80:AD80"/>
    <mergeCell ref="AC76:AD76"/>
    <mergeCell ref="P77:AB77"/>
    <mergeCell ref="AC77:AD77"/>
    <mergeCell ref="P78:AB78"/>
    <mergeCell ref="AC78:AD78"/>
    <mergeCell ref="P79:AB79"/>
    <mergeCell ref="AC79:AD79"/>
  </mergeCells>
  <conditionalFormatting sqref="A18:A23">
    <cfRule type="containsBlanks" dxfId="98" priority="113">
      <formula>LEN(TRIM(A18))=0</formula>
    </cfRule>
  </conditionalFormatting>
  <conditionalFormatting sqref="AD5">
    <cfRule type="containsBlanks" dxfId="97" priority="81">
      <formula>LEN(TRIM(AD5))=0</formula>
    </cfRule>
  </conditionalFormatting>
  <conditionalFormatting sqref="AC80:AD80 P72:AD79">
    <cfRule type="containsBlanks" dxfId="96" priority="47">
      <formula>LEN(TRIM(P72))=0</formula>
    </cfRule>
  </conditionalFormatting>
  <conditionalFormatting sqref="A13:O14">
    <cfRule type="containsBlanks" dxfId="95" priority="34">
      <formula>LEN(TRIM(A13))=0</formula>
    </cfRule>
  </conditionalFormatting>
  <conditionalFormatting sqref="Q13:AD14">
    <cfRule type="containsBlanks" dxfId="94" priority="33">
      <formula>LEN(TRIM(Q13))=0</formula>
    </cfRule>
  </conditionalFormatting>
  <conditionalFormatting sqref="H17:AA23">
    <cfRule type="containsBlanks" dxfId="93" priority="32">
      <formula>LEN(TRIM(H17))=0</formula>
    </cfRule>
  </conditionalFormatting>
  <conditionalFormatting sqref="A58 A26 A29 A32 A54 A61 A64 A36 A39 A42 A45 A48 A51">
    <cfRule type="containsBlanks" dxfId="92" priority="31">
      <formula>LEN(TRIM(A26))=0</formula>
    </cfRule>
  </conditionalFormatting>
  <conditionalFormatting sqref="S26:S34">
    <cfRule type="containsBlanks" dxfId="91" priority="30">
      <formula>LEN(TRIM(S26))=0</formula>
    </cfRule>
  </conditionalFormatting>
  <conditionalFormatting sqref="B26">
    <cfRule type="containsBlanks" dxfId="90" priority="29">
      <formula>LEN(TRIM(B26))=0</formula>
    </cfRule>
  </conditionalFormatting>
  <conditionalFormatting sqref="B29">
    <cfRule type="containsBlanks" dxfId="89" priority="28">
      <formula>LEN(TRIM(B29))=0</formula>
    </cfRule>
  </conditionalFormatting>
  <conditionalFormatting sqref="B32">
    <cfRule type="containsBlanks" dxfId="88" priority="27">
      <formula>LEN(TRIM(B32))=0</formula>
    </cfRule>
  </conditionalFormatting>
  <conditionalFormatting sqref="B54 B36 B39 B42 B45 B48 B51 S36:S56">
    <cfRule type="containsBlanks" dxfId="87" priority="18">
      <formula>LEN(TRIM(B36))=0</formula>
    </cfRule>
  </conditionalFormatting>
  <conditionalFormatting sqref="B58 B61 B64 S58:S66">
    <cfRule type="containsBlanks" dxfId="86" priority="15">
      <formula>LEN(TRIM(B58))=0</formula>
    </cfRule>
  </conditionalFormatting>
  <conditionalFormatting sqref="T58">
    <cfRule type="containsBlanks" dxfId="85" priority="5">
      <formula>LEN(TRIM(T58))=0</formula>
    </cfRule>
  </conditionalFormatting>
  <conditionalFormatting sqref="T36:T56">
    <cfRule type="containsBlanks" dxfId="84" priority="4">
      <formula>LEN(TRIM(T36))=0</formula>
    </cfRule>
  </conditionalFormatting>
  <conditionalFormatting sqref="T59:T66">
    <cfRule type="containsBlanks" dxfId="83" priority="3">
      <formula>LEN(TRIM(T59))=0</formula>
    </cfRule>
  </conditionalFormatting>
  <conditionalFormatting sqref="T26">
    <cfRule type="containsBlanks" dxfId="82" priority="2">
      <formula>LEN(TRIM(T26))=0</formula>
    </cfRule>
  </conditionalFormatting>
  <conditionalFormatting sqref="T27:T34">
    <cfRule type="containsBlanks" dxfId="81"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0"/>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3" customWidth="1"/>
    <col min="30" max="30" width="4.28515625" style="7" customWidth="1"/>
    <col min="31" max="31" width="12.28515625" style="7" customWidth="1"/>
    <col min="32" max="37" width="4.28515625" style="4" hidden="1" customWidth="1"/>
    <col min="38"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4"/>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33</v>
      </c>
      <c r="AL5" s="4"/>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4"/>
      <c r="AM6" s="49" t="s">
        <v>434</v>
      </c>
      <c r="AN6" s="4"/>
      <c r="AO6" s="4"/>
      <c r="AP6" s="4"/>
      <c r="AQ6" s="4"/>
    </row>
    <row r="7" spans="1:43"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4"/>
      <c r="AM7" s="49" t="s">
        <v>435</v>
      </c>
      <c r="AN7" s="4"/>
      <c r="AO7" s="4"/>
      <c r="AP7" s="4"/>
      <c r="AQ7" s="4"/>
    </row>
    <row r="8" spans="1:43" x14ac:dyDescent="0.25">
      <c r="A8" s="173" t="s">
        <v>201</v>
      </c>
      <c r="B8" s="174"/>
      <c r="C8" s="174"/>
      <c r="D8" s="174"/>
      <c r="E8" s="174"/>
      <c r="F8" s="183" t="str">
        <f>+VLOOKUP(F6,BD!B:VI,155,0)</f>
        <v>Álgebra Lineal</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4"/>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+VLOOKUP(F6,BD!B:VI,156,0)</f>
        <v>6</v>
      </c>
      <c r="M9" s="178" t="s">
        <v>174</v>
      </c>
      <c r="N9" s="179"/>
      <c r="O9" s="179"/>
      <c r="P9" s="13">
        <f>+VLOOKUP(F6,BD!B:VI,157,0)</f>
        <v>18</v>
      </c>
      <c r="Q9" s="178" t="s">
        <v>175</v>
      </c>
      <c r="R9" s="179"/>
      <c r="S9" s="179"/>
      <c r="T9" s="179"/>
      <c r="U9" s="14">
        <f>+VLOOKUP(F6,BD!B:VI,8,0)</f>
        <v>6</v>
      </c>
      <c r="V9" s="178" t="s">
        <v>176</v>
      </c>
      <c r="W9" s="179"/>
      <c r="X9" s="179"/>
      <c r="Y9" s="179"/>
      <c r="Z9" s="180" t="str">
        <f>+VLOOKUP(F6,BD!B:VI,201,0)</f>
        <v>Aula</v>
      </c>
      <c r="AA9" s="181"/>
      <c r="AB9" s="181"/>
      <c r="AC9" s="181"/>
      <c r="AD9" s="182"/>
      <c r="AL9" s="4"/>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4"/>
      <c r="AM10" s="49" t="s">
        <v>424</v>
      </c>
      <c r="AN10" s="4"/>
      <c r="AO10" s="4"/>
      <c r="AP10" s="4"/>
      <c r="AQ10" s="4"/>
    </row>
    <row r="11" spans="1:43" ht="34.5" customHeight="1" x14ac:dyDescent="0.25">
      <c r="A11" s="167" t="str">
        <f>+VLOOKUP(F6,BD!B:VI,159,0)</f>
        <v>El alumno resolverá problemas de matrices y sistemas de ecuaciones lineales de tres o más incógnitas, para contribuir a la toma de decisiones.</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4"/>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4"/>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4"/>
      <c r="AM16" s="49" t="s">
        <v>427</v>
      </c>
      <c r="AN16" s="4"/>
      <c r="AO16" s="4"/>
      <c r="AP16" s="4"/>
      <c r="AQ16" s="4"/>
    </row>
    <row r="17" spans="1:43" s="16" customFormat="1" ht="39" customHeight="1" x14ac:dyDescent="0.25">
      <c r="A17" s="186" t="str">
        <f>IF(VLOOKUP(F6,BD!B:VI,160,0)=0,"----------------------------------------------------",(VLOOKUP(F6,BD!B:VI,160,0)))</f>
        <v>Matrices</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M17" s="49" t="s">
        <v>442</v>
      </c>
    </row>
    <row r="18" spans="1:43" s="16" customFormat="1" ht="39" customHeight="1" x14ac:dyDescent="0.25">
      <c r="A18" s="186" t="str">
        <f>IF(VLOOKUP(F6,BD!B:VI,164,0)=0,"----------------------------------------------------",(VLOOKUP(F6,BD!B:VI,164,0)))</f>
        <v>Determinantes</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M18" s="49" t="s">
        <v>428</v>
      </c>
    </row>
    <row r="19" spans="1:43" s="16" customFormat="1" ht="39" customHeight="1" x14ac:dyDescent="0.25">
      <c r="A19" s="186" t="str">
        <f>IF(VLOOKUP(F6,BD!B:VI,168,0)=0,"----------------------------------------------------",(VLOOKUP(F6,BD!B:VI,168,0)))</f>
        <v>Sistemas de ecuaciones lineales con matrices</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M19" s="49" t="s">
        <v>433</v>
      </c>
    </row>
    <row r="20" spans="1:43" s="16" customFormat="1" ht="39" customHeight="1" x14ac:dyDescent="0.25">
      <c r="A20" s="186" t="str">
        <f>IF(VLOOKUP(F6,BD!B:VI,172,0)=0,"----------------------------------------------------",(VLOOKUP(F6,BD!B:VI,172,0)))</f>
        <v>----------------------------------------------------</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M20" s="49" t="s">
        <v>425</v>
      </c>
    </row>
    <row r="21" spans="1:43" s="16" customFormat="1" ht="39" customHeight="1" x14ac:dyDescent="0.25">
      <c r="A21" s="186" t="str">
        <f>IF(VLOOKUP(F6,BD!B:VI,176,0)=0,"----------------------------------------------------",(VLOOKUP(F6,BD!B:VI,176,0)))</f>
        <v>----------------------------------------------------</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M21" s="49" t="s">
        <v>431</v>
      </c>
    </row>
    <row r="22" spans="1:43" s="16" customFormat="1" ht="39" customHeight="1" x14ac:dyDescent="0.25">
      <c r="A22" s="186" t="str">
        <f>IF(VLOOKUP(F6,BD!B:VI,180,0)=0,"----------------------------------------------------",(VLOOKUP(F6,BD!B:VI,180,0)))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M22" s="49" t="s">
        <v>443</v>
      </c>
    </row>
    <row r="23" spans="1:43" s="16" customFormat="1" ht="40.5" customHeight="1" x14ac:dyDescent="0.25">
      <c r="A23" s="186" t="str">
        <f>IF(VLOOKUP(F6,BD!B:VI,184,0)=0,"----------------------------------------------------",(VLOOKUP(F6,BD!B:VI,184,0)))</f>
        <v>----------------------------------------------------</v>
      </c>
      <c r="B23" s="187"/>
      <c r="C23" s="187"/>
      <c r="D23" s="187"/>
      <c r="E23" s="187"/>
      <c r="F23" s="187"/>
      <c r="G23" s="188"/>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M23" s="49" t="s">
        <v>444</v>
      </c>
    </row>
    <row r="24" spans="1:43" ht="40.5" customHeight="1" x14ac:dyDescent="0.25">
      <c r="A24" s="186" t="str">
        <f>IF(VLOOKUP(F6,BD!B:VI,188,0)=0,"----------------------------------------------------",(VLOOKUP(F6,BD!B:VI,188,0)))</f>
        <v>----------------------------------------------------</v>
      </c>
      <c r="B24" s="187"/>
      <c r="C24" s="187"/>
      <c r="D24" s="187"/>
      <c r="E24" s="187"/>
      <c r="F24" s="187"/>
      <c r="G24" s="188"/>
      <c r="H24" s="189"/>
      <c r="I24" s="139"/>
      <c r="J24" s="139"/>
      <c r="K24" s="139"/>
      <c r="L24" s="139"/>
      <c r="M24" s="139"/>
      <c r="N24" s="139"/>
      <c r="O24" s="139"/>
      <c r="P24" s="139"/>
      <c r="Q24" s="139"/>
      <c r="R24" s="139"/>
      <c r="S24" s="139"/>
      <c r="T24" s="139"/>
      <c r="U24" s="139"/>
      <c r="V24" s="139"/>
      <c r="W24" s="139"/>
      <c r="X24" s="139"/>
      <c r="Y24" s="140"/>
      <c r="Z24" s="141"/>
      <c r="AA24" s="142"/>
      <c r="AB24" s="143" t="str">
        <f t="shared" ref="AB24:AB25" si="1">+IF(Z24="","","Firma de conclusión del tema")</f>
        <v/>
      </c>
      <c r="AC24" s="143"/>
      <c r="AD24" s="143"/>
      <c r="AL24" s="3" t="s">
        <v>208</v>
      </c>
      <c r="AM24" s="49" t="s">
        <v>423</v>
      </c>
      <c r="AN24" s="4"/>
      <c r="AO24" s="4"/>
      <c r="AP24" s="4"/>
      <c r="AQ24" s="4"/>
    </row>
    <row r="25" spans="1:43" ht="40.5" customHeight="1" x14ac:dyDescent="0.25">
      <c r="A25" s="186" t="str">
        <f>IF(VLOOKUP(F6,BD!B:VI,192,0)=0,"----------------------------------------------------",(VLOOKUP(F6,BD!B:VI,192,0)))</f>
        <v>----------------------------------------------------</v>
      </c>
      <c r="B25" s="187"/>
      <c r="C25" s="187"/>
      <c r="D25" s="187"/>
      <c r="E25" s="187"/>
      <c r="F25" s="187"/>
      <c r="G25" s="188"/>
      <c r="H25" s="189"/>
      <c r="I25" s="139"/>
      <c r="J25" s="139"/>
      <c r="K25" s="139"/>
      <c r="L25" s="139"/>
      <c r="M25" s="139"/>
      <c r="N25" s="139"/>
      <c r="O25" s="139"/>
      <c r="P25" s="139"/>
      <c r="Q25" s="139"/>
      <c r="R25" s="139"/>
      <c r="S25" s="139"/>
      <c r="T25" s="139"/>
      <c r="U25" s="139"/>
      <c r="V25" s="139"/>
      <c r="W25" s="139"/>
      <c r="X25" s="139"/>
      <c r="Y25" s="140"/>
      <c r="Z25" s="141"/>
      <c r="AA25" s="142"/>
      <c r="AB25" s="143" t="str">
        <f t="shared" si="1"/>
        <v/>
      </c>
      <c r="AC25" s="143"/>
      <c r="AD25" s="143"/>
      <c r="AL25" s="4"/>
      <c r="AM25" s="49" t="s">
        <v>436</v>
      </c>
      <c r="AN25" s="4"/>
      <c r="AO25" s="4"/>
      <c r="AP25" s="4"/>
      <c r="AQ25" s="4"/>
    </row>
    <row r="26" spans="1:43" ht="13.5" customHeight="1" x14ac:dyDescent="0.25">
      <c r="A26" s="131" t="s">
        <v>421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3"/>
      <c r="AL26" s="4"/>
      <c r="AM26" s="4"/>
      <c r="AN26" s="4"/>
      <c r="AO26" s="4"/>
      <c r="AP26" s="4"/>
      <c r="AQ26" s="4"/>
    </row>
    <row r="27" spans="1:43" ht="13.5" customHeight="1" x14ac:dyDescent="0.25">
      <c r="A27" s="17" t="s">
        <v>183</v>
      </c>
      <c r="B27" s="104" t="s">
        <v>184</v>
      </c>
      <c r="C27" s="104"/>
      <c r="D27" s="104"/>
      <c r="E27" s="104"/>
      <c r="F27" s="104"/>
      <c r="G27" s="104"/>
      <c r="H27" s="104"/>
      <c r="I27" s="104"/>
      <c r="J27" s="104"/>
      <c r="K27" s="104"/>
      <c r="L27" s="104"/>
      <c r="M27" s="104"/>
      <c r="N27" s="104"/>
      <c r="O27" s="104"/>
      <c r="P27" s="104"/>
      <c r="Q27" s="104"/>
      <c r="R27" s="105"/>
      <c r="S27" s="51" t="s">
        <v>185</v>
      </c>
      <c r="T27" s="106" t="s">
        <v>186</v>
      </c>
      <c r="U27" s="106"/>
      <c r="V27" s="106"/>
      <c r="W27" s="106"/>
      <c r="X27" s="19"/>
      <c r="Y27" s="52" t="s">
        <v>187</v>
      </c>
      <c r="Z27" s="134" t="s">
        <v>188</v>
      </c>
      <c r="AA27" s="134"/>
      <c r="AB27" s="134"/>
      <c r="AC27" s="134"/>
      <c r="AD27" s="134"/>
      <c r="AL27" s="4"/>
      <c r="AM27" s="4"/>
      <c r="AN27" s="4"/>
      <c r="AO27" s="4"/>
      <c r="AP27" s="4"/>
      <c r="AQ27" s="4"/>
    </row>
    <row r="28" spans="1:43" ht="13.5" customHeight="1" x14ac:dyDescent="0.25">
      <c r="A28" s="217">
        <v>1</v>
      </c>
      <c r="B28" s="122"/>
      <c r="C28" s="123"/>
      <c r="D28" s="123"/>
      <c r="E28" s="123"/>
      <c r="F28" s="123"/>
      <c r="G28" s="123"/>
      <c r="H28" s="123"/>
      <c r="I28" s="123"/>
      <c r="J28" s="123"/>
      <c r="K28" s="123"/>
      <c r="L28" s="123"/>
      <c r="M28" s="123"/>
      <c r="N28" s="123"/>
      <c r="O28" s="123"/>
      <c r="P28" s="123"/>
      <c r="Q28" s="123"/>
      <c r="R28" s="124"/>
      <c r="S28" s="28"/>
      <c r="T28" s="77"/>
      <c r="U28" s="78"/>
      <c r="V28" s="78"/>
      <c r="W28" s="78"/>
      <c r="X28" s="79"/>
      <c r="Y28" s="214"/>
      <c r="Z28" s="221"/>
      <c r="AA28" s="222"/>
      <c r="AB28" s="222"/>
      <c r="AC28" s="222"/>
      <c r="AD28" s="223"/>
      <c r="AL28" s="4"/>
      <c r="AM28" s="4"/>
      <c r="AN28" s="4"/>
      <c r="AO28" s="4"/>
      <c r="AP28" s="4"/>
      <c r="AQ28" s="4"/>
    </row>
    <row r="29" spans="1:43" ht="13.5" customHeight="1" x14ac:dyDescent="0.25">
      <c r="A29" s="218"/>
      <c r="B29" s="125"/>
      <c r="C29" s="126"/>
      <c r="D29" s="126"/>
      <c r="E29" s="126"/>
      <c r="F29" s="126"/>
      <c r="G29" s="126"/>
      <c r="H29" s="126"/>
      <c r="I29" s="126"/>
      <c r="J29" s="126"/>
      <c r="K29" s="126"/>
      <c r="L29" s="126"/>
      <c r="M29" s="126"/>
      <c r="N29" s="126"/>
      <c r="O29" s="126"/>
      <c r="P29" s="126"/>
      <c r="Q29" s="126"/>
      <c r="R29" s="127"/>
      <c r="S29" s="28"/>
      <c r="T29" s="77"/>
      <c r="U29" s="78"/>
      <c r="V29" s="78"/>
      <c r="W29" s="78"/>
      <c r="X29" s="79"/>
      <c r="Y29" s="214"/>
      <c r="Z29" s="224"/>
      <c r="AA29" s="225"/>
      <c r="AB29" s="225"/>
      <c r="AC29" s="225"/>
      <c r="AD29" s="226"/>
      <c r="AL29" s="4"/>
      <c r="AM29" s="4"/>
      <c r="AN29" s="4"/>
      <c r="AO29" s="4"/>
      <c r="AP29" s="4"/>
      <c r="AQ29" s="4"/>
    </row>
    <row r="30" spans="1:43" ht="13.5" customHeight="1" x14ac:dyDescent="0.25">
      <c r="A30" s="219"/>
      <c r="B30" s="128"/>
      <c r="C30" s="129"/>
      <c r="D30" s="129"/>
      <c r="E30" s="129"/>
      <c r="F30" s="129"/>
      <c r="G30" s="129"/>
      <c r="H30" s="129"/>
      <c r="I30" s="129"/>
      <c r="J30" s="129"/>
      <c r="K30" s="129"/>
      <c r="L30" s="129"/>
      <c r="M30" s="129"/>
      <c r="N30" s="129"/>
      <c r="O30" s="129"/>
      <c r="P30" s="129"/>
      <c r="Q30" s="129"/>
      <c r="R30" s="130"/>
      <c r="S30" s="28"/>
      <c r="T30" s="77"/>
      <c r="U30" s="78"/>
      <c r="V30" s="78"/>
      <c r="W30" s="78"/>
      <c r="X30" s="79"/>
      <c r="Y30" s="214"/>
      <c r="Z30" s="227"/>
      <c r="AA30" s="228"/>
      <c r="AB30" s="228"/>
      <c r="AC30" s="228"/>
      <c r="AD30" s="229"/>
      <c r="AL30" s="4"/>
      <c r="AM30" s="4"/>
      <c r="AN30" s="4"/>
      <c r="AO30" s="4"/>
      <c r="AP30" s="4"/>
      <c r="AQ30" s="4"/>
    </row>
    <row r="31" spans="1:43" ht="13.5" customHeight="1" x14ac:dyDescent="0.25">
      <c r="A31" s="217">
        <v>2</v>
      </c>
      <c r="B31" s="122"/>
      <c r="C31" s="123"/>
      <c r="D31" s="123"/>
      <c r="E31" s="123"/>
      <c r="F31" s="123"/>
      <c r="G31" s="123"/>
      <c r="H31" s="123"/>
      <c r="I31" s="123"/>
      <c r="J31" s="123"/>
      <c r="K31" s="123"/>
      <c r="L31" s="123"/>
      <c r="M31" s="123"/>
      <c r="N31" s="123"/>
      <c r="O31" s="123"/>
      <c r="P31" s="123"/>
      <c r="Q31" s="123"/>
      <c r="R31" s="124"/>
      <c r="S31" s="28"/>
      <c r="T31" s="77"/>
      <c r="U31" s="78"/>
      <c r="V31" s="78"/>
      <c r="W31" s="78"/>
      <c r="X31" s="79"/>
      <c r="Y31" s="214"/>
      <c r="Z31" s="221"/>
      <c r="AA31" s="222"/>
      <c r="AB31" s="222"/>
      <c r="AC31" s="222"/>
      <c r="AD31" s="223"/>
      <c r="AL31" s="4"/>
      <c r="AM31" s="4"/>
      <c r="AN31" s="4"/>
      <c r="AO31" s="4"/>
      <c r="AP31" s="4"/>
      <c r="AQ31" s="4"/>
    </row>
    <row r="32" spans="1:43" ht="13.5" customHeight="1" x14ac:dyDescent="0.25">
      <c r="A32" s="218"/>
      <c r="B32" s="125"/>
      <c r="C32" s="126"/>
      <c r="D32" s="126"/>
      <c r="E32" s="126"/>
      <c r="F32" s="126"/>
      <c r="G32" s="126"/>
      <c r="H32" s="126"/>
      <c r="I32" s="126"/>
      <c r="J32" s="126"/>
      <c r="K32" s="126"/>
      <c r="L32" s="126"/>
      <c r="M32" s="126"/>
      <c r="N32" s="126"/>
      <c r="O32" s="126"/>
      <c r="P32" s="126"/>
      <c r="Q32" s="126"/>
      <c r="R32" s="127"/>
      <c r="S32" s="28"/>
      <c r="T32" s="77"/>
      <c r="U32" s="78"/>
      <c r="V32" s="78"/>
      <c r="W32" s="78"/>
      <c r="X32" s="79"/>
      <c r="Y32" s="214"/>
      <c r="Z32" s="224"/>
      <c r="AA32" s="225"/>
      <c r="AB32" s="225"/>
      <c r="AC32" s="225"/>
      <c r="AD32" s="226"/>
      <c r="AL32" s="4"/>
      <c r="AM32" s="4"/>
      <c r="AN32" s="4"/>
      <c r="AO32" s="4"/>
      <c r="AP32" s="4"/>
      <c r="AQ32" s="4"/>
    </row>
    <row r="33" spans="1:43" ht="13.5" customHeight="1" x14ac:dyDescent="0.25">
      <c r="A33" s="219"/>
      <c r="B33" s="128"/>
      <c r="C33" s="129"/>
      <c r="D33" s="129"/>
      <c r="E33" s="129"/>
      <c r="F33" s="129"/>
      <c r="G33" s="129"/>
      <c r="H33" s="129"/>
      <c r="I33" s="129"/>
      <c r="J33" s="129"/>
      <c r="K33" s="129"/>
      <c r="L33" s="129"/>
      <c r="M33" s="129"/>
      <c r="N33" s="129"/>
      <c r="O33" s="129"/>
      <c r="P33" s="129"/>
      <c r="Q33" s="129"/>
      <c r="R33" s="130"/>
      <c r="S33" s="28"/>
      <c r="T33" s="77"/>
      <c r="U33" s="78"/>
      <c r="V33" s="78"/>
      <c r="W33" s="78"/>
      <c r="X33" s="79"/>
      <c r="Y33" s="214"/>
      <c r="Z33" s="227"/>
      <c r="AA33" s="228"/>
      <c r="AB33" s="228"/>
      <c r="AC33" s="228"/>
      <c r="AD33" s="229"/>
      <c r="AL33" s="4"/>
      <c r="AM33" s="4"/>
      <c r="AN33" s="4"/>
      <c r="AO33" s="4"/>
      <c r="AP33" s="4"/>
      <c r="AQ33" s="4"/>
    </row>
    <row r="34" spans="1:43" ht="13.5" customHeight="1" x14ac:dyDescent="0.25">
      <c r="A34" s="217">
        <v>3</v>
      </c>
      <c r="B34" s="122"/>
      <c r="C34" s="123"/>
      <c r="D34" s="123"/>
      <c r="E34" s="123"/>
      <c r="F34" s="123"/>
      <c r="G34" s="123"/>
      <c r="H34" s="123"/>
      <c r="I34" s="123"/>
      <c r="J34" s="123"/>
      <c r="K34" s="123"/>
      <c r="L34" s="123"/>
      <c r="M34" s="123"/>
      <c r="N34" s="123"/>
      <c r="O34" s="123"/>
      <c r="P34" s="123"/>
      <c r="Q34" s="123"/>
      <c r="R34" s="124"/>
      <c r="S34" s="28"/>
      <c r="T34" s="77"/>
      <c r="U34" s="78"/>
      <c r="V34" s="78"/>
      <c r="W34" s="78"/>
      <c r="X34" s="79"/>
      <c r="Y34" s="214"/>
      <c r="Z34" s="221"/>
      <c r="AA34" s="222"/>
      <c r="AB34" s="222"/>
      <c r="AC34" s="222"/>
      <c r="AD34" s="223"/>
      <c r="AL34" s="4"/>
      <c r="AM34" s="4"/>
      <c r="AN34" s="4"/>
      <c r="AO34" s="4"/>
      <c r="AP34" s="4"/>
      <c r="AQ34" s="4"/>
    </row>
    <row r="35" spans="1:43" x14ac:dyDescent="0.25">
      <c r="A35" s="218"/>
      <c r="B35" s="125"/>
      <c r="C35" s="126"/>
      <c r="D35" s="126"/>
      <c r="E35" s="126"/>
      <c r="F35" s="126"/>
      <c r="G35" s="126"/>
      <c r="H35" s="126"/>
      <c r="I35" s="126"/>
      <c r="J35" s="126"/>
      <c r="K35" s="126"/>
      <c r="L35" s="126"/>
      <c r="M35" s="126"/>
      <c r="N35" s="126"/>
      <c r="O35" s="126"/>
      <c r="P35" s="126"/>
      <c r="Q35" s="126"/>
      <c r="R35" s="127"/>
      <c r="S35" s="28"/>
      <c r="T35" s="77"/>
      <c r="U35" s="78"/>
      <c r="V35" s="78"/>
      <c r="W35" s="78"/>
      <c r="X35" s="79"/>
      <c r="Y35" s="214"/>
      <c r="Z35" s="224"/>
      <c r="AA35" s="225"/>
      <c r="AB35" s="225"/>
      <c r="AC35" s="225"/>
      <c r="AD35" s="226"/>
      <c r="AL35" s="4"/>
      <c r="AM35" s="4"/>
      <c r="AN35" s="4"/>
      <c r="AO35" s="4"/>
      <c r="AP35" s="4"/>
      <c r="AQ35" s="4"/>
    </row>
    <row r="36" spans="1:43" ht="12.75" customHeight="1" x14ac:dyDescent="0.25">
      <c r="A36" s="219"/>
      <c r="B36" s="128"/>
      <c r="C36" s="129"/>
      <c r="D36" s="129"/>
      <c r="E36" s="129"/>
      <c r="F36" s="129"/>
      <c r="G36" s="129"/>
      <c r="H36" s="129"/>
      <c r="I36" s="129"/>
      <c r="J36" s="129"/>
      <c r="K36" s="129"/>
      <c r="L36" s="129"/>
      <c r="M36" s="129"/>
      <c r="N36" s="129"/>
      <c r="O36" s="129"/>
      <c r="P36" s="129"/>
      <c r="Q36" s="129"/>
      <c r="R36" s="130"/>
      <c r="S36" s="28"/>
      <c r="T36" s="77"/>
      <c r="U36" s="78"/>
      <c r="V36" s="78"/>
      <c r="W36" s="78"/>
      <c r="X36" s="79"/>
      <c r="Y36" s="214"/>
      <c r="Z36" s="227"/>
      <c r="AA36" s="228"/>
      <c r="AB36" s="228"/>
      <c r="AC36" s="228"/>
      <c r="AD36" s="229"/>
      <c r="AL36" s="4"/>
      <c r="AM36" s="4"/>
      <c r="AN36" s="4"/>
      <c r="AO36" s="4"/>
      <c r="AP36" s="4"/>
      <c r="AQ36" s="4"/>
    </row>
    <row r="37" spans="1:43" ht="12.75" customHeight="1" x14ac:dyDescent="0.25">
      <c r="A37" s="17" t="s">
        <v>183</v>
      </c>
      <c r="B37" s="104" t="s">
        <v>189</v>
      </c>
      <c r="C37" s="104"/>
      <c r="D37" s="104"/>
      <c r="E37" s="104"/>
      <c r="F37" s="104"/>
      <c r="G37" s="104"/>
      <c r="H37" s="104"/>
      <c r="I37" s="104"/>
      <c r="J37" s="104"/>
      <c r="K37" s="104"/>
      <c r="L37" s="104"/>
      <c r="M37" s="104"/>
      <c r="N37" s="104"/>
      <c r="O37" s="104"/>
      <c r="P37" s="104"/>
      <c r="Q37" s="104"/>
      <c r="R37" s="105"/>
      <c r="S37" s="51" t="s">
        <v>185</v>
      </c>
      <c r="T37" s="106" t="s">
        <v>186</v>
      </c>
      <c r="U37" s="106"/>
      <c r="V37" s="106"/>
      <c r="W37" s="106"/>
      <c r="X37" s="19"/>
      <c r="Y37" s="52" t="s">
        <v>187</v>
      </c>
      <c r="Z37" s="119" t="s">
        <v>188</v>
      </c>
      <c r="AA37" s="120"/>
      <c r="AB37" s="120"/>
      <c r="AC37" s="120"/>
      <c r="AD37" s="121"/>
      <c r="AL37" s="4"/>
      <c r="AM37" s="4"/>
      <c r="AN37" s="4"/>
      <c r="AO37" s="4"/>
      <c r="AP37" s="4"/>
      <c r="AQ37" s="4"/>
    </row>
    <row r="38" spans="1:43" ht="12.75" customHeight="1" x14ac:dyDescent="0.25">
      <c r="A38" s="217">
        <v>4</v>
      </c>
      <c r="B38" s="110"/>
      <c r="C38" s="111"/>
      <c r="D38" s="111"/>
      <c r="E38" s="111"/>
      <c r="F38" s="111"/>
      <c r="G38" s="111"/>
      <c r="H38" s="111"/>
      <c r="I38" s="111"/>
      <c r="J38" s="111"/>
      <c r="K38" s="111"/>
      <c r="L38" s="111"/>
      <c r="M38" s="111"/>
      <c r="N38" s="111"/>
      <c r="O38" s="111"/>
      <c r="P38" s="111"/>
      <c r="Q38" s="111"/>
      <c r="R38" s="112"/>
      <c r="S38" s="28"/>
      <c r="T38" s="77"/>
      <c r="U38" s="78"/>
      <c r="V38" s="78"/>
      <c r="W38" s="78"/>
      <c r="X38" s="79"/>
      <c r="Y38" s="214"/>
      <c r="Z38" s="221"/>
      <c r="AA38" s="222"/>
      <c r="AB38" s="222"/>
      <c r="AC38" s="222"/>
      <c r="AD38" s="223"/>
      <c r="AL38" s="4"/>
      <c r="AM38" s="4"/>
      <c r="AN38" s="4"/>
      <c r="AO38" s="4"/>
      <c r="AP38" s="4"/>
      <c r="AQ38" s="4"/>
    </row>
    <row r="39" spans="1:43" ht="12.75" customHeight="1" x14ac:dyDescent="0.25">
      <c r="A39" s="218"/>
      <c r="B39" s="113"/>
      <c r="C39" s="114"/>
      <c r="D39" s="114"/>
      <c r="E39" s="114"/>
      <c r="F39" s="114"/>
      <c r="G39" s="114"/>
      <c r="H39" s="114"/>
      <c r="I39" s="114"/>
      <c r="J39" s="114"/>
      <c r="K39" s="114"/>
      <c r="L39" s="114"/>
      <c r="M39" s="114"/>
      <c r="N39" s="114"/>
      <c r="O39" s="114"/>
      <c r="P39" s="114"/>
      <c r="Q39" s="114"/>
      <c r="R39" s="115"/>
      <c r="S39" s="28"/>
      <c r="T39" s="77"/>
      <c r="U39" s="78"/>
      <c r="V39" s="78"/>
      <c r="W39" s="78"/>
      <c r="X39" s="79"/>
      <c r="Y39" s="214"/>
      <c r="Z39" s="224"/>
      <c r="AA39" s="225"/>
      <c r="AB39" s="225"/>
      <c r="AC39" s="225"/>
      <c r="AD39" s="226"/>
      <c r="AL39" s="4"/>
      <c r="AM39" s="4"/>
      <c r="AN39" s="4"/>
      <c r="AO39" s="4"/>
      <c r="AP39" s="4"/>
      <c r="AQ39" s="4"/>
    </row>
    <row r="40" spans="1:43" ht="12.75" customHeight="1" x14ac:dyDescent="0.25">
      <c r="A40" s="219"/>
      <c r="B40" s="116"/>
      <c r="C40" s="117"/>
      <c r="D40" s="117"/>
      <c r="E40" s="117"/>
      <c r="F40" s="117"/>
      <c r="G40" s="117"/>
      <c r="H40" s="117"/>
      <c r="I40" s="117"/>
      <c r="J40" s="117"/>
      <c r="K40" s="117"/>
      <c r="L40" s="117"/>
      <c r="M40" s="117"/>
      <c r="N40" s="117"/>
      <c r="O40" s="117"/>
      <c r="P40" s="117"/>
      <c r="Q40" s="117"/>
      <c r="R40" s="118"/>
      <c r="S40" s="28"/>
      <c r="T40" s="77"/>
      <c r="U40" s="78"/>
      <c r="V40" s="78"/>
      <c r="W40" s="78"/>
      <c r="X40" s="79"/>
      <c r="Y40" s="214"/>
      <c r="Z40" s="227"/>
      <c r="AA40" s="228"/>
      <c r="AB40" s="228"/>
      <c r="AC40" s="228"/>
      <c r="AD40" s="229"/>
      <c r="AL40" s="4"/>
      <c r="AM40" s="4"/>
      <c r="AN40" s="4"/>
      <c r="AO40" s="4"/>
      <c r="AP40" s="4"/>
      <c r="AQ40" s="4"/>
    </row>
    <row r="41" spans="1:43" ht="12.75" customHeight="1" x14ac:dyDescent="0.25">
      <c r="A41" s="217">
        <v>5</v>
      </c>
      <c r="B41" s="110"/>
      <c r="C41" s="111"/>
      <c r="D41" s="111"/>
      <c r="E41" s="111"/>
      <c r="F41" s="111"/>
      <c r="G41" s="111"/>
      <c r="H41" s="111"/>
      <c r="I41" s="111"/>
      <c r="J41" s="111"/>
      <c r="K41" s="111"/>
      <c r="L41" s="111"/>
      <c r="M41" s="111"/>
      <c r="N41" s="111"/>
      <c r="O41" s="111"/>
      <c r="P41" s="111"/>
      <c r="Q41" s="111"/>
      <c r="R41" s="112"/>
      <c r="S41" s="28"/>
      <c r="T41" s="77"/>
      <c r="U41" s="78"/>
      <c r="V41" s="78"/>
      <c r="W41" s="78"/>
      <c r="X41" s="79"/>
      <c r="Y41" s="214"/>
      <c r="Z41" s="221"/>
      <c r="AA41" s="222"/>
      <c r="AB41" s="222"/>
      <c r="AC41" s="222"/>
      <c r="AD41" s="223"/>
      <c r="AL41" s="4"/>
      <c r="AM41" s="4"/>
      <c r="AN41" s="4"/>
      <c r="AO41" s="4"/>
      <c r="AP41" s="4"/>
      <c r="AQ41" s="4"/>
    </row>
    <row r="42" spans="1:43" ht="12.75" customHeight="1" x14ac:dyDescent="0.25">
      <c r="A42" s="218"/>
      <c r="B42" s="113"/>
      <c r="C42" s="114"/>
      <c r="D42" s="114"/>
      <c r="E42" s="114"/>
      <c r="F42" s="114"/>
      <c r="G42" s="114"/>
      <c r="H42" s="114"/>
      <c r="I42" s="114"/>
      <c r="J42" s="114"/>
      <c r="K42" s="114"/>
      <c r="L42" s="114"/>
      <c r="M42" s="114"/>
      <c r="N42" s="114"/>
      <c r="O42" s="114"/>
      <c r="P42" s="114"/>
      <c r="Q42" s="114"/>
      <c r="R42" s="115"/>
      <c r="S42" s="28"/>
      <c r="T42" s="77"/>
      <c r="U42" s="78"/>
      <c r="V42" s="78"/>
      <c r="W42" s="78"/>
      <c r="X42" s="79"/>
      <c r="Y42" s="214"/>
      <c r="Z42" s="224"/>
      <c r="AA42" s="225"/>
      <c r="AB42" s="225"/>
      <c r="AC42" s="225"/>
      <c r="AD42" s="226"/>
      <c r="AL42" s="4"/>
      <c r="AM42" s="4"/>
      <c r="AN42" s="4"/>
      <c r="AO42" s="4"/>
      <c r="AP42" s="4"/>
      <c r="AQ42" s="4"/>
    </row>
    <row r="43" spans="1:43" ht="12.75" customHeight="1" x14ac:dyDescent="0.25">
      <c r="A43" s="219"/>
      <c r="B43" s="116"/>
      <c r="C43" s="117"/>
      <c r="D43" s="117"/>
      <c r="E43" s="117"/>
      <c r="F43" s="117"/>
      <c r="G43" s="117"/>
      <c r="H43" s="117"/>
      <c r="I43" s="117"/>
      <c r="J43" s="117"/>
      <c r="K43" s="117"/>
      <c r="L43" s="117"/>
      <c r="M43" s="117"/>
      <c r="N43" s="117"/>
      <c r="O43" s="117"/>
      <c r="P43" s="117"/>
      <c r="Q43" s="117"/>
      <c r="R43" s="118"/>
      <c r="S43" s="28"/>
      <c r="T43" s="77"/>
      <c r="U43" s="78"/>
      <c r="V43" s="78"/>
      <c r="W43" s="78"/>
      <c r="X43" s="79"/>
      <c r="Y43" s="214"/>
      <c r="Z43" s="227"/>
      <c r="AA43" s="228"/>
      <c r="AB43" s="228"/>
      <c r="AC43" s="228"/>
      <c r="AD43" s="229"/>
      <c r="AL43" s="4"/>
      <c r="AM43" s="4"/>
      <c r="AN43" s="4"/>
      <c r="AO43" s="4"/>
      <c r="AP43" s="4"/>
      <c r="AQ43" s="4"/>
    </row>
    <row r="44" spans="1:43" ht="12.75" customHeight="1" x14ac:dyDescent="0.25">
      <c r="A44" s="217">
        <v>6</v>
      </c>
      <c r="B44" s="110"/>
      <c r="C44" s="111"/>
      <c r="D44" s="111"/>
      <c r="E44" s="111"/>
      <c r="F44" s="111"/>
      <c r="G44" s="111"/>
      <c r="H44" s="111"/>
      <c r="I44" s="111"/>
      <c r="J44" s="111"/>
      <c r="K44" s="111"/>
      <c r="L44" s="111"/>
      <c r="M44" s="111"/>
      <c r="N44" s="111"/>
      <c r="O44" s="111"/>
      <c r="P44" s="111"/>
      <c r="Q44" s="111"/>
      <c r="R44" s="112"/>
      <c r="S44" s="28"/>
      <c r="T44" s="77"/>
      <c r="U44" s="78"/>
      <c r="V44" s="78"/>
      <c r="W44" s="78"/>
      <c r="X44" s="79"/>
      <c r="Y44" s="214"/>
      <c r="Z44" s="221"/>
      <c r="AA44" s="222"/>
      <c r="AB44" s="222"/>
      <c r="AC44" s="222"/>
      <c r="AD44" s="223"/>
      <c r="AL44" s="4"/>
      <c r="AM44" s="4"/>
      <c r="AN44" s="4"/>
      <c r="AO44" s="4"/>
      <c r="AP44" s="4"/>
      <c r="AQ44" s="4"/>
    </row>
    <row r="45" spans="1:43" ht="12.75" customHeight="1" x14ac:dyDescent="0.25">
      <c r="A45" s="218"/>
      <c r="B45" s="113"/>
      <c r="C45" s="114"/>
      <c r="D45" s="114"/>
      <c r="E45" s="114"/>
      <c r="F45" s="114"/>
      <c r="G45" s="114"/>
      <c r="H45" s="114"/>
      <c r="I45" s="114"/>
      <c r="J45" s="114"/>
      <c r="K45" s="114"/>
      <c r="L45" s="114"/>
      <c r="M45" s="114"/>
      <c r="N45" s="114"/>
      <c r="O45" s="114"/>
      <c r="P45" s="114"/>
      <c r="Q45" s="114"/>
      <c r="R45" s="115"/>
      <c r="S45" s="28"/>
      <c r="T45" s="77"/>
      <c r="U45" s="78"/>
      <c r="V45" s="78"/>
      <c r="W45" s="78"/>
      <c r="X45" s="79"/>
      <c r="Y45" s="214"/>
      <c r="Z45" s="224"/>
      <c r="AA45" s="225"/>
      <c r="AB45" s="225"/>
      <c r="AC45" s="225"/>
      <c r="AD45" s="226"/>
      <c r="AL45" s="4"/>
      <c r="AM45" s="4"/>
      <c r="AN45" s="4"/>
      <c r="AO45" s="4"/>
      <c r="AP45" s="4"/>
      <c r="AQ45" s="4"/>
    </row>
    <row r="46" spans="1:43" ht="12.75" customHeight="1" x14ac:dyDescent="0.25">
      <c r="A46" s="219"/>
      <c r="B46" s="116"/>
      <c r="C46" s="117"/>
      <c r="D46" s="117"/>
      <c r="E46" s="117"/>
      <c r="F46" s="117"/>
      <c r="G46" s="117"/>
      <c r="H46" s="117"/>
      <c r="I46" s="117"/>
      <c r="J46" s="117"/>
      <c r="K46" s="117"/>
      <c r="L46" s="117"/>
      <c r="M46" s="117"/>
      <c r="N46" s="117"/>
      <c r="O46" s="117"/>
      <c r="P46" s="117"/>
      <c r="Q46" s="117"/>
      <c r="R46" s="118"/>
      <c r="S46" s="28"/>
      <c r="T46" s="77"/>
      <c r="U46" s="78"/>
      <c r="V46" s="78"/>
      <c r="W46" s="78"/>
      <c r="X46" s="79"/>
      <c r="Y46" s="214"/>
      <c r="Z46" s="227"/>
      <c r="AA46" s="228"/>
      <c r="AB46" s="228"/>
      <c r="AC46" s="228"/>
      <c r="AD46" s="229"/>
      <c r="AL46" s="4"/>
      <c r="AM46" s="4"/>
      <c r="AN46" s="4"/>
      <c r="AO46" s="4"/>
      <c r="AP46" s="4"/>
      <c r="AQ46" s="4"/>
    </row>
    <row r="47" spans="1:43" ht="12.75" customHeight="1" x14ac:dyDescent="0.25">
      <c r="A47" s="217">
        <v>7</v>
      </c>
      <c r="B47" s="110"/>
      <c r="C47" s="111"/>
      <c r="D47" s="111"/>
      <c r="E47" s="111"/>
      <c r="F47" s="111"/>
      <c r="G47" s="111"/>
      <c r="H47" s="111"/>
      <c r="I47" s="111"/>
      <c r="J47" s="111"/>
      <c r="K47" s="111"/>
      <c r="L47" s="111"/>
      <c r="M47" s="111"/>
      <c r="N47" s="111"/>
      <c r="O47" s="111"/>
      <c r="P47" s="111"/>
      <c r="Q47" s="111"/>
      <c r="R47" s="112"/>
      <c r="S47" s="28"/>
      <c r="T47" s="77"/>
      <c r="U47" s="78"/>
      <c r="V47" s="78"/>
      <c r="W47" s="78"/>
      <c r="X47" s="79"/>
      <c r="Y47" s="214"/>
      <c r="Z47" s="221"/>
      <c r="AA47" s="222"/>
      <c r="AB47" s="222"/>
      <c r="AC47" s="222"/>
      <c r="AD47" s="223"/>
      <c r="AL47" s="4"/>
      <c r="AM47" s="4"/>
      <c r="AN47" s="4"/>
      <c r="AO47" s="4"/>
      <c r="AP47" s="4"/>
      <c r="AQ47" s="4"/>
    </row>
    <row r="48" spans="1:43" ht="12.75" customHeight="1" x14ac:dyDescent="0.25">
      <c r="A48" s="218"/>
      <c r="B48" s="113"/>
      <c r="C48" s="114"/>
      <c r="D48" s="114"/>
      <c r="E48" s="114"/>
      <c r="F48" s="114"/>
      <c r="G48" s="114"/>
      <c r="H48" s="114"/>
      <c r="I48" s="114"/>
      <c r="J48" s="114"/>
      <c r="K48" s="114"/>
      <c r="L48" s="114"/>
      <c r="M48" s="114"/>
      <c r="N48" s="114"/>
      <c r="O48" s="114"/>
      <c r="P48" s="114"/>
      <c r="Q48" s="114"/>
      <c r="R48" s="115"/>
      <c r="S48" s="28"/>
      <c r="T48" s="77"/>
      <c r="U48" s="78"/>
      <c r="V48" s="78"/>
      <c r="W48" s="78"/>
      <c r="X48" s="79"/>
      <c r="Y48" s="214"/>
      <c r="Z48" s="224"/>
      <c r="AA48" s="225"/>
      <c r="AB48" s="225"/>
      <c r="AC48" s="225"/>
      <c r="AD48" s="226"/>
      <c r="AL48" s="4"/>
      <c r="AM48" s="4"/>
      <c r="AN48" s="4"/>
      <c r="AO48" s="4"/>
      <c r="AP48" s="4"/>
      <c r="AQ48" s="4"/>
    </row>
    <row r="49" spans="1:43" ht="12.75" customHeight="1" x14ac:dyDescent="0.25">
      <c r="A49" s="219"/>
      <c r="B49" s="116"/>
      <c r="C49" s="117"/>
      <c r="D49" s="117"/>
      <c r="E49" s="117"/>
      <c r="F49" s="117"/>
      <c r="G49" s="117"/>
      <c r="H49" s="117"/>
      <c r="I49" s="117"/>
      <c r="J49" s="117"/>
      <c r="K49" s="117"/>
      <c r="L49" s="117"/>
      <c r="M49" s="117"/>
      <c r="N49" s="117"/>
      <c r="O49" s="117"/>
      <c r="P49" s="117"/>
      <c r="Q49" s="117"/>
      <c r="R49" s="118"/>
      <c r="S49" s="28"/>
      <c r="T49" s="77"/>
      <c r="U49" s="78"/>
      <c r="V49" s="78"/>
      <c r="W49" s="78"/>
      <c r="X49" s="79"/>
      <c r="Y49" s="214"/>
      <c r="Z49" s="227"/>
      <c r="AA49" s="228"/>
      <c r="AB49" s="228"/>
      <c r="AC49" s="228"/>
      <c r="AD49" s="229"/>
      <c r="AL49" s="4"/>
      <c r="AM49" s="4"/>
      <c r="AN49" s="4"/>
      <c r="AO49" s="4"/>
      <c r="AP49" s="4"/>
      <c r="AQ49" s="4"/>
    </row>
    <row r="50" spans="1:43" ht="12.75" customHeight="1" x14ac:dyDescent="0.25">
      <c r="A50" s="217">
        <v>8</v>
      </c>
      <c r="B50" s="110"/>
      <c r="C50" s="111"/>
      <c r="D50" s="111"/>
      <c r="E50" s="111"/>
      <c r="F50" s="111"/>
      <c r="G50" s="111"/>
      <c r="H50" s="111"/>
      <c r="I50" s="111"/>
      <c r="J50" s="111"/>
      <c r="K50" s="111"/>
      <c r="L50" s="111"/>
      <c r="M50" s="111"/>
      <c r="N50" s="111"/>
      <c r="O50" s="111"/>
      <c r="P50" s="111"/>
      <c r="Q50" s="111"/>
      <c r="R50" s="112"/>
      <c r="S50" s="28"/>
      <c r="T50" s="77"/>
      <c r="U50" s="78"/>
      <c r="V50" s="78"/>
      <c r="W50" s="78"/>
      <c r="X50" s="79"/>
      <c r="Y50" s="214"/>
      <c r="Z50" s="221"/>
      <c r="AA50" s="222"/>
      <c r="AB50" s="222"/>
      <c r="AC50" s="222"/>
      <c r="AD50" s="223"/>
      <c r="AL50" s="4"/>
      <c r="AM50" s="4"/>
      <c r="AN50" s="4"/>
      <c r="AO50" s="4"/>
      <c r="AP50" s="4"/>
      <c r="AQ50" s="4"/>
    </row>
    <row r="51" spans="1:43" ht="12.75" customHeight="1" x14ac:dyDescent="0.25">
      <c r="A51" s="218"/>
      <c r="B51" s="113"/>
      <c r="C51" s="114"/>
      <c r="D51" s="114"/>
      <c r="E51" s="114"/>
      <c r="F51" s="114"/>
      <c r="G51" s="114"/>
      <c r="H51" s="114"/>
      <c r="I51" s="114"/>
      <c r="J51" s="114"/>
      <c r="K51" s="114"/>
      <c r="L51" s="114"/>
      <c r="M51" s="114"/>
      <c r="N51" s="114"/>
      <c r="O51" s="114"/>
      <c r="P51" s="114"/>
      <c r="Q51" s="114"/>
      <c r="R51" s="115"/>
      <c r="S51" s="28"/>
      <c r="T51" s="77"/>
      <c r="U51" s="78"/>
      <c r="V51" s="78"/>
      <c r="W51" s="78"/>
      <c r="X51" s="79"/>
      <c r="Y51" s="214"/>
      <c r="Z51" s="224"/>
      <c r="AA51" s="225"/>
      <c r="AB51" s="225"/>
      <c r="AC51" s="225"/>
      <c r="AD51" s="226"/>
      <c r="AL51" s="4"/>
      <c r="AM51" s="4"/>
      <c r="AN51" s="4"/>
      <c r="AO51" s="4"/>
      <c r="AP51" s="4"/>
      <c r="AQ51" s="4"/>
    </row>
    <row r="52" spans="1:43" ht="12.75" customHeight="1" x14ac:dyDescent="0.25">
      <c r="A52" s="219"/>
      <c r="B52" s="116"/>
      <c r="C52" s="117"/>
      <c r="D52" s="117"/>
      <c r="E52" s="117"/>
      <c r="F52" s="117"/>
      <c r="G52" s="117"/>
      <c r="H52" s="117"/>
      <c r="I52" s="117"/>
      <c r="J52" s="117"/>
      <c r="K52" s="117"/>
      <c r="L52" s="117"/>
      <c r="M52" s="117"/>
      <c r="N52" s="117"/>
      <c r="O52" s="117"/>
      <c r="P52" s="117"/>
      <c r="Q52" s="117"/>
      <c r="R52" s="118"/>
      <c r="S52" s="28"/>
      <c r="T52" s="77"/>
      <c r="U52" s="78"/>
      <c r="V52" s="78"/>
      <c r="W52" s="78"/>
      <c r="X52" s="79"/>
      <c r="Y52" s="214"/>
      <c r="Z52" s="227"/>
      <c r="AA52" s="228"/>
      <c r="AB52" s="228"/>
      <c r="AC52" s="228"/>
      <c r="AD52" s="229"/>
      <c r="AL52" s="4"/>
      <c r="AM52" s="4"/>
      <c r="AN52" s="4"/>
      <c r="AO52" s="4"/>
      <c r="AP52" s="4"/>
      <c r="AQ52" s="4"/>
    </row>
    <row r="53" spans="1:43" ht="12.75" customHeight="1" x14ac:dyDescent="0.25">
      <c r="A53" s="217">
        <v>9</v>
      </c>
      <c r="B53" s="110"/>
      <c r="C53" s="111"/>
      <c r="D53" s="111"/>
      <c r="E53" s="111"/>
      <c r="F53" s="111"/>
      <c r="G53" s="111"/>
      <c r="H53" s="111"/>
      <c r="I53" s="111"/>
      <c r="J53" s="111"/>
      <c r="K53" s="111"/>
      <c r="L53" s="111"/>
      <c r="M53" s="111"/>
      <c r="N53" s="111"/>
      <c r="O53" s="111"/>
      <c r="P53" s="111"/>
      <c r="Q53" s="111"/>
      <c r="R53" s="112"/>
      <c r="S53" s="28"/>
      <c r="T53" s="77"/>
      <c r="U53" s="78"/>
      <c r="V53" s="78"/>
      <c r="W53" s="78"/>
      <c r="X53" s="79"/>
      <c r="Y53" s="214"/>
      <c r="Z53" s="221"/>
      <c r="AA53" s="222"/>
      <c r="AB53" s="222"/>
      <c r="AC53" s="222"/>
      <c r="AD53" s="223"/>
      <c r="AL53" s="4"/>
      <c r="AM53" s="4"/>
      <c r="AN53" s="4"/>
      <c r="AO53" s="4"/>
      <c r="AP53" s="4"/>
      <c r="AQ53" s="4"/>
    </row>
    <row r="54" spans="1:43" ht="12.75" customHeight="1" x14ac:dyDescent="0.25">
      <c r="A54" s="218"/>
      <c r="B54" s="113"/>
      <c r="C54" s="114"/>
      <c r="D54" s="114"/>
      <c r="E54" s="114"/>
      <c r="F54" s="114"/>
      <c r="G54" s="114"/>
      <c r="H54" s="114"/>
      <c r="I54" s="114"/>
      <c r="J54" s="114"/>
      <c r="K54" s="114"/>
      <c r="L54" s="114"/>
      <c r="M54" s="114"/>
      <c r="N54" s="114"/>
      <c r="O54" s="114"/>
      <c r="P54" s="114"/>
      <c r="Q54" s="114"/>
      <c r="R54" s="115"/>
      <c r="S54" s="28"/>
      <c r="T54" s="77"/>
      <c r="U54" s="78"/>
      <c r="V54" s="78"/>
      <c r="W54" s="78"/>
      <c r="X54" s="79"/>
      <c r="Y54" s="214"/>
      <c r="Z54" s="224"/>
      <c r="AA54" s="225"/>
      <c r="AB54" s="225"/>
      <c r="AC54" s="225"/>
      <c r="AD54" s="226"/>
      <c r="AL54" s="4"/>
      <c r="AM54" s="4"/>
      <c r="AN54" s="4"/>
      <c r="AO54" s="4"/>
      <c r="AP54" s="4"/>
      <c r="AQ54" s="4"/>
    </row>
    <row r="55" spans="1:43" ht="12.75" customHeight="1" x14ac:dyDescent="0.25">
      <c r="A55" s="219"/>
      <c r="B55" s="116"/>
      <c r="C55" s="117"/>
      <c r="D55" s="117"/>
      <c r="E55" s="117"/>
      <c r="F55" s="117"/>
      <c r="G55" s="117"/>
      <c r="H55" s="117"/>
      <c r="I55" s="117"/>
      <c r="J55" s="117"/>
      <c r="K55" s="117"/>
      <c r="L55" s="117"/>
      <c r="M55" s="117"/>
      <c r="N55" s="117"/>
      <c r="O55" s="117"/>
      <c r="P55" s="117"/>
      <c r="Q55" s="117"/>
      <c r="R55" s="118"/>
      <c r="S55" s="28"/>
      <c r="T55" s="77"/>
      <c r="U55" s="78"/>
      <c r="V55" s="78"/>
      <c r="W55" s="78"/>
      <c r="X55" s="79"/>
      <c r="Y55" s="214"/>
      <c r="Z55" s="227"/>
      <c r="AA55" s="228"/>
      <c r="AB55" s="228"/>
      <c r="AC55" s="228"/>
      <c r="AD55" s="229"/>
      <c r="AL55" s="4"/>
      <c r="AM55" s="4"/>
      <c r="AN55" s="4"/>
      <c r="AO55" s="4"/>
      <c r="AP55" s="4"/>
      <c r="AQ55" s="4"/>
    </row>
    <row r="56" spans="1:43" ht="12.75" customHeight="1" x14ac:dyDescent="0.25">
      <c r="A56" s="217">
        <v>10</v>
      </c>
      <c r="B56" s="110"/>
      <c r="C56" s="111"/>
      <c r="D56" s="111"/>
      <c r="E56" s="111"/>
      <c r="F56" s="111"/>
      <c r="G56" s="111"/>
      <c r="H56" s="111"/>
      <c r="I56" s="111"/>
      <c r="J56" s="111"/>
      <c r="K56" s="111"/>
      <c r="L56" s="111"/>
      <c r="M56" s="111"/>
      <c r="N56" s="111"/>
      <c r="O56" s="111"/>
      <c r="P56" s="111"/>
      <c r="Q56" s="111"/>
      <c r="R56" s="112"/>
      <c r="S56" s="28"/>
      <c r="T56" s="77"/>
      <c r="U56" s="78"/>
      <c r="V56" s="78"/>
      <c r="W56" s="78"/>
      <c r="X56" s="79"/>
      <c r="Y56" s="214"/>
      <c r="Z56" s="221"/>
      <c r="AA56" s="222"/>
      <c r="AB56" s="222"/>
      <c r="AC56" s="222"/>
      <c r="AD56" s="223"/>
      <c r="AL56" s="4"/>
      <c r="AM56" s="4"/>
      <c r="AN56" s="4"/>
      <c r="AO56" s="4"/>
      <c r="AP56" s="4"/>
      <c r="AQ56" s="4"/>
    </row>
    <row r="57" spans="1:43" x14ac:dyDescent="0.25">
      <c r="A57" s="218"/>
      <c r="B57" s="113"/>
      <c r="C57" s="114"/>
      <c r="D57" s="114"/>
      <c r="E57" s="114"/>
      <c r="F57" s="114"/>
      <c r="G57" s="114"/>
      <c r="H57" s="114"/>
      <c r="I57" s="114"/>
      <c r="J57" s="114"/>
      <c r="K57" s="114"/>
      <c r="L57" s="114"/>
      <c r="M57" s="114"/>
      <c r="N57" s="114"/>
      <c r="O57" s="114"/>
      <c r="P57" s="114"/>
      <c r="Q57" s="114"/>
      <c r="R57" s="115"/>
      <c r="S57" s="28"/>
      <c r="T57" s="77"/>
      <c r="U57" s="78"/>
      <c r="V57" s="78"/>
      <c r="W57" s="78"/>
      <c r="X57" s="79"/>
      <c r="Y57" s="214"/>
      <c r="Z57" s="224"/>
      <c r="AA57" s="225"/>
      <c r="AB57" s="225"/>
      <c r="AC57" s="225"/>
      <c r="AD57" s="226"/>
      <c r="AL57" s="4"/>
      <c r="AM57" s="4"/>
      <c r="AN57" s="4"/>
      <c r="AO57" s="4"/>
      <c r="AP57" s="4"/>
      <c r="AQ57" s="4"/>
    </row>
    <row r="58" spans="1:43" ht="12.75" customHeight="1" x14ac:dyDescent="0.25">
      <c r="A58" s="219"/>
      <c r="B58" s="116"/>
      <c r="C58" s="117"/>
      <c r="D58" s="117"/>
      <c r="E58" s="117"/>
      <c r="F58" s="117"/>
      <c r="G58" s="117"/>
      <c r="H58" s="117"/>
      <c r="I58" s="117"/>
      <c r="J58" s="117"/>
      <c r="K58" s="117"/>
      <c r="L58" s="117"/>
      <c r="M58" s="117"/>
      <c r="N58" s="117"/>
      <c r="O58" s="117"/>
      <c r="P58" s="117"/>
      <c r="Q58" s="117"/>
      <c r="R58" s="118"/>
      <c r="S58" s="28"/>
      <c r="T58" s="77"/>
      <c r="U58" s="78"/>
      <c r="V58" s="78"/>
      <c r="W58" s="78"/>
      <c r="X58" s="79"/>
      <c r="Y58" s="214"/>
      <c r="Z58" s="227"/>
      <c r="AA58" s="228"/>
      <c r="AB58" s="228"/>
      <c r="AC58" s="228"/>
      <c r="AD58" s="229"/>
      <c r="AL58" s="4"/>
      <c r="AM58" s="4"/>
      <c r="AN58" s="4"/>
      <c r="AO58" s="4"/>
      <c r="AP58" s="4"/>
      <c r="AQ58" s="4"/>
    </row>
    <row r="59" spans="1:43" ht="12.75" customHeight="1" x14ac:dyDescent="0.25">
      <c r="A59" s="17" t="s">
        <v>183</v>
      </c>
      <c r="B59" s="104" t="s">
        <v>190</v>
      </c>
      <c r="C59" s="104"/>
      <c r="D59" s="104"/>
      <c r="E59" s="104"/>
      <c r="F59" s="104"/>
      <c r="G59" s="104"/>
      <c r="H59" s="104"/>
      <c r="I59" s="104"/>
      <c r="J59" s="104"/>
      <c r="K59" s="104"/>
      <c r="L59" s="104"/>
      <c r="M59" s="104"/>
      <c r="N59" s="104"/>
      <c r="O59" s="104"/>
      <c r="P59" s="104"/>
      <c r="Q59" s="104"/>
      <c r="R59" s="105"/>
      <c r="S59" s="51" t="s">
        <v>185</v>
      </c>
      <c r="T59" s="106" t="s">
        <v>186</v>
      </c>
      <c r="U59" s="106"/>
      <c r="V59" s="106"/>
      <c r="W59" s="106"/>
      <c r="X59" s="19"/>
      <c r="Y59" s="52" t="s">
        <v>187</v>
      </c>
      <c r="Z59" s="107" t="s">
        <v>188</v>
      </c>
      <c r="AA59" s="108"/>
      <c r="AB59" s="108"/>
      <c r="AC59" s="108"/>
      <c r="AD59" s="109"/>
      <c r="AL59" s="4"/>
      <c r="AM59" s="4"/>
      <c r="AN59" s="4"/>
      <c r="AO59" s="4"/>
      <c r="AP59" s="4"/>
      <c r="AQ59" s="4"/>
    </row>
    <row r="60" spans="1:43" ht="12.75" customHeight="1" x14ac:dyDescent="0.25">
      <c r="A60" s="217">
        <v>11</v>
      </c>
      <c r="B60" s="68"/>
      <c r="C60" s="69"/>
      <c r="D60" s="69"/>
      <c r="E60" s="69"/>
      <c r="F60" s="69"/>
      <c r="G60" s="69"/>
      <c r="H60" s="69"/>
      <c r="I60" s="69"/>
      <c r="J60" s="69"/>
      <c r="K60" s="69"/>
      <c r="L60" s="69"/>
      <c r="M60" s="69"/>
      <c r="N60" s="69"/>
      <c r="O60" s="69"/>
      <c r="P60" s="69"/>
      <c r="Q60" s="69"/>
      <c r="R60" s="70"/>
      <c r="S60" s="28"/>
      <c r="T60" s="77"/>
      <c r="U60" s="78"/>
      <c r="V60" s="78"/>
      <c r="W60" s="78"/>
      <c r="X60" s="79"/>
      <c r="Y60" s="214"/>
      <c r="Z60" s="221"/>
      <c r="AA60" s="222"/>
      <c r="AB60" s="222"/>
      <c r="AC60" s="222"/>
      <c r="AD60" s="223"/>
      <c r="AL60" s="4"/>
      <c r="AM60" s="4"/>
      <c r="AN60" s="4"/>
      <c r="AO60" s="4"/>
      <c r="AP60" s="4"/>
      <c r="AQ60" s="4"/>
    </row>
    <row r="61" spans="1:43" ht="12.75" customHeight="1" x14ac:dyDescent="0.25">
      <c r="A61" s="218"/>
      <c r="B61" s="71"/>
      <c r="C61" s="72"/>
      <c r="D61" s="72"/>
      <c r="E61" s="72"/>
      <c r="F61" s="72"/>
      <c r="G61" s="72"/>
      <c r="H61" s="72"/>
      <c r="I61" s="72"/>
      <c r="J61" s="72"/>
      <c r="K61" s="72"/>
      <c r="L61" s="72"/>
      <c r="M61" s="72"/>
      <c r="N61" s="72"/>
      <c r="O61" s="72"/>
      <c r="P61" s="72"/>
      <c r="Q61" s="72"/>
      <c r="R61" s="73"/>
      <c r="S61" s="28"/>
      <c r="T61" s="77"/>
      <c r="U61" s="78"/>
      <c r="V61" s="78"/>
      <c r="W61" s="78"/>
      <c r="X61" s="79"/>
      <c r="Y61" s="214"/>
      <c r="Z61" s="224"/>
      <c r="AA61" s="225"/>
      <c r="AB61" s="225"/>
      <c r="AC61" s="225"/>
      <c r="AD61" s="226"/>
      <c r="AL61" s="4"/>
      <c r="AM61" s="4"/>
      <c r="AN61" s="4"/>
      <c r="AO61" s="4"/>
      <c r="AP61" s="4"/>
      <c r="AQ61" s="4"/>
    </row>
    <row r="62" spans="1:43" ht="12.75" customHeight="1" x14ac:dyDescent="0.25">
      <c r="A62" s="219"/>
      <c r="B62" s="74"/>
      <c r="C62" s="75"/>
      <c r="D62" s="75"/>
      <c r="E62" s="75"/>
      <c r="F62" s="75"/>
      <c r="G62" s="75"/>
      <c r="H62" s="75"/>
      <c r="I62" s="75"/>
      <c r="J62" s="75"/>
      <c r="K62" s="75"/>
      <c r="L62" s="75"/>
      <c r="M62" s="75"/>
      <c r="N62" s="75"/>
      <c r="O62" s="75"/>
      <c r="P62" s="75"/>
      <c r="Q62" s="75"/>
      <c r="R62" s="76"/>
      <c r="S62" s="28"/>
      <c r="T62" s="77"/>
      <c r="U62" s="78"/>
      <c r="V62" s="78"/>
      <c r="W62" s="78"/>
      <c r="X62" s="79"/>
      <c r="Y62" s="214"/>
      <c r="Z62" s="227"/>
      <c r="AA62" s="228"/>
      <c r="AB62" s="228"/>
      <c r="AC62" s="228"/>
      <c r="AD62" s="229"/>
      <c r="AL62" s="4"/>
      <c r="AM62" s="4"/>
      <c r="AN62" s="4"/>
      <c r="AO62" s="4"/>
      <c r="AP62" s="4"/>
      <c r="AQ62" s="4"/>
    </row>
    <row r="63" spans="1:43" ht="12.75" customHeight="1" x14ac:dyDescent="0.25">
      <c r="A63" s="217">
        <v>12</v>
      </c>
      <c r="B63" s="68"/>
      <c r="C63" s="69"/>
      <c r="D63" s="69"/>
      <c r="E63" s="69"/>
      <c r="F63" s="69"/>
      <c r="G63" s="69"/>
      <c r="H63" s="69"/>
      <c r="I63" s="69"/>
      <c r="J63" s="69"/>
      <c r="K63" s="69"/>
      <c r="L63" s="69"/>
      <c r="M63" s="69"/>
      <c r="N63" s="69"/>
      <c r="O63" s="69"/>
      <c r="P63" s="69"/>
      <c r="Q63" s="69"/>
      <c r="R63" s="70"/>
      <c r="S63" s="28"/>
      <c r="T63" s="77"/>
      <c r="U63" s="78"/>
      <c r="V63" s="78"/>
      <c r="W63" s="78"/>
      <c r="X63" s="79"/>
      <c r="Y63" s="214"/>
      <c r="Z63" s="221"/>
      <c r="AA63" s="222"/>
      <c r="AB63" s="222"/>
      <c r="AC63" s="222"/>
      <c r="AD63" s="223"/>
      <c r="AL63" s="4"/>
      <c r="AM63" s="4"/>
      <c r="AN63" s="4"/>
      <c r="AO63" s="4"/>
      <c r="AP63" s="4"/>
      <c r="AQ63" s="4"/>
    </row>
    <row r="64" spans="1:43" ht="12.75" customHeight="1" x14ac:dyDescent="0.25">
      <c r="A64" s="218"/>
      <c r="B64" s="71"/>
      <c r="C64" s="72"/>
      <c r="D64" s="72"/>
      <c r="E64" s="72"/>
      <c r="F64" s="72"/>
      <c r="G64" s="72"/>
      <c r="H64" s="72"/>
      <c r="I64" s="72"/>
      <c r="J64" s="72"/>
      <c r="K64" s="72"/>
      <c r="L64" s="72"/>
      <c r="M64" s="72"/>
      <c r="N64" s="72"/>
      <c r="O64" s="72"/>
      <c r="P64" s="72"/>
      <c r="Q64" s="72"/>
      <c r="R64" s="73"/>
      <c r="S64" s="28"/>
      <c r="T64" s="77"/>
      <c r="U64" s="78"/>
      <c r="V64" s="78"/>
      <c r="W64" s="78"/>
      <c r="X64" s="79"/>
      <c r="Y64" s="214"/>
      <c r="Z64" s="224"/>
      <c r="AA64" s="225"/>
      <c r="AB64" s="225"/>
      <c r="AC64" s="225"/>
      <c r="AD64" s="226"/>
      <c r="AL64" s="4"/>
      <c r="AM64" s="4"/>
      <c r="AN64" s="4"/>
      <c r="AO64" s="4"/>
      <c r="AP64" s="4"/>
      <c r="AQ64" s="4"/>
    </row>
    <row r="65" spans="1:43" ht="12.75" customHeight="1" x14ac:dyDescent="0.25">
      <c r="A65" s="219"/>
      <c r="B65" s="74"/>
      <c r="C65" s="75"/>
      <c r="D65" s="75"/>
      <c r="E65" s="75"/>
      <c r="F65" s="75"/>
      <c r="G65" s="75"/>
      <c r="H65" s="75"/>
      <c r="I65" s="75"/>
      <c r="J65" s="75"/>
      <c r="K65" s="75"/>
      <c r="L65" s="75"/>
      <c r="M65" s="75"/>
      <c r="N65" s="75"/>
      <c r="O65" s="75"/>
      <c r="P65" s="75"/>
      <c r="Q65" s="75"/>
      <c r="R65" s="76"/>
      <c r="S65" s="28"/>
      <c r="T65" s="77"/>
      <c r="U65" s="78"/>
      <c r="V65" s="78"/>
      <c r="W65" s="78"/>
      <c r="X65" s="79"/>
      <c r="Y65" s="214"/>
      <c r="Z65" s="227"/>
      <c r="AA65" s="228"/>
      <c r="AB65" s="228"/>
      <c r="AC65" s="228"/>
      <c r="AD65" s="229"/>
      <c r="AL65" s="4"/>
      <c r="AM65" s="4"/>
      <c r="AN65" s="4"/>
      <c r="AO65" s="4"/>
      <c r="AP65" s="4"/>
      <c r="AQ65" s="4"/>
    </row>
    <row r="66" spans="1:43" ht="12.75" customHeight="1" x14ac:dyDescent="0.25">
      <c r="A66" s="217">
        <v>13</v>
      </c>
      <c r="B66" s="68"/>
      <c r="C66" s="69"/>
      <c r="D66" s="69"/>
      <c r="E66" s="69"/>
      <c r="F66" s="69"/>
      <c r="G66" s="69"/>
      <c r="H66" s="69"/>
      <c r="I66" s="69"/>
      <c r="J66" s="69"/>
      <c r="K66" s="69"/>
      <c r="L66" s="69"/>
      <c r="M66" s="69"/>
      <c r="N66" s="69"/>
      <c r="O66" s="69"/>
      <c r="P66" s="69"/>
      <c r="Q66" s="69"/>
      <c r="R66" s="70"/>
      <c r="S66" s="28"/>
      <c r="T66" s="77"/>
      <c r="U66" s="78"/>
      <c r="V66" s="78"/>
      <c r="W66" s="78"/>
      <c r="X66" s="79"/>
      <c r="Y66" s="214"/>
      <c r="Z66" s="221"/>
      <c r="AA66" s="222"/>
      <c r="AB66" s="222"/>
      <c r="AC66" s="222"/>
      <c r="AD66" s="223"/>
      <c r="AL66" s="4"/>
      <c r="AM66" s="4"/>
      <c r="AN66" s="4"/>
      <c r="AO66" s="4"/>
      <c r="AP66" s="4"/>
      <c r="AQ66" s="4"/>
    </row>
    <row r="67" spans="1:43" s="22" customFormat="1" ht="24" customHeight="1" x14ac:dyDescent="0.25">
      <c r="A67" s="218"/>
      <c r="B67" s="71"/>
      <c r="C67" s="72"/>
      <c r="D67" s="72"/>
      <c r="E67" s="72"/>
      <c r="F67" s="72"/>
      <c r="G67" s="72"/>
      <c r="H67" s="72"/>
      <c r="I67" s="72"/>
      <c r="J67" s="72"/>
      <c r="K67" s="72"/>
      <c r="L67" s="72"/>
      <c r="M67" s="72"/>
      <c r="N67" s="72"/>
      <c r="O67" s="72"/>
      <c r="P67" s="72"/>
      <c r="Q67" s="72"/>
      <c r="R67" s="73"/>
      <c r="S67" s="28"/>
      <c r="T67" s="77"/>
      <c r="U67" s="78"/>
      <c r="V67" s="78"/>
      <c r="W67" s="78"/>
      <c r="X67" s="79"/>
      <c r="Y67" s="214"/>
      <c r="Z67" s="224"/>
      <c r="AA67" s="225"/>
      <c r="AB67" s="225"/>
      <c r="AC67" s="225"/>
      <c r="AD67" s="226"/>
      <c r="AE67" s="21"/>
    </row>
    <row r="68" spans="1:43" x14ac:dyDescent="0.25">
      <c r="A68" s="219"/>
      <c r="B68" s="74"/>
      <c r="C68" s="75"/>
      <c r="D68" s="75"/>
      <c r="E68" s="75"/>
      <c r="F68" s="75"/>
      <c r="G68" s="75"/>
      <c r="H68" s="75"/>
      <c r="I68" s="75"/>
      <c r="J68" s="75"/>
      <c r="K68" s="75"/>
      <c r="L68" s="75"/>
      <c r="M68" s="75"/>
      <c r="N68" s="75"/>
      <c r="O68" s="75"/>
      <c r="P68" s="75"/>
      <c r="Q68" s="75"/>
      <c r="R68" s="76"/>
      <c r="S68" s="28"/>
      <c r="T68" s="77"/>
      <c r="U68" s="78"/>
      <c r="V68" s="78"/>
      <c r="W68" s="78"/>
      <c r="X68" s="79"/>
      <c r="Y68" s="214"/>
      <c r="Z68" s="227"/>
      <c r="AA68" s="228"/>
      <c r="AB68" s="228"/>
      <c r="AC68" s="228"/>
      <c r="AD68" s="229"/>
      <c r="AL68" s="4"/>
      <c r="AM68" s="4"/>
      <c r="AN68" s="4"/>
      <c r="AO68" s="4"/>
      <c r="AP68" s="4"/>
      <c r="AQ68" s="4"/>
    </row>
    <row r="69" spans="1:43" s="22" customFormat="1" ht="20.25" customHeight="1" x14ac:dyDescent="0.25">
      <c r="A69" s="80" t="s">
        <v>191</v>
      </c>
      <c r="B69" s="81"/>
      <c r="C69" s="81"/>
      <c r="D69" s="81"/>
      <c r="E69" s="81"/>
      <c r="F69" s="81"/>
      <c r="G69" s="81"/>
      <c r="H69" s="81"/>
      <c r="I69" s="81"/>
      <c r="J69" s="81"/>
      <c r="K69" s="81"/>
      <c r="L69" s="81"/>
      <c r="M69" s="81"/>
      <c r="N69" s="81"/>
      <c r="O69" s="81"/>
      <c r="P69" s="81"/>
      <c r="Q69" s="81"/>
      <c r="R69" s="81"/>
      <c r="S69" s="81"/>
      <c r="T69" s="82"/>
      <c r="U69" s="80" t="s">
        <v>192</v>
      </c>
      <c r="V69" s="81"/>
      <c r="W69" s="81"/>
      <c r="X69" s="81"/>
      <c r="Y69" s="81"/>
      <c r="Z69" s="81"/>
      <c r="AA69" s="81"/>
      <c r="AB69" s="81"/>
      <c r="AC69" s="81"/>
      <c r="AD69" s="82"/>
      <c r="AE69" s="21"/>
    </row>
    <row r="70" spans="1:43" s="22" customFormat="1" ht="16.5" customHeight="1" x14ac:dyDescent="0.25">
      <c r="A70" s="92" t="str">
        <f>+VLOOKUP(F6,BD!B:VI,196,0)</f>
        <v xml:space="preserve">A partir de 2 casos de su entorno, integra un portafolio de evidencias que contenga:                                                                      1.  Operaciones con matrices:                                                             a) Planteamiento de la matriz. 
b) Resolución de las operaciones de la matriz.
c) Validación de los resultados.
d) Interpretación de resultados.                                                           2. Sistemas de ecuaciones lineales de tres o más incógnitas:       a) Representación del sistema de ecuaciones lineales en una matriz.
b) Solución del sistema de ecuaciones lineales mediante dos métodos.
c) Validación de los resultados.
d) Interpretación de resultados.
</v>
      </c>
      <c r="B70" s="93"/>
      <c r="C70" s="93"/>
      <c r="D70" s="93"/>
      <c r="E70" s="93"/>
      <c r="F70" s="93"/>
      <c r="G70" s="93"/>
      <c r="H70" s="93"/>
      <c r="I70" s="93"/>
      <c r="J70" s="93"/>
      <c r="K70" s="93"/>
      <c r="L70" s="93"/>
      <c r="M70" s="93"/>
      <c r="N70" s="93"/>
      <c r="O70" s="93"/>
      <c r="P70" s="93"/>
      <c r="Q70" s="93"/>
      <c r="R70" s="93"/>
      <c r="S70" s="93"/>
      <c r="T70" s="94"/>
      <c r="U70" s="98" t="str">
        <f>+VLOOKUP(F6,BD!B:VI,197,0)</f>
        <v xml:space="preserve">1. Identificar concepto, características y tipos de matrices.             2. Comprender el proceso de resolución de operaciones con matrices y la obtención del determinante.
3. Identificar el concepto y métodos de solución de los sistemas de ecuaciones lineales de tres o más incógnitas. 
4. Comprender el proceso de planteamiento y validación de los sistemas de ecuaciones lineales de tres o más incógnitas en problemas de su entorno.
5. Interpretar las soluciones obtenidas en relación a las situaciones presentadas.
</v>
      </c>
      <c r="V70" s="99"/>
      <c r="W70" s="99"/>
      <c r="X70" s="99"/>
      <c r="Y70" s="99"/>
      <c r="Z70" s="99"/>
      <c r="AA70" s="99"/>
      <c r="AB70" s="99"/>
      <c r="AC70" s="99"/>
      <c r="AD70" s="100"/>
      <c r="AE70" s="21"/>
    </row>
    <row r="71" spans="1:43" ht="220.5" customHeight="1" x14ac:dyDescent="0.25">
      <c r="A71" s="95"/>
      <c r="B71" s="96"/>
      <c r="C71" s="96"/>
      <c r="D71" s="96"/>
      <c r="E71" s="96"/>
      <c r="F71" s="96"/>
      <c r="G71" s="96"/>
      <c r="H71" s="96"/>
      <c r="I71" s="96"/>
      <c r="J71" s="96"/>
      <c r="K71" s="96"/>
      <c r="L71" s="96"/>
      <c r="M71" s="96"/>
      <c r="N71" s="96"/>
      <c r="O71" s="96"/>
      <c r="P71" s="96"/>
      <c r="Q71" s="96"/>
      <c r="R71" s="96"/>
      <c r="S71" s="96"/>
      <c r="T71" s="97"/>
      <c r="U71" s="101"/>
      <c r="V71" s="102"/>
      <c r="W71" s="102"/>
      <c r="X71" s="102"/>
      <c r="Y71" s="102"/>
      <c r="Z71" s="102"/>
      <c r="AA71" s="102"/>
      <c r="AB71" s="102"/>
      <c r="AC71" s="102"/>
      <c r="AD71" s="103"/>
      <c r="AL71" s="3"/>
      <c r="AM71" s="3"/>
      <c r="AN71" s="4"/>
      <c r="AO71" s="4"/>
      <c r="AP71" s="4"/>
      <c r="AQ71" s="4"/>
    </row>
    <row r="72" spans="1:43" ht="15" customHeight="1" x14ac:dyDescent="0.25">
      <c r="A72" s="80" t="s">
        <v>193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2"/>
      <c r="AL72" s="3"/>
      <c r="AM72" s="3"/>
      <c r="AN72" s="4"/>
      <c r="AO72" s="4"/>
      <c r="AP72" s="4"/>
      <c r="AQ72" s="4"/>
    </row>
    <row r="73" spans="1:43" ht="18.75" x14ac:dyDescent="0.3">
      <c r="A73" s="83" t="s">
        <v>447</v>
      </c>
      <c r="B73" s="83"/>
      <c r="C73" s="83"/>
      <c r="D73" s="83"/>
      <c r="E73" s="83"/>
      <c r="F73" s="83"/>
      <c r="G73" s="83"/>
      <c r="H73" s="83"/>
      <c r="I73" s="83"/>
      <c r="J73" s="83"/>
      <c r="K73" s="83"/>
      <c r="L73" s="83"/>
      <c r="M73" s="83"/>
      <c r="N73" s="83"/>
      <c r="O73" s="83"/>
      <c r="P73" s="84" t="s">
        <v>194</v>
      </c>
      <c r="Q73" s="85"/>
      <c r="R73" s="85"/>
      <c r="S73" s="85"/>
      <c r="T73" s="85"/>
      <c r="U73" s="85"/>
      <c r="V73" s="85"/>
      <c r="W73" s="85"/>
      <c r="X73" s="85"/>
      <c r="Y73" s="85"/>
      <c r="Z73" s="85"/>
      <c r="AA73" s="85"/>
      <c r="AB73" s="85"/>
      <c r="AC73" s="63" t="s">
        <v>195</v>
      </c>
      <c r="AD73" s="64"/>
      <c r="AL73" s="3"/>
      <c r="AM73" s="3"/>
      <c r="AN73" s="4"/>
      <c r="AO73" s="4"/>
      <c r="AP73" s="4"/>
      <c r="AQ73" s="4"/>
    </row>
    <row r="74" spans="1:43" x14ac:dyDescent="0.25">
      <c r="A74" s="56" t="str">
        <f>+VLOOKUP(F6,BD!B:VI,531,0)</f>
        <v>Poole, David(2011) Álgebra lineal. Una introducción moderna España España Cengage Learning</v>
      </c>
      <c r="B74" s="57"/>
      <c r="C74" s="57"/>
      <c r="D74" s="57"/>
      <c r="E74" s="57"/>
      <c r="F74" s="57"/>
      <c r="G74" s="57"/>
      <c r="H74" s="57"/>
      <c r="I74" s="57"/>
      <c r="J74" s="57"/>
      <c r="K74" s="57"/>
      <c r="L74" s="57"/>
      <c r="M74" s="57"/>
      <c r="N74" s="57"/>
      <c r="O74" s="58"/>
      <c r="P74" s="59"/>
      <c r="Q74" s="59"/>
      <c r="R74" s="59"/>
      <c r="S74" s="59"/>
      <c r="T74" s="59"/>
      <c r="U74" s="59"/>
      <c r="V74" s="59"/>
      <c r="W74" s="59"/>
      <c r="X74" s="59"/>
      <c r="Y74" s="59"/>
      <c r="Z74" s="59"/>
      <c r="AA74" s="59"/>
      <c r="AB74" s="59"/>
      <c r="AC74" s="60"/>
      <c r="AD74" s="60"/>
      <c r="AL74" s="3"/>
      <c r="AM74" s="3"/>
      <c r="AN74" s="4"/>
      <c r="AO74" s="4"/>
      <c r="AP74" s="4"/>
      <c r="AQ74" s="4"/>
    </row>
    <row r="75" spans="1:43" x14ac:dyDescent="0.25">
      <c r="A75" s="53"/>
      <c r="B75" s="54"/>
      <c r="C75" s="54"/>
      <c r="D75" s="54"/>
      <c r="E75" s="54"/>
      <c r="F75" s="54"/>
      <c r="G75" s="54"/>
      <c r="H75" s="54"/>
      <c r="I75" s="54"/>
      <c r="J75" s="54"/>
      <c r="K75" s="54"/>
      <c r="L75" s="54"/>
      <c r="M75" s="54"/>
      <c r="N75" s="54"/>
      <c r="O75" s="55"/>
      <c r="P75" s="59"/>
      <c r="Q75" s="59"/>
      <c r="R75" s="59"/>
      <c r="S75" s="59"/>
      <c r="T75" s="59"/>
      <c r="U75" s="59"/>
      <c r="V75" s="59"/>
      <c r="W75" s="59"/>
      <c r="X75" s="59"/>
      <c r="Y75" s="59"/>
      <c r="Z75" s="59"/>
      <c r="AA75" s="59"/>
      <c r="AB75" s="59"/>
      <c r="AC75" s="60"/>
      <c r="AD75" s="60"/>
      <c r="AL75" s="3"/>
      <c r="AM75" s="3"/>
      <c r="AN75" s="4"/>
      <c r="AO75" s="4"/>
      <c r="AP75" s="4"/>
      <c r="AQ75" s="4"/>
    </row>
    <row r="76" spans="1:43" ht="18.75" x14ac:dyDescent="0.25">
      <c r="A76" s="53" t="str">
        <f>+VLOOKUP(F6,BD!B:VI,533,0)</f>
        <v>CONAMAT (2009) Álgebra México México Pearson</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c r="AL76" s="3"/>
      <c r="AM76" s="3"/>
      <c r="AN76" s="4"/>
      <c r="AO76" s="4"/>
      <c r="AP76" s="4"/>
      <c r="AQ76" s="4"/>
    </row>
    <row r="77" spans="1:43"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c r="AL77" s="3"/>
      <c r="AM77" s="3"/>
      <c r="AN77" s="4"/>
      <c r="AO77" s="4"/>
      <c r="AP77" s="4"/>
      <c r="AQ77" s="4"/>
    </row>
    <row r="78" spans="1:43" ht="18.75" x14ac:dyDescent="0.25">
      <c r="A78" s="53" t="str">
        <f>+VLOOKUP(F6,BD!B:VI,534,0)</f>
        <v>Baldor, Aurelio (2013) Álgebra de Baldor México México Patria</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c r="AL78" s="3"/>
      <c r="AM78" s="3"/>
      <c r="AN78" s="4"/>
      <c r="AO78" s="4"/>
      <c r="AP78" s="4"/>
      <c r="AQ78" s="4"/>
    </row>
    <row r="79" spans="1:43"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c r="AL79" s="3"/>
      <c r="AM79" s="3"/>
      <c r="AN79" s="4"/>
      <c r="AO79" s="4"/>
      <c r="AP79" s="4"/>
      <c r="AQ79" s="4"/>
    </row>
    <row r="80" spans="1:43" ht="18.75" x14ac:dyDescent="0.25">
      <c r="A80" s="53" t="str">
        <f>+VLOOKUP(F6,BD!B:VI,535,0)</f>
        <v>Del Valle, Juan (2011) Álgebra Lineal para estudiantes de Ingeniería y Ciencias México México Mc Graw Hill</v>
      </c>
      <c r="B80" s="54"/>
      <c r="C80" s="54"/>
      <c r="D80" s="54"/>
      <c r="E80" s="54"/>
      <c r="F80" s="54"/>
      <c r="G80" s="54"/>
      <c r="H80" s="54"/>
      <c r="I80" s="54"/>
      <c r="J80" s="54"/>
      <c r="K80" s="54"/>
      <c r="L80" s="54"/>
      <c r="M80" s="54"/>
      <c r="N80" s="54"/>
      <c r="O80" s="55"/>
      <c r="P80" s="61"/>
      <c r="Q80" s="61"/>
      <c r="R80" s="61"/>
      <c r="S80" s="61"/>
      <c r="T80" s="61"/>
      <c r="U80" s="61"/>
      <c r="V80" s="61"/>
      <c r="W80" s="61"/>
      <c r="X80" s="61"/>
      <c r="Y80" s="61"/>
      <c r="Z80" s="61"/>
      <c r="AA80" s="61"/>
      <c r="AB80" s="61"/>
      <c r="AC80" s="60"/>
      <c r="AD80" s="60"/>
      <c r="AL80" s="3"/>
      <c r="AM80" s="3"/>
      <c r="AN80" s="4"/>
      <c r="AO80" s="4"/>
      <c r="AP80" s="4"/>
      <c r="AQ80" s="4"/>
    </row>
    <row r="81" spans="1:43" ht="18.75" x14ac:dyDescent="0.25">
      <c r="A81" s="53"/>
      <c r="B81" s="54"/>
      <c r="C81" s="54"/>
      <c r="D81" s="54"/>
      <c r="E81" s="54"/>
      <c r="F81" s="54"/>
      <c r="G81" s="54"/>
      <c r="H81" s="54"/>
      <c r="I81" s="54"/>
      <c r="J81" s="54"/>
      <c r="K81" s="54"/>
      <c r="L81" s="54"/>
      <c r="M81" s="54"/>
      <c r="N81" s="54"/>
      <c r="O81" s="55"/>
      <c r="P81" s="61"/>
      <c r="Q81" s="61"/>
      <c r="R81" s="61"/>
      <c r="S81" s="61"/>
      <c r="T81" s="61"/>
      <c r="U81" s="61"/>
      <c r="V81" s="61"/>
      <c r="W81" s="61"/>
      <c r="X81" s="61"/>
      <c r="Y81" s="61"/>
      <c r="Z81" s="61"/>
      <c r="AA81" s="61"/>
      <c r="AB81" s="61"/>
      <c r="AC81" s="60"/>
      <c r="AD81" s="60"/>
    </row>
    <row r="82" spans="1:43" ht="18.75" x14ac:dyDescent="0.25">
      <c r="A82" s="86" t="str">
        <f>+VLOOKUP(F6,BD!B:VI,536,0)</f>
        <v>Kaufmann Jerome E (2010) Álgebra México México Cengage Learning</v>
      </c>
      <c r="B82" s="87"/>
      <c r="C82" s="87"/>
      <c r="D82" s="87"/>
      <c r="E82" s="87"/>
      <c r="F82" s="87"/>
      <c r="G82" s="87"/>
      <c r="H82" s="87"/>
      <c r="I82" s="87"/>
      <c r="J82" s="87"/>
      <c r="K82" s="87"/>
      <c r="L82" s="87"/>
      <c r="M82" s="87"/>
      <c r="N82" s="87"/>
      <c r="O82" s="88"/>
      <c r="P82" s="89"/>
      <c r="Q82" s="89"/>
      <c r="R82" s="89"/>
      <c r="S82" s="89"/>
      <c r="T82" s="89"/>
      <c r="U82" s="89"/>
      <c r="V82" s="89"/>
      <c r="W82" s="89"/>
      <c r="X82" s="89"/>
      <c r="Y82" s="89"/>
      <c r="Z82" s="89"/>
      <c r="AA82" s="89"/>
      <c r="AB82" s="89"/>
      <c r="AC82" s="90">
        <f>SUM(AC74:AD81)</f>
        <v>0</v>
      </c>
      <c r="AD82" s="91"/>
    </row>
    <row r="83" spans="1:43" x14ac:dyDescent="0.25"/>
    <row r="84" spans="1:43" x14ac:dyDescent="0.25"/>
    <row r="85" spans="1:43" x14ac:dyDescent="0.25">
      <c r="AL85" s="3"/>
      <c r="AM85" s="3"/>
    </row>
    <row r="86" spans="1:43" s="7" customForma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F86" s="4"/>
      <c r="AG86" s="4"/>
      <c r="AH86" s="4"/>
      <c r="AI86" s="4"/>
      <c r="AJ86" s="4"/>
      <c r="AK86" s="4"/>
      <c r="AL86" s="3"/>
      <c r="AM86" s="3"/>
      <c r="AN86" s="24"/>
      <c r="AO86" s="24"/>
      <c r="AP86" s="24"/>
      <c r="AQ86" s="24"/>
    </row>
    <row r="87" spans="1:43" x14ac:dyDescent="0.25">
      <c r="A87" s="216"/>
      <c r="B87" s="215" t="str">
        <f>IF('UT 1'!B85:J85=0,"",'UT 1'!B85:J85)</f>
        <v/>
      </c>
      <c r="C87" s="215"/>
      <c r="D87" s="215"/>
      <c r="E87" s="215"/>
      <c r="F87" s="215"/>
      <c r="G87" s="215"/>
      <c r="H87" s="215"/>
      <c r="I87" s="215"/>
      <c r="J87" s="215"/>
      <c r="K87" s="216"/>
      <c r="L87" s="215" t="str">
        <f>IF('UT 1'!L85:T85=0,"",'UT 1'!L85:T85)</f>
        <v/>
      </c>
      <c r="M87" s="215"/>
      <c r="N87" s="215"/>
      <c r="O87" s="215"/>
      <c r="P87" s="215"/>
      <c r="Q87" s="215"/>
      <c r="R87" s="215"/>
      <c r="S87" s="215"/>
      <c r="T87" s="215"/>
      <c r="U87" s="216"/>
      <c r="V87" s="215" t="str">
        <f>IF('UT 1'!V85:AD85=0,"",'UT 1'!V85:AD85)</f>
        <v/>
      </c>
      <c r="W87" s="215"/>
      <c r="X87" s="215"/>
      <c r="Y87" s="215"/>
      <c r="Z87" s="215"/>
      <c r="AA87" s="215"/>
      <c r="AB87" s="215"/>
      <c r="AC87" s="215"/>
      <c r="AD87" s="215"/>
      <c r="AM87" s="3"/>
    </row>
    <row r="88" spans="1:43" x14ac:dyDescent="0.25">
      <c r="A88" s="7"/>
      <c r="B88" s="216" t="str">
        <f>+'UT 1'!B86</f>
        <v>Elaboró (Nombre completo y Firma)</v>
      </c>
      <c r="C88" s="216"/>
      <c r="D88" s="216"/>
      <c r="E88" s="216"/>
      <c r="F88" s="216"/>
      <c r="G88" s="216"/>
      <c r="H88" s="216"/>
      <c r="I88" s="216"/>
      <c r="J88" s="7"/>
      <c r="K88" s="216"/>
      <c r="L88" s="216"/>
      <c r="M88" s="216" t="str">
        <f>+'UT 1'!M86</f>
        <v>Revisó (Nombre completo y Firma)</v>
      </c>
      <c r="N88" s="216"/>
      <c r="O88" s="216"/>
      <c r="R88" s="7"/>
      <c r="S88" s="216"/>
      <c r="T88" s="216"/>
      <c r="U88" s="216"/>
      <c r="V88" s="216" t="str">
        <f>+'UT 1'!V86</f>
        <v>Validó (Nombre completo y Firma)</v>
      </c>
      <c r="W88" s="216"/>
      <c r="X88" s="216"/>
      <c r="Y88" s="216"/>
      <c r="Z88" s="216"/>
      <c r="AA88" s="216"/>
      <c r="AB88" s="216"/>
      <c r="AC88" s="216"/>
    </row>
    <row r="89" spans="1:43" x14ac:dyDescent="0.25">
      <c r="A89" s="23" t="s">
        <v>202</v>
      </c>
    </row>
    <row r="90" spans="1:43" x14ac:dyDescent="0.25">
      <c r="A90" s="150" t="s">
        <v>5129</v>
      </c>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row>
  </sheetData>
  <sheetProtection password="B7B8" sheet="1" formatCells="0" selectLockedCells="1"/>
  <mergeCells count="185">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F8:AD8"/>
    <mergeCell ref="A9:E9"/>
    <mergeCell ref="F9:H9"/>
    <mergeCell ref="M9:O9"/>
    <mergeCell ref="Q9:T9"/>
    <mergeCell ref="V9:Y9"/>
    <mergeCell ref="Z9:AD9"/>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6:AD26"/>
    <mergeCell ref="B27:R27"/>
    <mergeCell ref="T27:W27"/>
    <mergeCell ref="Z27:AD27"/>
    <mergeCell ref="A28:A30"/>
    <mergeCell ref="B28:R30"/>
    <mergeCell ref="T28:X28"/>
    <mergeCell ref="Z28:AD30"/>
    <mergeCell ref="T29:X29"/>
    <mergeCell ref="A34:A36"/>
    <mergeCell ref="B34:R36"/>
    <mergeCell ref="T34:X34"/>
    <mergeCell ref="Z34:AD36"/>
    <mergeCell ref="T35:X35"/>
    <mergeCell ref="T36:X36"/>
    <mergeCell ref="T30:X30"/>
    <mergeCell ref="A31:A33"/>
    <mergeCell ref="B31:R33"/>
    <mergeCell ref="T31:X31"/>
    <mergeCell ref="Z31:AD33"/>
    <mergeCell ref="T32:X32"/>
    <mergeCell ref="T33:X33"/>
    <mergeCell ref="B37:R37"/>
    <mergeCell ref="T37:W37"/>
    <mergeCell ref="Z37:AD37"/>
    <mergeCell ref="A38:A40"/>
    <mergeCell ref="B38:R40"/>
    <mergeCell ref="T38:X38"/>
    <mergeCell ref="Z38:AD40"/>
    <mergeCell ref="T39:X39"/>
    <mergeCell ref="T40:X40"/>
    <mergeCell ref="A44:A46"/>
    <mergeCell ref="B44:R46"/>
    <mergeCell ref="T44:X44"/>
    <mergeCell ref="Z44:AD46"/>
    <mergeCell ref="T45:X45"/>
    <mergeCell ref="T46:X46"/>
    <mergeCell ref="A41:A43"/>
    <mergeCell ref="B41:R43"/>
    <mergeCell ref="T41:X41"/>
    <mergeCell ref="Z41:AD43"/>
    <mergeCell ref="T42:X42"/>
    <mergeCell ref="T43:X43"/>
    <mergeCell ref="A50:A52"/>
    <mergeCell ref="B50:R52"/>
    <mergeCell ref="T50:X50"/>
    <mergeCell ref="Z50:AD52"/>
    <mergeCell ref="T51:X51"/>
    <mergeCell ref="T52:X52"/>
    <mergeCell ref="A47:A49"/>
    <mergeCell ref="B47:R49"/>
    <mergeCell ref="T47:X47"/>
    <mergeCell ref="Z47:AD49"/>
    <mergeCell ref="T48:X48"/>
    <mergeCell ref="T49:X49"/>
    <mergeCell ref="A56:A58"/>
    <mergeCell ref="B56:R58"/>
    <mergeCell ref="T56:X56"/>
    <mergeCell ref="Z56:AD58"/>
    <mergeCell ref="T57:X57"/>
    <mergeCell ref="T58:X58"/>
    <mergeCell ref="A53:A55"/>
    <mergeCell ref="B53:R55"/>
    <mergeCell ref="T53:X53"/>
    <mergeCell ref="Z53:AD55"/>
    <mergeCell ref="T54:X54"/>
    <mergeCell ref="T55:X55"/>
    <mergeCell ref="A80:O81"/>
    <mergeCell ref="A63:A65"/>
    <mergeCell ref="B63:R65"/>
    <mergeCell ref="T63:X63"/>
    <mergeCell ref="Z63:AD65"/>
    <mergeCell ref="T64:X64"/>
    <mergeCell ref="T65:X65"/>
    <mergeCell ref="B59:R59"/>
    <mergeCell ref="T59:W59"/>
    <mergeCell ref="Z59:AD59"/>
    <mergeCell ref="A60:A62"/>
    <mergeCell ref="B60:R62"/>
    <mergeCell ref="T60:X60"/>
    <mergeCell ref="Z60:AD62"/>
    <mergeCell ref="T61:X61"/>
    <mergeCell ref="T62:X62"/>
    <mergeCell ref="T68:X68"/>
    <mergeCell ref="B87:J87"/>
    <mergeCell ref="L87:T87"/>
    <mergeCell ref="V87:AD87"/>
    <mergeCell ref="A74:O75"/>
    <mergeCell ref="A76:O77"/>
    <mergeCell ref="A78:O79"/>
    <mergeCell ref="A69:T69"/>
    <mergeCell ref="U69:AD69"/>
    <mergeCell ref="A70:T71"/>
    <mergeCell ref="U70:AD71"/>
    <mergeCell ref="A72:AD72"/>
    <mergeCell ref="A73:O73"/>
    <mergeCell ref="P73:AB73"/>
    <mergeCell ref="AC73:AD73"/>
    <mergeCell ref="P74:AB74"/>
    <mergeCell ref="AC74:AD74"/>
    <mergeCell ref="P75:AB75"/>
    <mergeCell ref="AC75:AD75"/>
    <mergeCell ref="P76:AB76"/>
    <mergeCell ref="AC76:AD76"/>
    <mergeCell ref="P77:AB77"/>
    <mergeCell ref="AC77:AD77"/>
    <mergeCell ref="P78:AB78"/>
    <mergeCell ref="A90:AD90"/>
    <mergeCell ref="A24:G24"/>
    <mergeCell ref="H24:Y24"/>
    <mergeCell ref="Z24:AA24"/>
    <mergeCell ref="AB24:AD24"/>
    <mergeCell ref="A25:G25"/>
    <mergeCell ref="H25:Y25"/>
    <mergeCell ref="Z25:AA25"/>
    <mergeCell ref="AB25:AD25"/>
    <mergeCell ref="A82:O82"/>
    <mergeCell ref="P82:AB82"/>
    <mergeCell ref="AC82:AD82"/>
    <mergeCell ref="AC78:AD78"/>
    <mergeCell ref="P79:AB79"/>
    <mergeCell ref="AC79:AD79"/>
    <mergeCell ref="P80:AB80"/>
    <mergeCell ref="AC80:AD80"/>
    <mergeCell ref="P81:AB81"/>
    <mergeCell ref="AC81:AD81"/>
    <mergeCell ref="A66:A68"/>
    <mergeCell ref="B66:R68"/>
    <mergeCell ref="T66:X66"/>
    <mergeCell ref="Z66:AD68"/>
    <mergeCell ref="T67:X67"/>
  </mergeCells>
  <conditionalFormatting sqref="A18:A23">
    <cfRule type="containsBlanks" dxfId="80" priority="117">
      <formula>LEN(TRIM(A18))=0</formula>
    </cfRule>
  </conditionalFormatting>
  <conditionalFormatting sqref="AD5">
    <cfRule type="containsBlanks" dxfId="79" priority="85">
      <formula>LEN(TRIM(AD5))=0</formula>
    </cfRule>
  </conditionalFormatting>
  <conditionalFormatting sqref="AC82:AD82 P74:AD81">
    <cfRule type="containsBlanks" dxfId="78" priority="51">
      <formula>LEN(TRIM(P74))=0</formula>
    </cfRule>
  </conditionalFormatting>
  <conditionalFormatting sqref="A13:O14">
    <cfRule type="containsBlanks" dxfId="77" priority="38">
      <formula>LEN(TRIM(A13))=0</formula>
    </cfRule>
  </conditionalFormatting>
  <conditionalFormatting sqref="Q13:AD14">
    <cfRule type="containsBlanks" dxfId="76" priority="37">
      <formula>LEN(TRIM(Q13))=0</formula>
    </cfRule>
  </conditionalFormatting>
  <conditionalFormatting sqref="H17:AA23">
    <cfRule type="containsBlanks" dxfId="75" priority="36">
      <formula>LEN(TRIM(H17))=0</formula>
    </cfRule>
  </conditionalFormatting>
  <conditionalFormatting sqref="A60 A28 A31 A34 A56 A63 A66 A38 A41 A44 A47 A50 A53">
    <cfRule type="containsBlanks" dxfId="74" priority="35">
      <formula>LEN(TRIM(A28))=0</formula>
    </cfRule>
  </conditionalFormatting>
  <conditionalFormatting sqref="S28:S36">
    <cfRule type="containsBlanks" dxfId="73" priority="34">
      <formula>LEN(TRIM(S28))=0</formula>
    </cfRule>
  </conditionalFormatting>
  <conditionalFormatting sqref="B28">
    <cfRule type="containsBlanks" dxfId="72" priority="33">
      <formula>LEN(TRIM(B28))=0</formula>
    </cfRule>
  </conditionalFormatting>
  <conditionalFormatting sqref="B31">
    <cfRule type="containsBlanks" dxfId="71" priority="32">
      <formula>LEN(TRIM(B31))=0</formula>
    </cfRule>
  </conditionalFormatting>
  <conditionalFormatting sqref="B34">
    <cfRule type="containsBlanks" dxfId="70" priority="31">
      <formula>LEN(TRIM(B34))=0</formula>
    </cfRule>
  </conditionalFormatting>
  <conditionalFormatting sqref="B56 B38 B41 B44 B47 B50 B53 S38:S58">
    <cfRule type="containsBlanks" dxfId="69" priority="22">
      <formula>LEN(TRIM(B38))=0</formula>
    </cfRule>
  </conditionalFormatting>
  <conditionalFormatting sqref="B60 B63 B66 S60:S68">
    <cfRule type="containsBlanks" dxfId="68" priority="19">
      <formula>LEN(TRIM(B60))=0</formula>
    </cfRule>
  </conditionalFormatting>
  <conditionalFormatting sqref="T60">
    <cfRule type="containsBlanks" dxfId="67" priority="9">
      <formula>LEN(TRIM(T60))=0</formula>
    </cfRule>
  </conditionalFormatting>
  <conditionalFormatting sqref="T38:T58">
    <cfRule type="containsBlanks" dxfId="66" priority="8">
      <formula>LEN(TRIM(T38))=0</formula>
    </cfRule>
  </conditionalFormatting>
  <conditionalFormatting sqref="T61:T68">
    <cfRule type="containsBlanks" dxfId="65" priority="7">
      <formula>LEN(TRIM(T61))=0</formula>
    </cfRule>
  </conditionalFormatting>
  <conditionalFormatting sqref="T28">
    <cfRule type="containsBlanks" dxfId="64" priority="6">
      <formula>LEN(TRIM(T28))=0</formula>
    </cfRule>
  </conditionalFormatting>
  <conditionalFormatting sqref="T29:T36">
    <cfRule type="containsBlanks" dxfId="63" priority="5">
      <formula>LEN(TRIM(T29))=0</formula>
    </cfRule>
  </conditionalFormatting>
  <conditionalFormatting sqref="A24">
    <cfRule type="containsBlanks" dxfId="62" priority="4">
      <formula>LEN(TRIM(A24))=0</formula>
    </cfRule>
  </conditionalFormatting>
  <conditionalFormatting sqref="H24:AA24">
    <cfRule type="containsBlanks" dxfId="61" priority="3">
      <formula>LEN(TRIM(H24))=0</formula>
    </cfRule>
  </conditionalFormatting>
  <conditionalFormatting sqref="A25">
    <cfRule type="containsBlanks" dxfId="60" priority="2">
      <formula>LEN(TRIM(A25))=0</formula>
    </cfRule>
  </conditionalFormatting>
  <conditionalFormatting sqref="H25:AA25">
    <cfRule type="containsBlanks" dxfId="59" priority="1">
      <formula>LEN(TRIM(H25))=0</formula>
    </cfRule>
  </conditionalFormatting>
  <dataValidations count="4">
    <dataValidation type="list" allowBlank="1" showInputMessage="1" showErrorMessage="1" sqref="S60:S68 Y60:Y68 Y38:Y58 S28:S36 S38:S58 Y28:Y3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8:X58 T28:X36">
      <formula1>"Práctica, Tarea,  Reporte,  Checklist,  Actividad,  Ensayo,  Proyecto,  Investigación, Exposición, Lista de Cotejo, Mapa Mental, Examen Escrito"</formula1>
    </dataValidation>
    <dataValidation type="list" allowBlank="1" showInputMessage="1" showErrorMessage="1" sqref="T60:X68">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9" max="2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9"/>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3" customWidth="1"/>
    <col min="30" max="30" width="4.28515625" style="7" customWidth="1"/>
    <col min="31" max="31" width="12.7109375" style="7" customWidth="1"/>
    <col min="32" max="37" width="4.28515625" style="4" hidden="1" customWidth="1"/>
    <col min="38"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4"/>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34</v>
      </c>
      <c r="AL5" s="4"/>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4"/>
      <c r="AM6" s="49" t="s">
        <v>434</v>
      </c>
      <c r="AN6" s="4"/>
      <c r="AO6" s="4"/>
      <c r="AP6" s="4"/>
      <c r="AQ6" s="4"/>
    </row>
    <row r="7" spans="1:43"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4"/>
      <c r="AM7" s="49" t="s">
        <v>435</v>
      </c>
      <c r="AN7" s="4"/>
      <c r="AO7" s="4"/>
      <c r="AP7" s="4"/>
      <c r="AQ7" s="4"/>
    </row>
    <row r="8" spans="1:43" x14ac:dyDescent="0.25">
      <c r="A8" s="173" t="s">
        <v>201</v>
      </c>
      <c r="B8" s="174"/>
      <c r="C8" s="174"/>
      <c r="D8" s="174"/>
      <c r="E8" s="174"/>
      <c r="F8" s="183">
        <f>+VLOOKUP(F6,BD!B:VI,203,0)</f>
        <v>0</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4"/>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+VLOOKUP(F6,BD!B:VI,204,0)</f>
        <v>0</v>
      </c>
      <c r="M9" s="178" t="s">
        <v>174</v>
      </c>
      <c r="N9" s="179"/>
      <c r="O9" s="179"/>
      <c r="P9" s="13">
        <f>+VLOOKUP(F6,BD!B:VI,205,0)</f>
        <v>0</v>
      </c>
      <c r="Q9" s="178" t="s">
        <v>175</v>
      </c>
      <c r="R9" s="179"/>
      <c r="S9" s="179"/>
      <c r="T9" s="179"/>
      <c r="U9" s="14">
        <f>+VLOOKUP(F6,BD!B:VI,8,0)</f>
        <v>6</v>
      </c>
      <c r="V9" s="178" t="s">
        <v>176</v>
      </c>
      <c r="W9" s="179"/>
      <c r="X9" s="179"/>
      <c r="Y9" s="179"/>
      <c r="Z9" s="180">
        <f>+VLOOKUP(F6,BD!B:VI,249,0)</f>
        <v>0</v>
      </c>
      <c r="AA9" s="181"/>
      <c r="AB9" s="181"/>
      <c r="AC9" s="181"/>
      <c r="AD9" s="182"/>
      <c r="AL9" s="4"/>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4"/>
      <c r="AM10" s="49" t="s">
        <v>424</v>
      </c>
      <c r="AN10" s="4"/>
      <c r="AO10" s="4"/>
      <c r="AP10" s="4"/>
      <c r="AQ10" s="4"/>
    </row>
    <row r="11" spans="1:43" ht="34.5" customHeight="1" x14ac:dyDescent="0.25">
      <c r="A11" s="167">
        <f>+VLOOKUP(F6,BD!B:VI,207,0)</f>
        <v>0</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4"/>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4"/>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4"/>
      <c r="AM16" s="49" t="s">
        <v>427</v>
      </c>
      <c r="AN16" s="4"/>
      <c r="AO16" s="4"/>
      <c r="AP16" s="4"/>
      <c r="AQ16" s="4"/>
    </row>
    <row r="17" spans="1:43" s="16" customFormat="1" ht="39" customHeight="1" x14ac:dyDescent="0.25">
      <c r="A17" s="186" t="str">
        <f>IF(VLOOKUP(F6,BD!B:VI,208,0)=0,"----------------------------------------------------",(VLOOKUP(F6,BD!B:VI,208,0)))</f>
        <v>----------------------------------------------------</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M17" s="49" t="s">
        <v>442</v>
      </c>
    </row>
    <row r="18" spans="1:43" s="16" customFormat="1" ht="39" customHeight="1" x14ac:dyDescent="0.25">
      <c r="A18" s="186" t="str">
        <f>IF(VLOOKUP(F6,BD!B:VI,212,0)=0,"----------------------------------------------------",(VLOOKUP(F6,BD!B:VI,212,0)))</f>
        <v>----------------------------------------------------</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M18" s="49" t="s">
        <v>428</v>
      </c>
    </row>
    <row r="19" spans="1:43" s="16" customFormat="1" ht="39" customHeight="1" x14ac:dyDescent="0.25">
      <c r="A19" s="186" t="str">
        <f>IF(VLOOKUP(F6,BD!B:VI,216,0)=0,"----------------------------------------------------",(VLOOKUP(F6,BD!B:VI,216,0)))</f>
        <v>----------------------------------------------------</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M19" s="49" t="s">
        <v>433</v>
      </c>
    </row>
    <row r="20" spans="1:43" s="16" customFormat="1" ht="39" customHeight="1" x14ac:dyDescent="0.25">
      <c r="A20" s="186" t="str">
        <f>IF(VLOOKUP(F6,BD!B:VI,220,0)=0,"----------------------------------------------------",(VLOOKUP(F6,BD!B:VI,220,0)))</f>
        <v>----------------------------------------------------</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M20" s="49" t="s">
        <v>425</v>
      </c>
    </row>
    <row r="21" spans="1:43" s="16" customFormat="1" ht="39" customHeight="1" x14ac:dyDescent="0.25">
      <c r="A21" s="186" t="str">
        <f>IF(VLOOKUP(F6,BD!B:VI,224,0)=0,"----------------------------------------------------",(VLOOKUP(F6,BD!B:VI,224,0)))</f>
        <v>----------------------------------------------------</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M21" s="49" t="s">
        <v>431</v>
      </c>
    </row>
    <row r="22" spans="1:43" s="16" customFormat="1" ht="39" customHeight="1" x14ac:dyDescent="0.25">
      <c r="A22" s="186" t="str">
        <f>IF(VLOOKUP(F6,BD!B:VI,228,0)=0,"----------------------------------------------------",(VLOOKUP(F6,BD!B:VI,228,0)))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M22" s="49" t="s">
        <v>443</v>
      </c>
    </row>
    <row r="23" spans="1:43" s="16" customFormat="1" ht="39" customHeight="1" x14ac:dyDescent="0.25">
      <c r="A23" s="186" t="str">
        <f>IF(VLOOKUP(F6,BD!B:VI,232,0)=0,"----------------------------------------------------",(VLOOKUP(F6,BD!B:VI,232,0)))</f>
        <v>----------------------------------------------------</v>
      </c>
      <c r="B23" s="187"/>
      <c r="C23" s="187"/>
      <c r="D23" s="187"/>
      <c r="E23" s="187"/>
      <c r="F23" s="187"/>
      <c r="G23" s="188"/>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M23" s="49" t="s">
        <v>444</v>
      </c>
    </row>
    <row r="24" spans="1:43" ht="18" customHeight="1" x14ac:dyDescent="0.25">
      <c r="A24" s="131" t="s">
        <v>421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 t="s">
        <v>208</v>
      </c>
      <c r="AM24" s="49" t="s">
        <v>423</v>
      </c>
      <c r="AN24" s="4"/>
      <c r="AO24" s="4"/>
      <c r="AP24" s="4"/>
      <c r="AQ24" s="4"/>
    </row>
    <row r="25" spans="1:43" x14ac:dyDescent="0.25">
      <c r="A25" s="17" t="s">
        <v>183</v>
      </c>
      <c r="B25" s="104" t="s">
        <v>184</v>
      </c>
      <c r="C25" s="104"/>
      <c r="D25" s="104"/>
      <c r="E25" s="104"/>
      <c r="F25" s="104"/>
      <c r="G25" s="104"/>
      <c r="H25" s="104"/>
      <c r="I25" s="104"/>
      <c r="J25" s="104"/>
      <c r="K25" s="104"/>
      <c r="L25" s="104"/>
      <c r="M25" s="104"/>
      <c r="N25" s="104"/>
      <c r="O25" s="104"/>
      <c r="P25" s="104"/>
      <c r="Q25" s="104"/>
      <c r="R25" s="105"/>
      <c r="S25" s="51" t="s">
        <v>185</v>
      </c>
      <c r="T25" s="106" t="s">
        <v>186</v>
      </c>
      <c r="U25" s="106"/>
      <c r="V25" s="106"/>
      <c r="W25" s="106"/>
      <c r="X25" s="19"/>
      <c r="Y25" s="52" t="s">
        <v>187</v>
      </c>
      <c r="Z25" s="134" t="s">
        <v>188</v>
      </c>
      <c r="AA25" s="134"/>
      <c r="AB25" s="134"/>
      <c r="AC25" s="134"/>
      <c r="AD25" s="134"/>
      <c r="AL25" s="4"/>
      <c r="AM25" s="49" t="s">
        <v>436</v>
      </c>
      <c r="AN25" s="4"/>
      <c r="AO25" s="4"/>
      <c r="AP25" s="4"/>
      <c r="AQ25" s="4"/>
    </row>
    <row r="26" spans="1:43" ht="13.5" customHeight="1" x14ac:dyDescent="0.25">
      <c r="A26" s="217">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4"/>
      <c r="AM26" s="4"/>
      <c r="AN26" s="4"/>
      <c r="AO26" s="4"/>
      <c r="AP26" s="4"/>
      <c r="AQ26" s="4"/>
    </row>
    <row r="27" spans="1:43" ht="13.5" customHeight="1" x14ac:dyDescent="0.25">
      <c r="A27" s="218"/>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4"/>
      <c r="AM27" s="4"/>
      <c r="AN27" s="4"/>
      <c r="AO27" s="4"/>
      <c r="AP27" s="4"/>
      <c r="AQ27" s="4"/>
    </row>
    <row r="28" spans="1:43" ht="13.5" customHeight="1" x14ac:dyDescent="0.25">
      <c r="A28" s="219"/>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4"/>
      <c r="AM28" s="4"/>
      <c r="AN28" s="4"/>
      <c r="AO28" s="4"/>
      <c r="AP28" s="4"/>
      <c r="AQ28" s="4"/>
    </row>
    <row r="29" spans="1:43" ht="13.5" customHeight="1" x14ac:dyDescent="0.25">
      <c r="A29" s="217">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4"/>
      <c r="AM29" s="4"/>
      <c r="AN29" s="4"/>
      <c r="AO29" s="4"/>
      <c r="AP29" s="4"/>
      <c r="AQ29" s="4"/>
    </row>
    <row r="30" spans="1:43" ht="13.5" customHeight="1" x14ac:dyDescent="0.25">
      <c r="A30" s="218"/>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4"/>
      <c r="AM30" s="4"/>
      <c r="AN30" s="4"/>
      <c r="AO30" s="4"/>
      <c r="AP30" s="4"/>
      <c r="AQ30" s="4"/>
    </row>
    <row r="31" spans="1:43" ht="13.5" customHeight="1" x14ac:dyDescent="0.25">
      <c r="A31" s="219"/>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4"/>
      <c r="AM31" s="4"/>
      <c r="AN31" s="4"/>
      <c r="AO31" s="4"/>
      <c r="AP31" s="4"/>
      <c r="AQ31" s="4"/>
    </row>
    <row r="32" spans="1:43" ht="13.5" customHeight="1" x14ac:dyDescent="0.25">
      <c r="A32" s="217">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4"/>
      <c r="AM32" s="4"/>
      <c r="AN32" s="4"/>
      <c r="AO32" s="4"/>
      <c r="AP32" s="4"/>
      <c r="AQ32" s="4"/>
    </row>
    <row r="33" spans="1:43" ht="13.5" customHeight="1" x14ac:dyDescent="0.25">
      <c r="A33" s="218"/>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4"/>
      <c r="AM33" s="4"/>
      <c r="AN33" s="4"/>
      <c r="AO33" s="4"/>
      <c r="AP33" s="4"/>
      <c r="AQ33" s="4"/>
    </row>
    <row r="34" spans="1:43" ht="13.5" customHeight="1" x14ac:dyDescent="0.25">
      <c r="A34" s="219"/>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4"/>
      <c r="AM34" s="4"/>
      <c r="AN34" s="4"/>
      <c r="AO34" s="4"/>
      <c r="AP34" s="4"/>
      <c r="AQ34" s="4"/>
    </row>
    <row r="35" spans="1:43" x14ac:dyDescent="0.25">
      <c r="A35" s="17" t="s">
        <v>183</v>
      </c>
      <c r="B35" s="104" t="s">
        <v>189</v>
      </c>
      <c r="C35" s="104"/>
      <c r="D35" s="104"/>
      <c r="E35" s="104"/>
      <c r="F35" s="104"/>
      <c r="G35" s="104"/>
      <c r="H35" s="104"/>
      <c r="I35" s="104"/>
      <c r="J35" s="104"/>
      <c r="K35" s="104"/>
      <c r="L35" s="104"/>
      <c r="M35" s="104"/>
      <c r="N35" s="104"/>
      <c r="O35" s="104"/>
      <c r="P35" s="104"/>
      <c r="Q35" s="104"/>
      <c r="R35" s="105"/>
      <c r="S35" s="51" t="s">
        <v>185</v>
      </c>
      <c r="T35" s="106" t="s">
        <v>186</v>
      </c>
      <c r="U35" s="106"/>
      <c r="V35" s="106"/>
      <c r="W35" s="106"/>
      <c r="X35" s="19"/>
      <c r="Y35" s="52" t="s">
        <v>187</v>
      </c>
      <c r="Z35" s="119" t="s">
        <v>188</v>
      </c>
      <c r="AA35" s="120"/>
      <c r="AB35" s="120"/>
      <c r="AC35" s="120"/>
      <c r="AD35" s="121"/>
      <c r="AL35" s="4"/>
      <c r="AM35" s="4"/>
      <c r="AN35" s="4"/>
      <c r="AO35" s="4"/>
      <c r="AP35" s="4"/>
      <c r="AQ35" s="4"/>
    </row>
    <row r="36" spans="1:43" ht="12.75" customHeight="1" x14ac:dyDescent="0.25">
      <c r="A36" s="217">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4"/>
      <c r="AM36" s="4"/>
      <c r="AN36" s="4"/>
      <c r="AO36" s="4"/>
      <c r="AP36" s="4"/>
      <c r="AQ36" s="4"/>
    </row>
    <row r="37" spans="1:43" ht="12.75" customHeight="1" x14ac:dyDescent="0.25">
      <c r="A37" s="218"/>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4"/>
      <c r="AM37" s="4"/>
      <c r="AN37" s="4"/>
      <c r="AO37" s="4"/>
      <c r="AP37" s="4"/>
      <c r="AQ37" s="4"/>
    </row>
    <row r="38" spans="1:43" ht="12.75" customHeight="1" x14ac:dyDescent="0.25">
      <c r="A38" s="219"/>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4"/>
      <c r="AM38" s="4"/>
      <c r="AN38" s="4"/>
      <c r="AO38" s="4"/>
      <c r="AP38" s="4"/>
      <c r="AQ38" s="4"/>
    </row>
    <row r="39" spans="1:43" ht="12.75" customHeight="1" x14ac:dyDescent="0.25">
      <c r="A39" s="217">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4"/>
      <c r="AM39" s="4"/>
      <c r="AN39" s="4"/>
      <c r="AO39" s="4"/>
      <c r="AP39" s="4"/>
      <c r="AQ39" s="4"/>
    </row>
    <row r="40" spans="1:43" ht="12.75" customHeight="1" x14ac:dyDescent="0.25">
      <c r="A40" s="218"/>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4"/>
      <c r="AM40" s="4"/>
      <c r="AN40" s="4"/>
      <c r="AO40" s="4"/>
      <c r="AP40" s="4"/>
      <c r="AQ40" s="4"/>
    </row>
    <row r="41" spans="1:43" ht="12.75" customHeight="1" x14ac:dyDescent="0.25">
      <c r="A41" s="219"/>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4"/>
      <c r="AM41" s="4"/>
      <c r="AN41" s="4"/>
      <c r="AO41" s="4"/>
      <c r="AP41" s="4"/>
      <c r="AQ41" s="4"/>
    </row>
    <row r="42" spans="1:43" ht="12.75" customHeight="1" x14ac:dyDescent="0.25">
      <c r="A42" s="217">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4"/>
      <c r="AM42" s="4"/>
      <c r="AN42" s="4"/>
      <c r="AO42" s="4"/>
      <c r="AP42" s="4"/>
      <c r="AQ42" s="4"/>
    </row>
    <row r="43" spans="1:43" ht="12.75" customHeight="1" x14ac:dyDescent="0.25">
      <c r="A43" s="218"/>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4"/>
      <c r="AM43" s="4"/>
      <c r="AN43" s="4"/>
      <c r="AO43" s="4"/>
      <c r="AP43" s="4"/>
      <c r="AQ43" s="4"/>
    </row>
    <row r="44" spans="1:43" ht="12.75" customHeight="1" x14ac:dyDescent="0.25">
      <c r="A44" s="219"/>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4"/>
      <c r="AM44" s="4"/>
      <c r="AN44" s="4"/>
      <c r="AO44" s="4"/>
      <c r="AP44" s="4"/>
      <c r="AQ44" s="4"/>
    </row>
    <row r="45" spans="1:43" ht="12.75" customHeight="1" x14ac:dyDescent="0.25">
      <c r="A45" s="217">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4"/>
      <c r="AM45" s="4"/>
      <c r="AN45" s="4"/>
      <c r="AO45" s="4"/>
      <c r="AP45" s="4"/>
      <c r="AQ45" s="4"/>
    </row>
    <row r="46" spans="1:43" ht="12.75" customHeight="1" x14ac:dyDescent="0.25">
      <c r="A46" s="218"/>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4"/>
      <c r="AM46" s="4"/>
      <c r="AN46" s="4"/>
      <c r="AO46" s="4"/>
      <c r="AP46" s="4"/>
      <c r="AQ46" s="4"/>
    </row>
    <row r="47" spans="1:43" ht="12.75" customHeight="1" x14ac:dyDescent="0.25">
      <c r="A47" s="219"/>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4"/>
      <c r="AM47" s="4"/>
      <c r="AN47" s="4"/>
      <c r="AO47" s="4"/>
      <c r="AP47" s="4"/>
      <c r="AQ47" s="4"/>
    </row>
    <row r="48" spans="1:43" ht="12.75" customHeight="1" x14ac:dyDescent="0.25">
      <c r="A48" s="217">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4"/>
      <c r="AM48" s="4"/>
      <c r="AN48" s="4"/>
      <c r="AO48" s="4"/>
      <c r="AP48" s="4"/>
      <c r="AQ48" s="4"/>
    </row>
    <row r="49" spans="1:43" ht="12.75" customHeight="1" x14ac:dyDescent="0.25">
      <c r="A49" s="218"/>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4"/>
      <c r="AM49" s="4"/>
      <c r="AN49" s="4"/>
      <c r="AO49" s="4"/>
      <c r="AP49" s="4"/>
      <c r="AQ49" s="4"/>
    </row>
    <row r="50" spans="1:43" ht="12.75" customHeight="1" x14ac:dyDescent="0.25">
      <c r="A50" s="219"/>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4"/>
      <c r="AM50" s="4"/>
      <c r="AN50" s="4"/>
      <c r="AO50" s="4"/>
      <c r="AP50" s="4"/>
      <c r="AQ50" s="4"/>
    </row>
    <row r="51" spans="1:43" ht="12.75" customHeight="1" x14ac:dyDescent="0.25">
      <c r="A51" s="217">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4"/>
      <c r="AM51" s="4"/>
      <c r="AN51" s="4"/>
      <c r="AO51" s="4"/>
      <c r="AP51" s="4"/>
      <c r="AQ51" s="4"/>
    </row>
    <row r="52" spans="1:43" ht="12.75" customHeight="1" x14ac:dyDescent="0.25">
      <c r="A52" s="218"/>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4"/>
      <c r="AM52" s="4"/>
      <c r="AN52" s="4"/>
      <c r="AO52" s="4"/>
      <c r="AP52" s="4"/>
      <c r="AQ52" s="4"/>
    </row>
    <row r="53" spans="1:43" ht="12.75" customHeight="1" x14ac:dyDescent="0.25">
      <c r="A53" s="219"/>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4"/>
      <c r="AM53" s="4"/>
      <c r="AN53" s="4"/>
      <c r="AO53" s="4"/>
      <c r="AP53" s="4"/>
      <c r="AQ53" s="4"/>
    </row>
    <row r="54" spans="1:43" ht="12.75" customHeight="1" x14ac:dyDescent="0.25">
      <c r="A54" s="217">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4"/>
      <c r="AM54" s="4"/>
      <c r="AN54" s="4"/>
      <c r="AO54" s="4"/>
      <c r="AP54" s="4"/>
      <c r="AQ54" s="4"/>
    </row>
    <row r="55" spans="1:43" ht="12.75" customHeight="1" x14ac:dyDescent="0.25">
      <c r="A55" s="218"/>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4"/>
      <c r="AM55" s="4"/>
      <c r="AN55" s="4"/>
      <c r="AO55" s="4"/>
      <c r="AP55" s="4"/>
      <c r="AQ55" s="4"/>
    </row>
    <row r="56" spans="1:43" ht="12.75" customHeight="1" x14ac:dyDescent="0.25">
      <c r="A56" s="219"/>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4"/>
      <c r="AM56" s="4"/>
      <c r="AN56" s="4"/>
      <c r="AO56" s="4"/>
      <c r="AP56" s="4"/>
      <c r="AQ56" s="4"/>
    </row>
    <row r="57" spans="1:43" x14ac:dyDescent="0.25">
      <c r="A57" s="17" t="s">
        <v>183</v>
      </c>
      <c r="B57" s="104" t="s">
        <v>190</v>
      </c>
      <c r="C57" s="104"/>
      <c r="D57" s="104"/>
      <c r="E57" s="104"/>
      <c r="F57" s="104"/>
      <c r="G57" s="104"/>
      <c r="H57" s="104"/>
      <c r="I57" s="104"/>
      <c r="J57" s="104"/>
      <c r="K57" s="104"/>
      <c r="L57" s="104"/>
      <c r="M57" s="104"/>
      <c r="N57" s="104"/>
      <c r="O57" s="104"/>
      <c r="P57" s="104"/>
      <c r="Q57" s="104"/>
      <c r="R57" s="105"/>
      <c r="S57" s="51" t="s">
        <v>185</v>
      </c>
      <c r="T57" s="106" t="s">
        <v>186</v>
      </c>
      <c r="U57" s="106"/>
      <c r="V57" s="106"/>
      <c r="W57" s="106"/>
      <c r="X57" s="19"/>
      <c r="Y57" s="52" t="s">
        <v>187</v>
      </c>
      <c r="Z57" s="107" t="s">
        <v>188</v>
      </c>
      <c r="AA57" s="108"/>
      <c r="AB57" s="108"/>
      <c r="AC57" s="108"/>
      <c r="AD57" s="109"/>
      <c r="AL57" s="4"/>
      <c r="AM57" s="4"/>
      <c r="AN57" s="4"/>
      <c r="AO57" s="4"/>
      <c r="AP57" s="4"/>
      <c r="AQ57" s="4"/>
    </row>
    <row r="58" spans="1:43" ht="12.75" customHeight="1" x14ac:dyDescent="0.25">
      <c r="A58" s="217">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L58" s="4"/>
      <c r="AM58" s="4"/>
      <c r="AN58" s="4"/>
      <c r="AO58" s="4"/>
      <c r="AP58" s="4"/>
      <c r="AQ58" s="4"/>
    </row>
    <row r="59" spans="1:43" ht="12.75" customHeight="1" x14ac:dyDescent="0.25">
      <c r="A59" s="218"/>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L59" s="4"/>
      <c r="AM59" s="4"/>
      <c r="AN59" s="4"/>
      <c r="AO59" s="4"/>
      <c r="AP59" s="4"/>
      <c r="AQ59" s="4"/>
    </row>
    <row r="60" spans="1:43" ht="12.75" customHeight="1" x14ac:dyDescent="0.25">
      <c r="A60" s="219"/>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L60" s="4"/>
      <c r="AM60" s="4"/>
      <c r="AN60" s="4"/>
      <c r="AO60" s="4"/>
      <c r="AP60" s="4"/>
      <c r="AQ60" s="4"/>
    </row>
    <row r="61" spans="1:43" ht="12.75" customHeight="1" x14ac:dyDescent="0.25">
      <c r="A61" s="217">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L61" s="4"/>
      <c r="AM61" s="4"/>
      <c r="AN61" s="4"/>
      <c r="AO61" s="4"/>
      <c r="AP61" s="4"/>
      <c r="AQ61" s="4"/>
    </row>
    <row r="62" spans="1:43" ht="12.75" customHeight="1" x14ac:dyDescent="0.25">
      <c r="A62" s="218"/>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L62" s="4"/>
      <c r="AM62" s="4"/>
      <c r="AN62" s="4"/>
      <c r="AO62" s="4"/>
      <c r="AP62" s="4"/>
      <c r="AQ62" s="4"/>
    </row>
    <row r="63" spans="1:43" ht="12.75" customHeight="1" x14ac:dyDescent="0.25">
      <c r="A63" s="219"/>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L63" s="4"/>
      <c r="AM63" s="4"/>
      <c r="AN63" s="4"/>
      <c r="AO63" s="4"/>
      <c r="AP63" s="4"/>
      <c r="AQ63" s="4"/>
    </row>
    <row r="64" spans="1:43" ht="12.75" customHeight="1" x14ac:dyDescent="0.25">
      <c r="A64" s="217">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L64" s="4"/>
      <c r="AM64" s="4"/>
      <c r="AN64" s="4"/>
      <c r="AO64" s="4"/>
      <c r="AP64" s="4"/>
      <c r="AQ64" s="4"/>
    </row>
    <row r="65" spans="1:43" ht="12.75" customHeight="1" x14ac:dyDescent="0.25">
      <c r="A65" s="218"/>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L65" s="4"/>
      <c r="AM65" s="4"/>
      <c r="AN65" s="4"/>
      <c r="AO65" s="4"/>
      <c r="AP65" s="4"/>
      <c r="AQ65" s="4"/>
    </row>
    <row r="66" spans="1:43" ht="12.75" customHeight="1" x14ac:dyDescent="0.25">
      <c r="A66" s="219"/>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L66" s="4"/>
      <c r="AM66" s="4"/>
      <c r="AN66" s="4"/>
      <c r="AO66" s="4"/>
      <c r="AP66" s="4"/>
      <c r="AQ66" s="4"/>
    </row>
    <row r="67" spans="1:43"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1"/>
    </row>
    <row r="68" spans="1:43" x14ac:dyDescent="0.25">
      <c r="A68" s="92">
        <f>+VLOOKUP(F6,BD!B:VI,244,0)</f>
        <v>0</v>
      </c>
      <c r="B68" s="93"/>
      <c r="C68" s="93"/>
      <c r="D68" s="93"/>
      <c r="E68" s="93"/>
      <c r="F68" s="93"/>
      <c r="G68" s="93"/>
      <c r="H68" s="93"/>
      <c r="I68" s="93"/>
      <c r="J68" s="93"/>
      <c r="K68" s="93"/>
      <c r="L68" s="93"/>
      <c r="M68" s="93"/>
      <c r="N68" s="93"/>
      <c r="O68" s="93"/>
      <c r="P68" s="93"/>
      <c r="Q68" s="93"/>
      <c r="R68" s="93"/>
      <c r="S68" s="93"/>
      <c r="T68" s="94"/>
      <c r="U68" s="98">
        <f>+VLOOKUP(F6,BD!B:VI,245,0)</f>
        <v>0</v>
      </c>
      <c r="V68" s="99"/>
      <c r="W68" s="99"/>
      <c r="X68" s="99"/>
      <c r="Y68" s="99"/>
      <c r="Z68" s="99"/>
      <c r="AA68" s="99"/>
      <c r="AB68" s="99"/>
      <c r="AC68" s="99"/>
      <c r="AD68" s="100"/>
      <c r="AL68" s="4"/>
      <c r="AM68" s="4"/>
      <c r="AN68" s="4"/>
      <c r="AO68" s="4"/>
      <c r="AP68" s="4"/>
      <c r="AQ68" s="4"/>
    </row>
    <row r="69" spans="1:43"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1"/>
    </row>
    <row r="70" spans="1:43"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1"/>
    </row>
    <row r="71" spans="1:43" ht="18.75" x14ac:dyDescent="0.3">
      <c r="A71" s="83" t="s">
        <v>447</v>
      </c>
      <c r="B71" s="83"/>
      <c r="C71" s="83"/>
      <c r="D71" s="83"/>
      <c r="E71" s="83"/>
      <c r="F71" s="83"/>
      <c r="G71" s="83"/>
      <c r="H71" s="83"/>
      <c r="I71" s="83"/>
      <c r="J71" s="83"/>
      <c r="K71" s="83"/>
      <c r="L71" s="83"/>
      <c r="M71" s="83"/>
      <c r="N71" s="83"/>
      <c r="O71" s="83"/>
      <c r="P71" s="84" t="s">
        <v>194</v>
      </c>
      <c r="Q71" s="85"/>
      <c r="R71" s="85"/>
      <c r="S71" s="85"/>
      <c r="T71" s="85"/>
      <c r="U71" s="85"/>
      <c r="V71" s="85"/>
      <c r="W71" s="85"/>
      <c r="X71" s="85"/>
      <c r="Y71" s="85"/>
      <c r="Z71" s="85"/>
      <c r="AA71" s="85"/>
      <c r="AB71" s="85"/>
      <c r="AC71" s="63" t="s">
        <v>195</v>
      </c>
      <c r="AD71" s="64"/>
      <c r="AL71" s="3"/>
      <c r="AM71" s="3"/>
      <c r="AN71" s="4"/>
      <c r="AO71" s="4"/>
      <c r="AP71" s="4"/>
      <c r="AQ71" s="4"/>
    </row>
    <row r="72" spans="1:43"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59"/>
      <c r="Q72" s="59"/>
      <c r="R72" s="59"/>
      <c r="S72" s="59"/>
      <c r="T72" s="59"/>
      <c r="U72" s="59"/>
      <c r="V72" s="59"/>
      <c r="W72" s="59"/>
      <c r="X72" s="59"/>
      <c r="Y72" s="59"/>
      <c r="Z72" s="59"/>
      <c r="AA72" s="59"/>
      <c r="AB72" s="59"/>
      <c r="AC72" s="60"/>
      <c r="AD72" s="60"/>
      <c r="AL72" s="3"/>
      <c r="AM72" s="3"/>
      <c r="AN72" s="4"/>
      <c r="AO72" s="4"/>
      <c r="AP72" s="4"/>
      <c r="AQ72" s="4"/>
    </row>
    <row r="73" spans="1:43" x14ac:dyDescent="0.25">
      <c r="A73" s="53"/>
      <c r="B73" s="54"/>
      <c r="C73" s="54"/>
      <c r="D73" s="54"/>
      <c r="E73" s="54"/>
      <c r="F73" s="54"/>
      <c r="G73" s="54"/>
      <c r="H73" s="54"/>
      <c r="I73" s="54"/>
      <c r="J73" s="54"/>
      <c r="K73" s="54"/>
      <c r="L73" s="54"/>
      <c r="M73" s="54"/>
      <c r="N73" s="54"/>
      <c r="O73" s="55"/>
      <c r="P73" s="59"/>
      <c r="Q73" s="59"/>
      <c r="R73" s="59"/>
      <c r="S73" s="59"/>
      <c r="T73" s="59"/>
      <c r="U73" s="59"/>
      <c r="V73" s="59"/>
      <c r="W73" s="59"/>
      <c r="X73" s="59"/>
      <c r="Y73" s="59"/>
      <c r="Z73" s="59"/>
      <c r="AA73" s="59"/>
      <c r="AB73" s="59"/>
      <c r="AC73" s="60"/>
      <c r="AD73" s="60"/>
      <c r="AL73" s="3"/>
      <c r="AM73" s="3"/>
      <c r="AN73" s="4"/>
      <c r="AO73" s="4"/>
      <c r="AP73" s="4"/>
      <c r="AQ73" s="4"/>
    </row>
    <row r="74" spans="1:43" ht="18.75" x14ac:dyDescent="0.25">
      <c r="A74" s="53" t="str">
        <f>+VLOOKUP(F6,BD!B:VI,533,0)</f>
        <v>CONAMAT (2009) Álgebra México México Pearson</v>
      </c>
      <c r="B74" s="54"/>
      <c r="C74" s="54"/>
      <c r="D74" s="54"/>
      <c r="E74" s="54"/>
      <c r="F74" s="54"/>
      <c r="G74" s="54"/>
      <c r="H74" s="54"/>
      <c r="I74" s="54"/>
      <c r="J74" s="54"/>
      <c r="K74" s="54"/>
      <c r="L74" s="54"/>
      <c r="M74" s="54"/>
      <c r="N74" s="54"/>
      <c r="O74" s="55"/>
      <c r="P74" s="61"/>
      <c r="Q74" s="61"/>
      <c r="R74" s="61"/>
      <c r="S74" s="61"/>
      <c r="T74" s="61"/>
      <c r="U74" s="61"/>
      <c r="V74" s="61"/>
      <c r="W74" s="61"/>
      <c r="X74" s="61"/>
      <c r="Y74" s="61"/>
      <c r="Z74" s="61"/>
      <c r="AA74" s="61"/>
      <c r="AB74" s="61"/>
      <c r="AC74" s="60"/>
      <c r="AD74" s="60"/>
      <c r="AL74" s="3"/>
      <c r="AM74" s="3"/>
      <c r="AN74" s="4"/>
      <c r="AO74" s="4"/>
      <c r="AP74" s="4"/>
      <c r="AQ74" s="4"/>
    </row>
    <row r="75" spans="1:43" ht="18.75" x14ac:dyDescent="0.25">
      <c r="A75" s="53"/>
      <c r="B75" s="54"/>
      <c r="C75" s="54"/>
      <c r="D75" s="54"/>
      <c r="E75" s="54"/>
      <c r="F75" s="54"/>
      <c r="G75" s="54"/>
      <c r="H75" s="54"/>
      <c r="I75" s="54"/>
      <c r="J75" s="54"/>
      <c r="K75" s="54"/>
      <c r="L75" s="54"/>
      <c r="M75" s="54"/>
      <c r="N75" s="54"/>
      <c r="O75" s="55"/>
      <c r="P75" s="61"/>
      <c r="Q75" s="61"/>
      <c r="R75" s="61"/>
      <c r="S75" s="61"/>
      <c r="T75" s="61"/>
      <c r="U75" s="61"/>
      <c r="V75" s="61"/>
      <c r="W75" s="61"/>
      <c r="X75" s="61"/>
      <c r="Y75" s="61"/>
      <c r="Z75" s="61"/>
      <c r="AA75" s="61"/>
      <c r="AB75" s="61"/>
      <c r="AC75" s="60"/>
      <c r="AD75" s="60"/>
      <c r="AL75" s="3"/>
      <c r="AM75" s="3"/>
      <c r="AN75" s="4"/>
      <c r="AO75" s="4"/>
      <c r="AP75" s="4"/>
      <c r="AQ75" s="4"/>
    </row>
    <row r="76" spans="1:43" ht="18.75"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c r="AL76" s="3"/>
      <c r="AM76" s="3"/>
      <c r="AN76" s="4"/>
      <c r="AO76" s="4"/>
      <c r="AP76" s="4"/>
      <c r="AQ76" s="4"/>
    </row>
    <row r="77" spans="1:43"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c r="AL77" s="3"/>
      <c r="AM77" s="3"/>
      <c r="AN77" s="4"/>
      <c r="AO77" s="4"/>
      <c r="AP77" s="4"/>
      <c r="AQ77" s="4"/>
    </row>
    <row r="78" spans="1:43" ht="18.75"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c r="AL78" s="3"/>
      <c r="AM78" s="3"/>
      <c r="AN78" s="4"/>
      <c r="AO78" s="4"/>
      <c r="AP78" s="4"/>
      <c r="AQ78" s="4"/>
    </row>
    <row r="79" spans="1:43"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c r="AL79" s="3"/>
      <c r="AM79" s="3"/>
      <c r="AN79" s="4"/>
      <c r="AO79" s="4"/>
      <c r="AP79" s="4"/>
      <c r="AQ79" s="4"/>
    </row>
    <row r="80" spans="1:43" ht="18.75"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89"/>
      <c r="Q80" s="89"/>
      <c r="R80" s="89"/>
      <c r="S80" s="89"/>
      <c r="T80" s="89"/>
      <c r="U80" s="89"/>
      <c r="V80" s="89"/>
      <c r="W80" s="89"/>
      <c r="X80" s="89"/>
      <c r="Y80" s="89"/>
      <c r="Z80" s="89"/>
      <c r="AA80" s="89"/>
      <c r="AB80" s="89"/>
      <c r="AC80" s="90">
        <f>SUM(AC72:AD79)</f>
        <v>0</v>
      </c>
      <c r="AD80" s="91"/>
      <c r="AL80" s="3"/>
      <c r="AM80" s="3"/>
      <c r="AN80" s="4"/>
      <c r="AO80" s="4"/>
      <c r="AP80" s="4"/>
      <c r="AQ80" s="4"/>
    </row>
    <row r="81" spans="1:43" x14ac:dyDescent="0.25"/>
    <row r="82" spans="1:43" x14ac:dyDescent="0.25"/>
    <row r="83" spans="1:43" x14ac:dyDescent="0.25"/>
    <row r="84" spans="1:43" x14ac:dyDescent="0.25"/>
    <row r="85" spans="1:43" x14ac:dyDescent="0.25">
      <c r="A85" s="216"/>
      <c r="B85" s="215" t="str">
        <f>IF('UT 1'!B85:J85=0,"",'UT 1'!B85:J85)</f>
        <v/>
      </c>
      <c r="C85" s="215"/>
      <c r="D85" s="215"/>
      <c r="E85" s="215"/>
      <c r="F85" s="215"/>
      <c r="G85" s="215"/>
      <c r="H85" s="215"/>
      <c r="I85" s="215"/>
      <c r="J85" s="215"/>
      <c r="K85" s="216"/>
      <c r="L85" s="215" t="str">
        <f>IF('UT 1'!L85:T85=0,"",'UT 1'!L85:T85)</f>
        <v/>
      </c>
      <c r="M85" s="215"/>
      <c r="N85" s="215"/>
      <c r="O85" s="215"/>
      <c r="P85" s="215"/>
      <c r="Q85" s="215"/>
      <c r="R85" s="215"/>
      <c r="S85" s="215"/>
      <c r="T85" s="215"/>
      <c r="U85" s="216"/>
      <c r="V85" s="215" t="str">
        <f>IF('UT 1'!V85:AD85=0,"",'UT 1'!V85:AD85)</f>
        <v/>
      </c>
      <c r="W85" s="215"/>
      <c r="X85" s="215"/>
      <c r="Y85" s="215"/>
      <c r="Z85" s="215"/>
      <c r="AA85" s="215"/>
      <c r="AB85" s="215"/>
      <c r="AC85" s="215"/>
      <c r="AD85" s="215"/>
      <c r="AL85" s="3"/>
      <c r="AM85" s="3"/>
    </row>
    <row r="86" spans="1:43" s="7" customFormat="1" x14ac:dyDescent="0.25">
      <c r="B86" s="216" t="str">
        <f>+'UT 1'!B86</f>
        <v>Elaboró (Nombre completo y Firma)</v>
      </c>
      <c r="C86" s="216"/>
      <c r="D86" s="216"/>
      <c r="E86" s="216"/>
      <c r="F86" s="216"/>
      <c r="G86" s="216"/>
      <c r="H86" s="216"/>
      <c r="I86" s="216"/>
      <c r="K86" s="216"/>
      <c r="L86" s="216"/>
      <c r="M86" s="216" t="str">
        <f>+'UT 1'!M86</f>
        <v>Revisó (Nombre completo y Firma)</v>
      </c>
      <c r="N86" s="216"/>
      <c r="O86" s="216"/>
      <c r="P86" s="23"/>
      <c r="Q86" s="23"/>
      <c r="S86" s="216"/>
      <c r="T86" s="216"/>
      <c r="U86" s="216"/>
      <c r="V86" s="216" t="str">
        <f>+'UT 1'!V86</f>
        <v>Validó (Nombre completo y Firma)</v>
      </c>
      <c r="W86" s="216"/>
      <c r="X86" s="216"/>
      <c r="Y86" s="216"/>
      <c r="Z86" s="216"/>
      <c r="AA86" s="216"/>
      <c r="AB86" s="216"/>
      <c r="AC86" s="216"/>
      <c r="AF86" s="4"/>
      <c r="AG86" s="4"/>
      <c r="AH86" s="4"/>
      <c r="AI86" s="4"/>
      <c r="AJ86" s="4"/>
      <c r="AK86" s="4"/>
      <c r="AL86" s="3"/>
      <c r="AM86" s="3"/>
      <c r="AN86" s="24"/>
      <c r="AO86" s="24"/>
      <c r="AP86" s="24"/>
      <c r="AQ86" s="24"/>
    </row>
    <row r="87" spans="1:43" x14ac:dyDescent="0.25">
      <c r="A87" s="23" t="s">
        <v>202</v>
      </c>
      <c r="AM87" s="3"/>
    </row>
    <row r="88" spans="1:43" x14ac:dyDescent="0.25"/>
    <row r="89" spans="1:43" x14ac:dyDescent="0.25">
      <c r="A89" s="150" t="s">
        <v>5129</v>
      </c>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row>
  </sheetData>
  <sheetProtection password="B7B8" sheet="1" formatCells="0" selectLockedCells="1"/>
  <mergeCells count="177">
    <mergeCell ref="A89:AD89"/>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F8:AD8"/>
    <mergeCell ref="A9:E9"/>
    <mergeCell ref="F9:H9"/>
    <mergeCell ref="M9:O9"/>
    <mergeCell ref="Q9:T9"/>
    <mergeCell ref="V9:Y9"/>
    <mergeCell ref="Z9:AD9"/>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4:A66"/>
    <mergeCell ref="B64:R66"/>
    <mergeCell ref="T64:X64"/>
    <mergeCell ref="Z64:AD66"/>
    <mergeCell ref="T65:X65"/>
    <mergeCell ref="T66:X66"/>
    <mergeCell ref="A61:A63"/>
    <mergeCell ref="B61:R63"/>
    <mergeCell ref="T61:X61"/>
    <mergeCell ref="Z61:AD63"/>
    <mergeCell ref="T62:X62"/>
    <mergeCell ref="T63:X63"/>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80:O80"/>
    <mergeCell ref="P80:AB80"/>
    <mergeCell ref="AC80:AD80"/>
    <mergeCell ref="AC76:AD76"/>
    <mergeCell ref="P77:AB77"/>
    <mergeCell ref="AC77:AD77"/>
    <mergeCell ref="P78:AB78"/>
    <mergeCell ref="AC78:AD78"/>
    <mergeCell ref="P79:AB79"/>
    <mergeCell ref="AC79:AD79"/>
  </mergeCells>
  <conditionalFormatting sqref="A18:A23">
    <cfRule type="containsBlanks" dxfId="58" priority="113">
      <formula>LEN(TRIM(A18))=0</formula>
    </cfRule>
  </conditionalFormatting>
  <conditionalFormatting sqref="AD5">
    <cfRule type="containsBlanks" dxfId="57" priority="81">
      <formula>LEN(TRIM(AD5))=0</formula>
    </cfRule>
  </conditionalFormatting>
  <conditionalFormatting sqref="AC80:AD80 P72:AD79">
    <cfRule type="containsBlanks" dxfId="56" priority="47">
      <formula>LEN(TRIM(P72))=0</formula>
    </cfRule>
  </conditionalFormatting>
  <conditionalFormatting sqref="A13:O14">
    <cfRule type="containsBlanks" dxfId="55" priority="34">
      <formula>LEN(TRIM(A13))=0</formula>
    </cfRule>
  </conditionalFormatting>
  <conditionalFormatting sqref="Q13:AD14">
    <cfRule type="containsBlanks" dxfId="54" priority="33">
      <formula>LEN(TRIM(Q13))=0</formula>
    </cfRule>
  </conditionalFormatting>
  <conditionalFormatting sqref="H17:AA23">
    <cfRule type="containsBlanks" dxfId="53" priority="32">
      <formula>LEN(TRIM(H17))=0</formula>
    </cfRule>
  </conditionalFormatting>
  <conditionalFormatting sqref="A58 A26 A29 A32 A54 A61 A64 A36 A39 A42 A45 A48 A51">
    <cfRule type="containsBlanks" dxfId="52" priority="31">
      <formula>LEN(TRIM(A26))=0</formula>
    </cfRule>
  </conditionalFormatting>
  <conditionalFormatting sqref="S26:S34">
    <cfRule type="containsBlanks" dxfId="51" priority="30">
      <formula>LEN(TRIM(S26))=0</formula>
    </cfRule>
  </conditionalFormatting>
  <conditionalFormatting sqref="B26">
    <cfRule type="containsBlanks" dxfId="50" priority="29">
      <formula>LEN(TRIM(B26))=0</formula>
    </cfRule>
  </conditionalFormatting>
  <conditionalFormatting sqref="B29">
    <cfRule type="containsBlanks" dxfId="49" priority="28">
      <formula>LEN(TRIM(B29))=0</formula>
    </cfRule>
  </conditionalFormatting>
  <conditionalFormatting sqref="B32">
    <cfRule type="containsBlanks" dxfId="48" priority="27">
      <formula>LEN(TRIM(B32))=0</formula>
    </cfRule>
  </conditionalFormatting>
  <conditionalFormatting sqref="B54 B36 B39 B42 B45 B48 B51 S36:S56">
    <cfRule type="containsBlanks" dxfId="47" priority="18">
      <formula>LEN(TRIM(B36))=0</formula>
    </cfRule>
  </conditionalFormatting>
  <conditionalFormatting sqref="B58 B61 B64 S58:S66">
    <cfRule type="containsBlanks" dxfId="46" priority="15">
      <formula>LEN(TRIM(B58))=0</formula>
    </cfRule>
  </conditionalFormatting>
  <conditionalFormatting sqref="T58">
    <cfRule type="containsBlanks" dxfId="45" priority="5">
      <formula>LEN(TRIM(T58))=0</formula>
    </cfRule>
  </conditionalFormatting>
  <conditionalFormatting sqref="T36:T56">
    <cfRule type="containsBlanks" dxfId="44" priority="4">
      <formula>LEN(TRIM(T36))=0</formula>
    </cfRule>
  </conditionalFormatting>
  <conditionalFormatting sqref="T59:T66">
    <cfRule type="containsBlanks" dxfId="43" priority="3">
      <formula>LEN(TRIM(T59))=0</formula>
    </cfRule>
  </conditionalFormatting>
  <conditionalFormatting sqref="T26">
    <cfRule type="containsBlanks" dxfId="42" priority="2">
      <formula>LEN(TRIM(T26))=0</formula>
    </cfRule>
  </conditionalFormatting>
  <conditionalFormatting sqref="T27:T34">
    <cfRule type="containsBlanks" dxfId="41"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3" customWidth="1"/>
    <col min="30" max="30" width="4.28515625" style="7" customWidth="1"/>
    <col min="31" max="31" width="11.140625" style="7" customWidth="1"/>
    <col min="32" max="37" width="4.28515625" style="4" hidden="1" customWidth="1"/>
    <col min="38"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4"/>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35</v>
      </c>
      <c r="AL5" s="4"/>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4"/>
      <c r="AM6" s="49" t="s">
        <v>434</v>
      </c>
      <c r="AN6" s="4"/>
      <c r="AO6" s="4"/>
      <c r="AP6" s="4"/>
      <c r="AQ6" s="4"/>
    </row>
    <row r="7" spans="1:43"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4"/>
      <c r="AM7" s="49" t="s">
        <v>435</v>
      </c>
      <c r="AN7" s="4"/>
      <c r="AO7" s="4"/>
      <c r="AP7" s="4"/>
      <c r="AQ7" s="4"/>
    </row>
    <row r="8" spans="1:43" x14ac:dyDescent="0.25">
      <c r="A8" s="173" t="s">
        <v>201</v>
      </c>
      <c r="B8" s="174"/>
      <c r="C8" s="174"/>
      <c r="D8" s="174"/>
      <c r="E8" s="174"/>
      <c r="F8" s="183">
        <f>+VLOOKUP(F6,BD!B:VI,251,0)</f>
        <v>0</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4"/>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+VLOOKUP(F6,BD!B:VI,252,0)</f>
        <v>0</v>
      </c>
      <c r="M9" s="178" t="s">
        <v>174</v>
      </c>
      <c r="N9" s="179"/>
      <c r="O9" s="179"/>
      <c r="P9" s="13">
        <f>+VLOOKUP(F6,BD!B:VI,253,0)</f>
        <v>0</v>
      </c>
      <c r="Q9" s="178" t="s">
        <v>175</v>
      </c>
      <c r="R9" s="179"/>
      <c r="S9" s="179"/>
      <c r="T9" s="179"/>
      <c r="U9" s="14">
        <f>+VLOOKUP(F6,BD!B:VI,8,0)</f>
        <v>6</v>
      </c>
      <c r="V9" s="178" t="s">
        <v>176</v>
      </c>
      <c r="W9" s="179"/>
      <c r="X9" s="179"/>
      <c r="Y9" s="179"/>
      <c r="Z9" s="180">
        <f>+VLOOKUP(F6,BD!B:VI,297,0)</f>
        <v>0</v>
      </c>
      <c r="AA9" s="181"/>
      <c r="AB9" s="181"/>
      <c r="AC9" s="181"/>
      <c r="AD9" s="182"/>
      <c r="AL9" s="4"/>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4"/>
      <c r="AM10" s="49" t="s">
        <v>424</v>
      </c>
      <c r="AN10" s="4"/>
      <c r="AO10" s="4"/>
      <c r="AP10" s="4"/>
      <c r="AQ10" s="4"/>
    </row>
    <row r="11" spans="1:43" ht="34.5" customHeight="1" x14ac:dyDescent="0.25">
      <c r="A11" s="167">
        <f>+VLOOKUP(F6,BD!B:VI,255,0)</f>
        <v>0</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4"/>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4"/>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4"/>
      <c r="AM16" s="49" t="s">
        <v>427</v>
      </c>
      <c r="AN16" s="4"/>
      <c r="AO16" s="4"/>
      <c r="AP16" s="4"/>
      <c r="AQ16" s="4"/>
    </row>
    <row r="17" spans="1:43" s="16" customFormat="1" ht="39" customHeight="1" x14ac:dyDescent="0.25">
      <c r="A17" s="186" t="str">
        <f>IF(VLOOKUP(F6,BD!B:VI,256,0)=0,"----------------------------------------------------",(VLOOKUP(F6,BD!B:VI,256,0)))</f>
        <v>----------------------------------------------------</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M17" s="49" t="s">
        <v>442</v>
      </c>
    </row>
    <row r="18" spans="1:43" s="16" customFormat="1" ht="39" customHeight="1" x14ac:dyDescent="0.25">
      <c r="A18" s="186" t="str">
        <f>IF(VLOOKUP(F6,BD!B:VI,260,0)=0,"----------------------------------------------------",(VLOOKUP(F6,BD!B:VI,260,0)))</f>
        <v>----------------------------------------------------</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M18" s="49" t="s">
        <v>428</v>
      </c>
    </row>
    <row r="19" spans="1:43" s="16" customFormat="1" ht="39" customHeight="1" x14ac:dyDescent="0.25">
      <c r="A19" s="186" t="str">
        <f>IF(VLOOKUP(F6,BD!B:VI,264,0)=0,"----------------------------------------------------",(VLOOKUP(F6,BD!B:VI,264,0)))</f>
        <v>----------------------------------------------------</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M19" s="49" t="s">
        <v>433</v>
      </c>
    </row>
    <row r="20" spans="1:43" s="16" customFormat="1" ht="39" customHeight="1" x14ac:dyDescent="0.25">
      <c r="A20" s="186" t="str">
        <f>IF(VLOOKUP(F6,BD!B:VI,268,0)=0,"----------------------------------------------------",(VLOOKUP(F6,BD!B:VI,268,0)))</f>
        <v>----------------------------------------------------</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M20" s="49" t="s">
        <v>425</v>
      </c>
    </row>
    <row r="21" spans="1:43" s="16" customFormat="1" ht="39" customHeight="1" x14ac:dyDescent="0.25">
      <c r="A21" s="186" t="str">
        <f>IF(VLOOKUP(F6,BD!B:VI,272,0)=0,"----------------------------------------------------",(VLOOKUP(F6,BD!B:VI,272,0)))</f>
        <v>----------------------------------------------------</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M21" s="49" t="s">
        <v>431</v>
      </c>
    </row>
    <row r="22" spans="1:43" s="16" customFormat="1" ht="39" customHeight="1" x14ac:dyDescent="0.25">
      <c r="A22" s="186" t="str">
        <f>IF(VLOOKUP(F6,BD!B:VI,276,0)=0,"----------------------------------------------------",(VLOOKUP(F6,BD!B:VI,276,0)))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M22" s="49" t="s">
        <v>443</v>
      </c>
    </row>
    <row r="23" spans="1:43" s="16" customFormat="1" ht="39" customHeight="1" x14ac:dyDescent="0.25">
      <c r="A23" s="197" t="str">
        <f>IF(VLOOKUP(F6,BD!B:VI,280,0)=0,"----------------------------------------------------",(VLOOKUP(F6,BD!B:VI,280,0)))</f>
        <v>----------------------------------------------------</v>
      </c>
      <c r="B23" s="198"/>
      <c r="C23" s="198"/>
      <c r="D23" s="198"/>
      <c r="E23" s="198"/>
      <c r="F23" s="198"/>
      <c r="G23" s="199"/>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M23" s="49" t="s">
        <v>444</v>
      </c>
    </row>
    <row r="24" spans="1:43" ht="18" customHeight="1" x14ac:dyDescent="0.25">
      <c r="A24" s="131" t="s">
        <v>421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 t="s">
        <v>208</v>
      </c>
      <c r="AM24" s="49" t="s">
        <v>423</v>
      </c>
      <c r="AN24" s="4"/>
      <c r="AO24" s="4"/>
      <c r="AP24" s="4"/>
      <c r="AQ24" s="4"/>
    </row>
    <row r="25" spans="1:43" x14ac:dyDescent="0.25">
      <c r="A25" s="17" t="s">
        <v>183</v>
      </c>
      <c r="B25" s="104" t="s">
        <v>184</v>
      </c>
      <c r="C25" s="104"/>
      <c r="D25" s="104"/>
      <c r="E25" s="104"/>
      <c r="F25" s="104"/>
      <c r="G25" s="104"/>
      <c r="H25" s="104"/>
      <c r="I25" s="104"/>
      <c r="J25" s="104"/>
      <c r="K25" s="104"/>
      <c r="L25" s="104"/>
      <c r="M25" s="104"/>
      <c r="N25" s="104"/>
      <c r="O25" s="104"/>
      <c r="P25" s="104"/>
      <c r="Q25" s="104"/>
      <c r="R25" s="105"/>
      <c r="S25" s="51" t="s">
        <v>185</v>
      </c>
      <c r="T25" s="106" t="s">
        <v>186</v>
      </c>
      <c r="U25" s="106"/>
      <c r="V25" s="106"/>
      <c r="W25" s="106"/>
      <c r="X25" s="19"/>
      <c r="Y25" s="52" t="s">
        <v>187</v>
      </c>
      <c r="Z25" s="134" t="s">
        <v>188</v>
      </c>
      <c r="AA25" s="134"/>
      <c r="AB25" s="134"/>
      <c r="AC25" s="134"/>
      <c r="AD25" s="134"/>
      <c r="AL25" s="4"/>
      <c r="AM25" s="49" t="s">
        <v>436</v>
      </c>
      <c r="AN25" s="4"/>
      <c r="AO25" s="4"/>
      <c r="AP25" s="4"/>
      <c r="AQ25" s="4"/>
    </row>
    <row r="26" spans="1:43" ht="13.5" customHeight="1" x14ac:dyDescent="0.25">
      <c r="A26" s="217">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4"/>
      <c r="AM26" s="4"/>
      <c r="AN26" s="4"/>
      <c r="AO26" s="4"/>
      <c r="AP26" s="4"/>
      <c r="AQ26" s="4"/>
    </row>
    <row r="27" spans="1:43" ht="13.5" customHeight="1" x14ac:dyDescent="0.25">
      <c r="A27" s="218"/>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4"/>
      <c r="AM27" s="4"/>
      <c r="AN27" s="4"/>
      <c r="AO27" s="4"/>
      <c r="AP27" s="4"/>
      <c r="AQ27" s="4"/>
    </row>
    <row r="28" spans="1:43" ht="13.5" customHeight="1" x14ac:dyDescent="0.25">
      <c r="A28" s="219"/>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4"/>
      <c r="AM28" s="4"/>
      <c r="AN28" s="4"/>
      <c r="AO28" s="4"/>
      <c r="AP28" s="4"/>
      <c r="AQ28" s="4"/>
    </row>
    <row r="29" spans="1:43" ht="13.5" customHeight="1" x14ac:dyDescent="0.25">
      <c r="A29" s="217">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4"/>
      <c r="AM29" s="4"/>
      <c r="AN29" s="4"/>
      <c r="AO29" s="4"/>
      <c r="AP29" s="4"/>
      <c r="AQ29" s="4"/>
    </row>
    <row r="30" spans="1:43" ht="13.5" customHeight="1" x14ac:dyDescent="0.25">
      <c r="A30" s="218"/>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4"/>
      <c r="AM30" s="4"/>
      <c r="AN30" s="4"/>
      <c r="AO30" s="4"/>
      <c r="AP30" s="4"/>
      <c r="AQ30" s="4"/>
    </row>
    <row r="31" spans="1:43" ht="13.5" customHeight="1" x14ac:dyDescent="0.25">
      <c r="A31" s="219"/>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4"/>
      <c r="AM31" s="4"/>
      <c r="AN31" s="4"/>
      <c r="AO31" s="4"/>
      <c r="AP31" s="4"/>
      <c r="AQ31" s="4"/>
    </row>
    <row r="32" spans="1:43" ht="13.5" customHeight="1" x14ac:dyDescent="0.25">
      <c r="A32" s="217">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4"/>
      <c r="AM32" s="4"/>
      <c r="AN32" s="4"/>
      <c r="AO32" s="4"/>
      <c r="AP32" s="4"/>
      <c r="AQ32" s="4"/>
    </row>
    <row r="33" spans="1:43" ht="13.5" customHeight="1" x14ac:dyDescent="0.25">
      <c r="A33" s="218"/>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4"/>
      <c r="AM33" s="4"/>
      <c r="AN33" s="4"/>
      <c r="AO33" s="4"/>
      <c r="AP33" s="4"/>
      <c r="AQ33" s="4"/>
    </row>
    <row r="34" spans="1:43" ht="13.5" customHeight="1" x14ac:dyDescent="0.25">
      <c r="A34" s="219"/>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4"/>
      <c r="AM34" s="4"/>
      <c r="AN34" s="4"/>
      <c r="AO34" s="4"/>
      <c r="AP34" s="4"/>
      <c r="AQ34" s="4"/>
    </row>
    <row r="35" spans="1:43" x14ac:dyDescent="0.25">
      <c r="A35" s="17" t="s">
        <v>183</v>
      </c>
      <c r="B35" s="104" t="s">
        <v>189</v>
      </c>
      <c r="C35" s="104"/>
      <c r="D35" s="104"/>
      <c r="E35" s="104"/>
      <c r="F35" s="104"/>
      <c r="G35" s="104"/>
      <c r="H35" s="104"/>
      <c r="I35" s="104"/>
      <c r="J35" s="104"/>
      <c r="K35" s="104"/>
      <c r="L35" s="104"/>
      <c r="M35" s="104"/>
      <c r="N35" s="104"/>
      <c r="O35" s="104"/>
      <c r="P35" s="104"/>
      <c r="Q35" s="104"/>
      <c r="R35" s="105"/>
      <c r="S35" s="51" t="s">
        <v>185</v>
      </c>
      <c r="T35" s="106" t="s">
        <v>186</v>
      </c>
      <c r="U35" s="106"/>
      <c r="V35" s="106"/>
      <c r="W35" s="106"/>
      <c r="X35" s="19"/>
      <c r="Y35" s="52" t="s">
        <v>187</v>
      </c>
      <c r="Z35" s="119" t="s">
        <v>188</v>
      </c>
      <c r="AA35" s="120"/>
      <c r="AB35" s="120"/>
      <c r="AC35" s="120"/>
      <c r="AD35" s="121"/>
      <c r="AL35" s="4"/>
      <c r="AM35" s="4"/>
      <c r="AN35" s="4"/>
      <c r="AO35" s="4"/>
      <c r="AP35" s="4"/>
      <c r="AQ35" s="4"/>
    </row>
    <row r="36" spans="1:43" ht="12.75" customHeight="1" x14ac:dyDescent="0.25">
      <c r="A36" s="217">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4"/>
      <c r="AM36" s="4"/>
      <c r="AN36" s="4"/>
      <c r="AO36" s="4"/>
      <c r="AP36" s="4"/>
      <c r="AQ36" s="4"/>
    </row>
    <row r="37" spans="1:43" ht="12.75" customHeight="1" x14ac:dyDescent="0.25">
      <c r="A37" s="218"/>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4"/>
      <c r="AM37" s="4"/>
      <c r="AN37" s="4"/>
      <c r="AO37" s="4"/>
      <c r="AP37" s="4"/>
      <c r="AQ37" s="4"/>
    </row>
    <row r="38" spans="1:43" ht="12.75" customHeight="1" x14ac:dyDescent="0.25">
      <c r="A38" s="219"/>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4"/>
      <c r="AM38" s="4"/>
      <c r="AN38" s="4"/>
      <c r="AO38" s="4"/>
      <c r="AP38" s="4"/>
      <c r="AQ38" s="4"/>
    </row>
    <row r="39" spans="1:43" ht="12.75" customHeight="1" x14ac:dyDescent="0.25">
      <c r="A39" s="217">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4"/>
      <c r="AM39" s="4"/>
      <c r="AN39" s="4"/>
      <c r="AO39" s="4"/>
      <c r="AP39" s="4"/>
      <c r="AQ39" s="4"/>
    </row>
    <row r="40" spans="1:43" ht="12.75" customHeight="1" x14ac:dyDescent="0.25">
      <c r="A40" s="218"/>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4"/>
      <c r="AM40" s="4"/>
      <c r="AN40" s="4"/>
      <c r="AO40" s="4"/>
      <c r="AP40" s="4"/>
      <c r="AQ40" s="4"/>
    </row>
    <row r="41" spans="1:43" ht="12.75" customHeight="1" x14ac:dyDescent="0.25">
      <c r="A41" s="219"/>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4"/>
      <c r="AM41" s="4"/>
      <c r="AN41" s="4"/>
      <c r="AO41" s="4"/>
      <c r="AP41" s="4"/>
      <c r="AQ41" s="4"/>
    </row>
    <row r="42" spans="1:43" ht="12.75" customHeight="1" x14ac:dyDescent="0.25">
      <c r="A42" s="217">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4"/>
      <c r="AM42" s="4"/>
      <c r="AN42" s="4"/>
      <c r="AO42" s="4"/>
      <c r="AP42" s="4"/>
      <c r="AQ42" s="4"/>
    </row>
    <row r="43" spans="1:43" ht="12.75" customHeight="1" x14ac:dyDescent="0.25">
      <c r="A43" s="218"/>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4"/>
      <c r="AM43" s="4"/>
      <c r="AN43" s="4"/>
      <c r="AO43" s="4"/>
      <c r="AP43" s="4"/>
      <c r="AQ43" s="4"/>
    </row>
    <row r="44" spans="1:43" ht="12.75" customHeight="1" x14ac:dyDescent="0.25">
      <c r="A44" s="219"/>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4"/>
      <c r="AM44" s="4"/>
      <c r="AN44" s="4"/>
      <c r="AO44" s="4"/>
      <c r="AP44" s="4"/>
      <c r="AQ44" s="4"/>
    </row>
    <row r="45" spans="1:43" ht="12.75" customHeight="1" x14ac:dyDescent="0.25">
      <c r="A45" s="217">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4"/>
      <c r="AM45" s="4"/>
      <c r="AN45" s="4"/>
      <c r="AO45" s="4"/>
      <c r="AP45" s="4"/>
      <c r="AQ45" s="4"/>
    </row>
    <row r="46" spans="1:43" ht="12.75" customHeight="1" x14ac:dyDescent="0.25">
      <c r="A46" s="218"/>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4"/>
      <c r="AM46" s="4"/>
      <c r="AN46" s="4"/>
      <c r="AO46" s="4"/>
      <c r="AP46" s="4"/>
      <c r="AQ46" s="4"/>
    </row>
    <row r="47" spans="1:43" ht="12.75" customHeight="1" x14ac:dyDescent="0.25">
      <c r="A47" s="219"/>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4"/>
      <c r="AM47" s="4"/>
      <c r="AN47" s="4"/>
      <c r="AO47" s="4"/>
      <c r="AP47" s="4"/>
      <c r="AQ47" s="4"/>
    </row>
    <row r="48" spans="1:43" ht="12.75" customHeight="1" x14ac:dyDescent="0.25">
      <c r="A48" s="217">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4"/>
      <c r="AM48" s="4"/>
      <c r="AN48" s="4"/>
      <c r="AO48" s="4"/>
      <c r="AP48" s="4"/>
      <c r="AQ48" s="4"/>
    </row>
    <row r="49" spans="1:43" ht="12.75" customHeight="1" x14ac:dyDescent="0.25">
      <c r="A49" s="218"/>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4"/>
      <c r="AM49" s="4"/>
      <c r="AN49" s="4"/>
      <c r="AO49" s="4"/>
      <c r="AP49" s="4"/>
      <c r="AQ49" s="4"/>
    </row>
    <row r="50" spans="1:43" ht="12.75" customHeight="1" x14ac:dyDescent="0.25">
      <c r="A50" s="219"/>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4"/>
      <c r="AM50" s="4"/>
      <c r="AN50" s="4"/>
      <c r="AO50" s="4"/>
      <c r="AP50" s="4"/>
      <c r="AQ50" s="4"/>
    </row>
    <row r="51" spans="1:43" ht="12.75" customHeight="1" x14ac:dyDescent="0.25">
      <c r="A51" s="217">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4"/>
      <c r="AM51" s="4"/>
      <c r="AN51" s="4"/>
      <c r="AO51" s="4"/>
      <c r="AP51" s="4"/>
      <c r="AQ51" s="4"/>
    </row>
    <row r="52" spans="1:43" ht="12.75" customHeight="1" x14ac:dyDescent="0.25">
      <c r="A52" s="218"/>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4"/>
      <c r="AM52" s="4"/>
      <c r="AN52" s="4"/>
      <c r="AO52" s="4"/>
      <c r="AP52" s="4"/>
      <c r="AQ52" s="4"/>
    </row>
    <row r="53" spans="1:43" ht="12.75" customHeight="1" x14ac:dyDescent="0.25">
      <c r="A53" s="219"/>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4"/>
      <c r="AM53" s="4"/>
      <c r="AN53" s="4"/>
      <c r="AO53" s="4"/>
      <c r="AP53" s="4"/>
      <c r="AQ53" s="4"/>
    </row>
    <row r="54" spans="1:43" ht="12.75" customHeight="1" x14ac:dyDescent="0.25">
      <c r="A54" s="217">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4"/>
      <c r="AM54" s="4"/>
      <c r="AN54" s="4"/>
      <c r="AO54" s="4"/>
      <c r="AP54" s="4"/>
      <c r="AQ54" s="4"/>
    </row>
    <row r="55" spans="1:43" ht="12.75" customHeight="1" x14ac:dyDescent="0.25">
      <c r="A55" s="218"/>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4"/>
      <c r="AM55" s="4"/>
      <c r="AN55" s="4"/>
      <c r="AO55" s="4"/>
      <c r="AP55" s="4"/>
      <c r="AQ55" s="4"/>
    </row>
    <row r="56" spans="1:43" ht="12.75" customHeight="1" x14ac:dyDescent="0.25">
      <c r="A56" s="219"/>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4"/>
      <c r="AM56" s="4"/>
      <c r="AN56" s="4"/>
      <c r="AO56" s="4"/>
      <c r="AP56" s="4"/>
      <c r="AQ56" s="4"/>
    </row>
    <row r="57" spans="1:43" x14ac:dyDescent="0.25">
      <c r="A57" s="17" t="s">
        <v>183</v>
      </c>
      <c r="B57" s="104" t="s">
        <v>190</v>
      </c>
      <c r="C57" s="104"/>
      <c r="D57" s="104"/>
      <c r="E57" s="104"/>
      <c r="F57" s="104"/>
      <c r="G57" s="104"/>
      <c r="H57" s="104"/>
      <c r="I57" s="104"/>
      <c r="J57" s="104"/>
      <c r="K57" s="104"/>
      <c r="L57" s="104"/>
      <c r="M57" s="104"/>
      <c r="N57" s="104"/>
      <c r="O57" s="104"/>
      <c r="P57" s="104"/>
      <c r="Q57" s="104"/>
      <c r="R57" s="105"/>
      <c r="S57" s="51" t="s">
        <v>185</v>
      </c>
      <c r="T57" s="106" t="s">
        <v>186</v>
      </c>
      <c r="U57" s="106"/>
      <c r="V57" s="106"/>
      <c r="W57" s="106"/>
      <c r="X57" s="19"/>
      <c r="Y57" s="52" t="s">
        <v>187</v>
      </c>
      <c r="Z57" s="107" t="s">
        <v>188</v>
      </c>
      <c r="AA57" s="108"/>
      <c r="AB57" s="108"/>
      <c r="AC57" s="108"/>
      <c r="AD57" s="109"/>
      <c r="AL57" s="4"/>
      <c r="AM57" s="4"/>
      <c r="AN57" s="4"/>
      <c r="AO57" s="4"/>
      <c r="AP57" s="4"/>
      <c r="AQ57" s="4"/>
    </row>
    <row r="58" spans="1:43" ht="12.75" customHeight="1" x14ac:dyDescent="0.25">
      <c r="A58" s="217">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L58" s="4"/>
      <c r="AM58" s="4"/>
      <c r="AN58" s="4"/>
      <c r="AO58" s="4"/>
      <c r="AP58" s="4"/>
      <c r="AQ58" s="4"/>
    </row>
    <row r="59" spans="1:43" ht="12.75" customHeight="1" x14ac:dyDescent="0.25">
      <c r="A59" s="218"/>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L59" s="4"/>
      <c r="AM59" s="4"/>
      <c r="AN59" s="4"/>
      <c r="AO59" s="4"/>
      <c r="AP59" s="4"/>
      <c r="AQ59" s="4"/>
    </row>
    <row r="60" spans="1:43" ht="12.75" customHeight="1" x14ac:dyDescent="0.25">
      <c r="A60" s="219"/>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L60" s="4"/>
      <c r="AM60" s="4"/>
      <c r="AN60" s="4"/>
      <c r="AO60" s="4"/>
      <c r="AP60" s="4"/>
      <c r="AQ60" s="4"/>
    </row>
    <row r="61" spans="1:43" ht="12.75" customHeight="1" x14ac:dyDescent="0.25">
      <c r="A61" s="217">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L61" s="4"/>
      <c r="AM61" s="4"/>
      <c r="AN61" s="4"/>
      <c r="AO61" s="4"/>
      <c r="AP61" s="4"/>
      <c r="AQ61" s="4"/>
    </row>
    <row r="62" spans="1:43" ht="12.75" customHeight="1" x14ac:dyDescent="0.25">
      <c r="A62" s="218"/>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L62" s="4"/>
      <c r="AM62" s="4"/>
      <c r="AN62" s="4"/>
      <c r="AO62" s="4"/>
      <c r="AP62" s="4"/>
      <c r="AQ62" s="4"/>
    </row>
    <row r="63" spans="1:43" ht="12.75" customHeight="1" x14ac:dyDescent="0.25">
      <c r="A63" s="219"/>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L63" s="4"/>
      <c r="AM63" s="4"/>
      <c r="AN63" s="4"/>
      <c r="AO63" s="4"/>
      <c r="AP63" s="4"/>
      <c r="AQ63" s="4"/>
    </row>
    <row r="64" spans="1:43" ht="12.75" customHeight="1" x14ac:dyDescent="0.25">
      <c r="A64" s="217">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L64" s="4"/>
      <c r="AM64" s="4"/>
      <c r="AN64" s="4"/>
      <c r="AO64" s="4"/>
      <c r="AP64" s="4"/>
      <c r="AQ64" s="4"/>
    </row>
    <row r="65" spans="1:43" ht="12.75" customHeight="1" x14ac:dyDescent="0.25">
      <c r="A65" s="218"/>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L65" s="4"/>
      <c r="AM65" s="4"/>
      <c r="AN65" s="4"/>
      <c r="AO65" s="4"/>
      <c r="AP65" s="4"/>
      <c r="AQ65" s="4"/>
    </row>
    <row r="66" spans="1:43" ht="12.75" customHeight="1" x14ac:dyDescent="0.25">
      <c r="A66" s="219"/>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L66" s="4"/>
      <c r="AM66" s="4"/>
      <c r="AN66" s="4"/>
      <c r="AO66" s="4"/>
      <c r="AP66" s="4"/>
      <c r="AQ66" s="4"/>
    </row>
    <row r="67" spans="1:43"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1"/>
    </row>
    <row r="68" spans="1:43" x14ac:dyDescent="0.25">
      <c r="A68" s="92">
        <f>+VLOOKUP(F6,BD!B:VI,292,0)</f>
        <v>0</v>
      </c>
      <c r="B68" s="93"/>
      <c r="C68" s="93"/>
      <c r="D68" s="93"/>
      <c r="E68" s="93"/>
      <c r="F68" s="93"/>
      <c r="G68" s="93"/>
      <c r="H68" s="93"/>
      <c r="I68" s="93"/>
      <c r="J68" s="93"/>
      <c r="K68" s="93"/>
      <c r="L68" s="93"/>
      <c r="M68" s="93"/>
      <c r="N68" s="93"/>
      <c r="O68" s="93"/>
      <c r="P68" s="93"/>
      <c r="Q68" s="93"/>
      <c r="R68" s="93"/>
      <c r="S68" s="93"/>
      <c r="T68" s="94"/>
      <c r="U68" s="98">
        <f>+VLOOKUP(F6,BD!B:VI,293,0)</f>
        <v>0</v>
      </c>
      <c r="V68" s="99"/>
      <c r="W68" s="99"/>
      <c r="X68" s="99"/>
      <c r="Y68" s="99"/>
      <c r="Z68" s="99"/>
      <c r="AA68" s="99"/>
      <c r="AB68" s="99"/>
      <c r="AC68" s="99"/>
      <c r="AD68" s="100"/>
      <c r="AL68" s="4"/>
      <c r="AM68" s="4"/>
      <c r="AN68" s="4"/>
      <c r="AO68" s="4"/>
      <c r="AP68" s="4"/>
      <c r="AQ68" s="4"/>
    </row>
    <row r="69" spans="1:43"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1"/>
    </row>
    <row r="70" spans="1:43"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1"/>
    </row>
    <row r="71" spans="1:43" ht="18.75" x14ac:dyDescent="0.3">
      <c r="A71" s="83" t="s">
        <v>447</v>
      </c>
      <c r="B71" s="83"/>
      <c r="C71" s="83"/>
      <c r="D71" s="83"/>
      <c r="E71" s="83"/>
      <c r="F71" s="83"/>
      <c r="G71" s="83"/>
      <c r="H71" s="83"/>
      <c r="I71" s="83"/>
      <c r="J71" s="83"/>
      <c r="K71" s="83"/>
      <c r="L71" s="83"/>
      <c r="M71" s="83"/>
      <c r="N71" s="83"/>
      <c r="O71" s="83"/>
      <c r="P71" s="84" t="s">
        <v>194</v>
      </c>
      <c r="Q71" s="85"/>
      <c r="R71" s="85"/>
      <c r="S71" s="85"/>
      <c r="T71" s="85"/>
      <c r="U71" s="85"/>
      <c r="V71" s="85"/>
      <c r="W71" s="85"/>
      <c r="X71" s="85"/>
      <c r="Y71" s="85"/>
      <c r="Z71" s="85"/>
      <c r="AA71" s="85"/>
      <c r="AB71" s="85"/>
      <c r="AC71" s="63" t="s">
        <v>195</v>
      </c>
      <c r="AD71" s="64"/>
      <c r="AL71" s="3"/>
      <c r="AM71" s="3"/>
      <c r="AN71" s="4"/>
      <c r="AO71" s="4"/>
      <c r="AP71" s="4"/>
      <c r="AQ71" s="4"/>
    </row>
    <row r="72" spans="1:43"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59"/>
      <c r="Q72" s="59"/>
      <c r="R72" s="59"/>
      <c r="S72" s="59"/>
      <c r="T72" s="59"/>
      <c r="U72" s="59"/>
      <c r="V72" s="59"/>
      <c r="W72" s="59"/>
      <c r="X72" s="59"/>
      <c r="Y72" s="59"/>
      <c r="Z72" s="59"/>
      <c r="AA72" s="59"/>
      <c r="AB72" s="59"/>
      <c r="AC72" s="60"/>
      <c r="AD72" s="60"/>
      <c r="AL72" s="3"/>
      <c r="AM72" s="3"/>
      <c r="AN72" s="4"/>
      <c r="AO72" s="4"/>
      <c r="AP72" s="4"/>
      <c r="AQ72" s="4"/>
    </row>
    <row r="73" spans="1:43" x14ac:dyDescent="0.25">
      <c r="A73" s="53"/>
      <c r="B73" s="54"/>
      <c r="C73" s="54"/>
      <c r="D73" s="54"/>
      <c r="E73" s="54"/>
      <c r="F73" s="54"/>
      <c r="G73" s="54"/>
      <c r="H73" s="54"/>
      <c r="I73" s="54"/>
      <c r="J73" s="54"/>
      <c r="K73" s="54"/>
      <c r="L73" s="54"/>
      <c r="M73" s="54"/>
      <c r="N73" s="54"/>
      <c r="O73" s="55"/>
      <c r="P73" s="59"/>
      <c r="Q73" s="59"/>
      <c r="R73" s="59"/>
      <c r="S73" s="59"/>
      <c r="T73" s="59"/>
      <c r="U73" s="59"/>
      <c r="V73" s="59"/>
      <c r="W73" s="59"/>
      <c r="X73" s="59"/>
      <c r="Y73" s="59"/>
      <c r="Z73" s="59"/>
      <c r="AA73" s="59"/>
      <c r="AB73" s="59"/>
      <c r="AC73" s="60"/>
      <c r="AD73" s="60"/>
      <c r="AL73" s="3"/>
      <c r="AM73" s="3"/>
      <c r="AN73" s="4"/>
      <c r="AO73" s="4"/>
      <c r="AP73" s="4"/>
      <c r="AQ73" s="4"/>
    </row>
    <row r="74" spans="1:43" ht="18.75" x14ac:dyDescent="0.25">
      <c r="A74" s="53" t="str">
        <f>+VLOOKUP(F6,BD!B:VI,533,0)</f>
        <v>CONAMAT (2009) Álgebra México México Pearson</v>
      </c>
      <c r="B74" s="54"/>
      <c r="C74" s="54"/>
      <c r="D74" s="54"/>
      <c r="E74" s="54"/>
      <c r="F74" s="54"/>
      <c r="G74" s="54"/>
      <c r="H74" s="54"/>
      <c r="I74" s="54"/>
      <c r="J74" s="54"/>
      <c r="K74" s="54"/>
      <c r="L74" s="54"/>
      <c r="M74" s="54"/>
      <c r="N74" s="54"/>
      <c r="O74" s="55"/>
      <c r="P74" s="61"/>
      <c r="Q74" s="61"/>
      <c r="R74" s="61"/>
      <c r="S74" s="61"/>
      <c r="T74" s="61"/>
      <c r="U74" s="61"/>
      <c r="V74" s="61"/>
      <c r="W74" s="61"/>
      <c r="X74" s="61"/>
      <c r="Y74" s="61"/>
      <c r="Z74" s="61"/>
      <c r="AA74" s="61"/>
      <c r="AB74" s="61"/>
      <c r="AC74" s="60"/>
      <c r="AD74" s="60"/>
      <c r="AL74" s="3"/>
      <c r="AM74" s="3"/>
      <c r="AN74" s="4"/>
      <c r="AO74" s="4"/>
      <c r="AP74" s="4"/>
      <c r="AQ74" s="4"/>
    </row>
    <row r="75" spans="1:43" ht="18.75" x14ac:dyDescent="0.25">
      <c r="A75" s="53"/>
      <c r="B75" s="54"/>
      <c r="C75" s="54"/>
      <c r="D75" s="54"/>
      <c r="E75" s="54"/>
      <c r="F75" s="54"/>
      <c r="G75" s="54"/>
      <c r="H75" s="54"/>
      <c r="I75" s="54"/>
      <c r="J75" s="54"/>
      <c r="K75" s="54"/>
      <c r="L75" s="54"/>
      <c r="M75" s="54"/>
      <c r="N75" s="54"/>
      <c r="O75" s="55"/>
      <c r="P75" s="61"/>
      <c r="Q75" s="61"/>
      <c r="R75" s="61"/>
      <c r="S75" s="61"/>
      <c r="T75" s="61"/>
      <c r="U75" s="61"/>
      <c r="V75" s="61"/>
      <c r="W75" s="61"/>
      <c r="X75" s="61"/>
      <c r="Y75" s="61"/>
      <c r="Z75" s="61"/>
      <c r="AA75" s="61"/>
      <c r="AB75" s="61"/>
      <c r="AC75" s="60"/>
      <c r="AD75" s="60"/>
      <c r="AL75" s="3"/>
      <c r="AM75" s="3"/>
      <c r="AN75" s="4"/>
      <c r="AO75" s="4"/>
      <c r="AP75" s="4"/>
      <c r="AQ75" s="4"/>
    </row>
    <row r="76" spans="1:43" ht="18.75"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61"/>
      <c r="Q76" s="61"/>
      <c r="R76" s="61"/>
      <c r="S76" s="61"/>
      <c r="T76" s="61"/>
      <c r="U76" s="61"/>
      <c r="V76" s="61"/>
      <c r="W76" s="61"/>
      <c r="X76" s="61"/>
      <c r="Y76" s="61"/>
      <c r="Z76" s="61"/>
      <c r="AA76" s="61"/>
      <c r="AB76" s="61"/>
      <c r="AC76" s="60"/>
      <c r="AD76" s="60"/>
      <c r="AL76" s="3"/>
      <c r="AM76" s="3"/>
      <c r="AN76" s="4"/>
      <c r="AO76" s="4"/>
      <c r="AP76" s="4"/>
      <c r="AQ76" s="4"/>
    </row>
    <row r="77" spans="1:43" ht="18.75" x14ac:dyDescent="0.25">
      <c r="A77" s="53"/>
      <c r="B77" s="54"/>
      <c r="C77" s="54"/>
      <c r="D77" s="54"/>
      <c r="E77" s="54"/>
      <c r="F77" s="54"/>
      <c r="G77" s="54"/>
      <c r="H77" s="54"/>
      <c r="I77" s="54"/>
      <c r="J77" s="54"/>
      <c r="K77" s="54"/>
      <c r="L77" s="54"/>
      <c r="M77" s="54"/>
      <c r="N77" s="54"/>
      <c r="O77" s="55"/>
      <c r="P77" s="61"/>
      <c r="Q77" s="61"/>
      <c r="R77" s="61"/>
      <c r="S77" s="61"/>
      <c r="T77" s="61"/>
      <c r="U77" s="61"/>
      <c r="V77" s="61"/>
      <c r="W77" s="61"/>
      <c r="X77" s="61"/>
      <c r="Y77" s="61"/>
      <c r="Z77" s="61"/>
      <c r="AA77" s="61"/>
      <c r="AB77" s="61"/>
      <c r="AC77" s="60"/>
      <c r="AD77" s="60"/>
      <c r="AL77" s="3"/>
      <c r="AM77" s="3"/>
      <c r="AN77" s="4"/>
      <c r="AO77" s="4"/>
      <c r="AP77" s="4"/>
      <c r="AQ77" s="4"/>
    </row>
    <row r="78" spans="1:43" ht="18.75"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61"/>
      <c r="Q78" s="61"/>
      <c r="R78" s="61"/>
      <c r="S78" s="61"/>
      <c r="T78" s="61"/>
      <c r="U78" s="61"/>
      <c r="V78" s="61"/>
      <c r="W78" s="61"/>
      <c r="X78" s="61"/>
      <c r="Y78" s="61"/>
      <c r="Z78" s="61"/>
      <c r="AA78" s="61"/>
      <c r="AB78" s="61"/>
      <c r="AC78" s="60"/>
      <c r="AD78" s="60"/>
      <c r="AL78" s="3"/>
      <c r="AM78" s="3"/>
      <c r="AN78" s="4"/>
      <c r="AO78" s="4"/>
      <c r="AP78" s="4"/>
      <c r="AQ78" s="4"/>
    </row>
    <row r="79" spans="1:43" ht="18.75" x14ac:dyDescent="0.25">
      <c r="A79" s="53"/>
      <c r="B79" s="54"/>
      <c r="C79" s="54"/>
      <c r="D79" s="54"/>
      <c r="E79" s="54"/>
      <c r="F79" s="54"/>
      <c r="G79" s="54"/>
      <c r="H79" s="54"/>
      <c r="I79" s="54"/>
      <c r="J79" s="54"/>
      <c r="K79" s="54"/>
      <c r="L79" s="54"/>
      <c r="M79" s="54"/>
      <c r="N79" s="54"/>
      <c r="O79" s="55"/>
      <c r="P79" s="61"/>
      <c r="Q79" s="61"/>
      <c r="R79" s="61"/>
      <c r="S79" s="61"/>
      <c r="T79" s="61"/>
      <c r="U79" s="61"/>
      <c r="V79" s="61"/>
      <c r="W79" s="61"/>
      <c r="X79" s="61"/>
      <c r="Y79" s="61"/>
      <c r="Z79" s="61"/>
      <c r="AA79" s="61"/>
      <c r="AB79" s="61"/>
      <c r="AC79" s="60"/>
      <c r="AD79" s="60"/>
      <c r="AL79" s="3"/>
      <c r="AM79" s="3"/>
      <c r="AN79" s="4"/>
      <c r="AO79" s="4"/>
      <c r="AP79" s="4"/>
      <c r="AQ79" s="4"/>
    </row>
    <row r="80" spans="1:43" ht="18.75"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89"/>
      <c r="Q80" s="89"/>
      <c r="R80" s="89"/>
      <c r="S80" s="89"/>
      <c r="T80" s="89"/>
      <c r="U80" s="89"/>
      <c r="V80" s="89"/>
      <c r="W80" s="89"/>
      <c r="X80" s="89"/>
      <c r="Y80" s="89"/>
      <c r="Z80" s="89"/>
      <c r="AA80" s="89"/>
      <c r="AB80" s="89"/>
      <c r="AC80" s="90">
        <f>SUM(AC72:AD79)</f>
        <v>0</v>
      </c>
      <c r="AD80" s="91"/>
      <c r="AL80" s="3"/>
      <c r="AM80" s="3"/>
      <c r="AN80" s="4"/>
      <c r="AO80" s="4"/>
      <c r="AP80" s="4"/>
      <c r="AQ80" s="4"/>
    </row>
    <row r="81" spans="1:43" x14ac:dyDescent="0.25"/>
    <row r="82" spans="1:43" x14ac:dyDescent="0.25"/>
    <row r="83" spans="1:43" x14ac:dyDescent="0.25"/>
    <row r="84" spans="1:43" x14ac:dyDescent="0.25"/>
    <row r="85" spans="1:43" x14ac:dyDescent="0.25">
      <c r="A85" s="216"/>
      <c r="B85" s="215" t="str">
        <f>IF('UT 1'!B85:J85=0,"",'UT 1'!B85:J85)</f>
        <v/>
      </c>
      <c r="C85" s="215"/>
      <c r="D85" s="215"/>
      <c r="E85" s="215"/>
      <c r="F85" s="215"/>
      <c r="G85" s="215"/>
      <c r="H85" s="215"/>
      <c r="I85" s="215"/>
      <c r="J85" s="215"/>
      <c r="K85" s="216"/>
      <c r="L85" s="215" t="str">
        <f>IF('UT 1'!L85:T85=0,"",'UT 1'!L85:T85)</f>
        <v/>
      </c>
      <c r="M85" s="215"/>
      <c r="N85" s="215"/>
      <c r="O85" s="215"/>
      <c r="P85" s="215"/>
      <c r="Q85" s="215"/>
      <c r="R85" s="215"/>
      <c r="S85" s="215"/>
      <c r="T85" s="215"/>
      <c r="U85" s="216"/>
      <c r="V85" s="215" t="str">
        <f>IF('UT 1'!V85:AD85=0,"",'UT 1'!V85:AD85)</f>
        <v/>
      </c>
      <c r="W85" s="215"/>
      <c r="X85" s="215"/>
      <c r="Y85" s="215"/>
      <c r="Z85" s="215"/>
      <c r="AA85" s="215"/>
      <c r="AB85" s="215"/>
      <c r="AC85" s="215"/>
      <c r="AD85" s="215"/>
      <c r="AL85" s="3"/>
      <c r="AM85" s="3"/>
    </row>
    <row r="86" spans="1:43" s="7" customFormat="1" x14ac:dyDescent="0.25">
      <c r="B86" s="216" t="str">
        <f>+'UT 1'!B86</f>
        <v>Elaboró (Nombre completo y Firma)</v>
      </c>
      <c r="C86" s="216"/>
      <c r="D86" s="216"/>
      <c r="E86" s="216"/>
      <c r="F86" s="216"/>
      <c r="G86" s="216"/>
      <c r="H86" s="216"/>
      <c r="I86" s="216"/>
      <c r="K86" s="216"/>
      <c r="L86" s="216"/>
      <c r="M86" s="216" t="str">
        <f>+'UT 1'!M86</f>
        <v>Revisó (Nombre completo y Firma)</v>
      </c>
      <c r="N86" s="216"/>
      <c r="O86" s="216"/>
      <c r="P86" s="23"/>
      <c r="Q86" s="23"/>
      <c r="S86" s="216"/>
      <c r="T86" s="216"/>
      <c r="U86" s="216"/>
      <c r="V86" s="216" t="str">
        <f>+'UT 1'!V86</f>
        <v>Validó (Nombre completo y Firma)</v>
      </c>
      <c r="W86" s="216"/>
      <c r="X86" s="216"/>
      <c r="Y86" s="216"/>
      <c r="Z86" s="216"/>
      <c r="AA86" s="216"/>
      <c r="AB86" s="216"/>
      <c r="AC86" s="216"/>
      <c r="AF86" s="4"/>
      <c r="AG86" s="4"/>
      <c r="AH86" s="4"/>
      <c r="AI86" s="4"/>
      <c r="AJ86" s="4"/>
      <c r="AK86" s="4"/>
      <c r="AL86" s="3"/>
      <c r="AM86" s="3"/>
      <c r="AN86" s="24"/>
      <c r="AO86" s="24"/>
      <c r="AP86" s="24"/>
      <c r="AQ86" s="24"/>
    </row>
    <row r="87" spans="1:43" x14ac:dyDescent="0.25">
      <c r="A87" s="23" t="s">
        <v>202</v>
      </c>
      <c r="AM87" s="3"/>
    </row>
    <row r="88" spans="1:43" x14ac:dyDescent="0.25">
      <c r="A88" s="150" t="s">
        <v>5129</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row>
  </sheetData>
  <sheetProtection password="B7B8" sheet="1" objects="1" scenarios="1" formatCells="0" selectLockedCells="1"/>
  <mergeCells count="177">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F8:AD8"/>
    <mergeCell ref="A9:E9"/>
    <mergeCell ref="F9:H9"/>
    <mergeCell ref="M9:O9"/>
    <mergeCell ref="Q9:T9"/>
    <mergeCell ref="V9:Y9"/>
    <mergeCell ref="Z9:AD9"/>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4:A66"/>
    <mergeCell ref="B64:R66"/>
    <mergeCell ref="T64:X64"/>
    <mergeCell ref="Z64:AD66"/>
    <mergeCell ref="T65:X65"/>
    <mergeCell ref="T66:X66"/>
    <mergeCell ref="A61:A63"/>
    <mergeCell ref="B61:R63"/>
    <mergeCell ref="T61:X61"/>
    <mergeCell ref="Z61:AD63"/>
    <mergeCell ref="T62:X62"/>
    <mergeCell ref="T63:X63"/>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s>
  <conditionalFormatting sqref="A18:A23">
    <cfRule type="containsBlanks" dxfId="40" priority="113">
      <formula>LEN(TRIM(A18))=0</formula>
    </cfRule>
  </conditionalFormatting>
  <conditionalFormatting sqref="AD5">
    <cfRule type="containsBlanks" dxfId="39" priority="81">
      <formula>LEN(TRIM(AD5))=0</formula>
    </cfRule>
  </conditionalFormatting>
  <conditionalFormatting sqref="AC80:AD80 P72:AD79">
    <cfRule type="containsBlanks" dxfId="38" priority="47">
      <formula>LEN(TRIM(P72))=0</formula>
    </cfRule>
  </conditionalFormatting>
  <conditionalFormatting sqref="A13:O14">
    <cfRule type="containsBlanks" dxfId="37" priority="34">
      <formula>LEN(TRIM(A13))=0</formula>
    </cfRule>
  </conditionalFormatting>
  <conditionalFormatting sqref="Q13:AD14">
    <cfRule type="containsBlanks" dxfId="36" priority="33">
      <formula>LEN(TRIM(Q13))=0</formula>
    </cfRule>
  </conditionalFormatting>
  <conditionalFormatting sqref="H17:AA23">
    <cfRule type="containsBlanks" dxfId="35" priority="32">
      <formula>LEN(TRIM(H17))=0</formula>
    </cfRule>
  </conditionalFormatting>
  <conditionalFormatting sqref="A58 A26 A29 A32 A54 A61 A64 A36 A39 A42 A45 A48 A51">
    <cfRule type="containsBlanks" dxfId="34" priority="31">
      <formula>LEN(TRIM(A26))=0</formula>
    </cfRule>
  </conditionalFormatting>
  <conditionalFormatting sqref="S26:S34">
    <cfRule type="containsBlanks" dxfId="33" priority="30">
      <formula>LEN(TRIM(S26))=0</formula>
    </cfRule>
  </conditionalFormatting>
  <conditionalFormatting sqref="B26">
    <cfRule type="containsBlanks" dxfId="32" priority="29">
      <formula>LEN(TRIM(B26))=0</formula>
    </cfRule>
  </conditionalFormatting>
  <conditionalFormatting sqref="B29">
    <cfRule type="containsBlanks" dxfId="31" priority="28">
      <formula>LEN(TRIM(B29))=0</formula>
    </cfRule>
  </conditionalFormatting>
  <conditionalFormatting sqref="B32">
    <cfRule type="containsBlanks" dxfId="30" priority="27">
      <formula>LEN(TRIM(B32))=0</formula>
    </cfRule>
  </conditionalFormatting>
  <conditionalFormatting sqref="B54 B36 B39 B42 B45 B48 B51 S36:S56">
    <cfRule type="containsBlanks" dxfId="29" priority="18">
      <formula>LEN(TRIM(B36))=0</formula>
    </cfRule>
  </conditionalFormatting>
  <conditionalFormatting sqref="B58 B61 B64 S58:S66">
    <cfRule type="containsBlanks" dxfId="28" priority="15">
      <formula>LEN(TRIM(B58))=0</formula>
    </cfRule>
  </conditionalFormatting>
  <conditionalFormatting sqref="T58">
    <cfRule type="containsBlanks" dxfId="27" priority="5">
      <formula>LEN(TRIM(T58))=0</formula>
    </cfRule>
  </conditionalFormatting>
  <conditionalFormatting sqref="T36:T56">
    <cfRule type="containsBlanks" dxfId="26" priority="4">
      <formula>LEN(TRIM(T36))=0</formula>
    </cfRule>
  </conditionalFormatting>
  <conditionalFormatting sqref="T59:T66">
    <cfRule type="containsBlanks" dxfId="25" priority="3">
      <formula>LEN(TRIM(T59))=0</formula>
    </cfRule>
  </conditionalFormatting>
  <conditionalFormatting sqref="T26">
    <cfRule type="containsBlanks" dxfId="24" priority="2">
      <formula>LEN(TRIM(T26))=0</formula>
    </cfRule>
  </conditionalFormatting>
  <conditionalFormatting sqref="T27:T34">
    <cfRule type="containsBlanks" dxfId="23"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3" customWidth="1"/>
    <col min="30" max="30" width="4.28515625" style="7" customWidth="1"/>
    <col min="31" max="31" width="12" style="7" customWidth="1"/>
    <col min="32" max="37" width="4.28515625" style="4" hidden="1" customWidth="1"/>
    <col min="38" max="41" width="11.42578125" style="24" hidden="1" customWidth="1"/>
    <col min="42" max="42" width="4.28515625" style="24" hidden="1" customWidth="1"/>
    <col min="43" max="43" width="0" style="24"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151" t="str">
        <f>+'UT 1'!A2:AD2</f>
        <v>PLANEACIÓN ACADÉMICA REV. 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3"/>
      <c r="AL2" s="4"/>
      <c r="AM2" s="49" t="s">
        <v>437</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49" t="s">
        <v>445</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49" t="s">
        <v>422</v>
      </c>
      <c r="AN4" s="4"/>
      <c r="AO4" s="4"/>
      <c r="AP4" s="4"/>
      <c r="AQ4" s="4"/>
    </row>
    <row r="5" spans="1:43" x14ac:dyDescent="0.25">
      <c r="A5" s="152" t="s">
        <v>168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8" t="s">
        <v>169</v>
      </c>
      <c r="AD5" s="220" t="s">
        <v>36</v>
      </c>
      <c r="AL5" s="4"/>
      <c r="AM5" s="49" t="s">
        <v>430</v>
      </c>
      <c r="AN5" s="4"/>
      <c r="AO5" s="4"/>
      <c r="AP5" s="4"/>
      <c r="AQ5" s="4"/>
    </row>
    <row r="6" spans="1:43" ht="15.75" customHeight="1" x14ac:dyDescent="0.3">
      <c r="A6" s="155" t="s">
        <v>170</v>
      </c>
      <c r="B6" s="156"/>
      <c r="C6" s="156"/>
      <c r="D6" s="156"/>
      <c r="E6" s="156"/>
      <c r="F6" s="190" t="str">
        <f>+'UT 1'!F6:AD6</f>
        <v>ÁLGEBRA LINEAL</v>
      </c>
      <c r="G6" s="191"/>
      <c r="H6" s="191"/>
      <c r="I6" s="191"/>
      <c r="J6" s="191"/>
      <c r="K6" s="191"/>
      <c r="L6" s="191"/>
      <c r="M6" s="191"/>
      <c r="N6" s="191"/>
      <c r="O6" s="191"/>
      <c r="P6" s="191"/>
      <c r="Q6" s="191"/>
      <c r="R6" s="191"/>
      <c r="S6" s="191"/>
      <c r="T6" s="191"/>
      <c r="U6" s="191"/>
      <c r="V6" s="191"/>
      <c r="W6" s="191"/>
      <c r="X6" s="191"/>
      <c r="Y6" s="191"/>
      <c r="Z6" s="191"/>
      <c r="AA6" s="191"/>
      <c r="AB6" s="191"/>
      <c r="AC6" s="192"/>
      <c r="AD6" s="193"/>
      <c r="AL6" s="4"/>
      <c r="AM6" s="49" t="s">
        <v>434</v>
      </c>
      <c r="AN6" s="4"/>
      <c r="AO6" s="4"/>
      <c r="AP6" s="4"/>
      <c r="AQ6" s="4"/>
    </row>
    <row r="7" spans="1:43" ht="15.75" x14ac:dyDescent="0.25">
      <c r="A7" s="161" t="s">
        <v>171</v>
      </c>
      <c r="B7" s="162"/>
      <c r="C7" s="162"/>
      <c r="D7" s="162"/>
      <c r="E7" s="163"/>
      <c r="F7" s="164" t="str">
        <f>+VLOOKUP(F6,BD!B:VI,2,0)</f>
        <v>ING. MECATRONICA</v>
      </c>
      <c r="G7" s="165"/>
      <c r="H7" s="165"/>
      <c r="I7" s="165"/>
      <c r="J7" s="165"/>
      <c r="K7" s="165"/>
      <c r="L7" s="165"/>
      <c r="M7" s="165"/>
      <c r="N7" s="165"/>
      <c r="O7" s="165"/>
      <c r="P7" s="165"/>
      <c r="Q7" s="165"/>
      <c r="R7" s="165"/>
      <c r="S7" s="165"/>
      <c r="T7" s="165"/>
      <c r="U7" s="165"/>
      <c r="V7" s="165"/>
      <c r="W7" s="165"/>
      <c r="X7" s="165"/>
      <c r="Y7" s="165"/>
      <c r="Z7" s="165"/>
      <c r="AA7" s="165"/>
      <c r="AB7" s="165"/>
      <c r="AC7" s="165"/>
      <c r="AD7" s="166"/>
      <c r="AL7" s="4"/>
      <c r="AM7" s="49" t="s">
        <v>435</v>
      </c>
      <c r="AN7" s="4"/>
      <c r="AO7" s="4"/>
      <c r="AP7" s="4"/>
      <c r="AQ7" s="4"/>
    </row>
    <row r="8" spans="1:43" x14ac:dyDescent="0.25">
      <c r="A8" s="173" t="s">
        <v>201</v>
      </c>
      <c r="B8" s="174"/>
      <c r="C8" s="174"/>
      <c r="D8" s="174"/>
      <c r="E8" s="174"/>
      <c r="F8" s="183">
        <f>+VLOOKUP(F6,BD!B:VI,299,0)</f>
        <v>0</v>
      </c>
      <c r="G8" s="184"/>
      <c r="H8" s="184"/>
      <c r="I8" s="184"/>
      <c r="J8" s="184"/>
      <c r="K8" s="184"/>
      <c r="L8" s="184"/>
      <c r="M8" s="184"/>
      <c r="N8" s="184"/>
      <c r="O8" s="184"/>
      <c r="P8" s="184"/>
      <c r="Q8" s="184"/>
      <c r="R8" s="184"/>
      <c r="S8" s="184"/>
      <c r="T8" s="184"/>
      <c r="U8" s="184"/>
      <c r="V8" s="184"/>
      <c r="W8" s="184"/>
      <c r="X8" s="184"/>
      <c r="Y8" s="184"/>
      <c r="Z8" s="184"/>
      <c r="AA8" s="184"/>
      <c r="AB8" s="184"/>
      <c r="AC8" s="184"/>
      <c r="AD8" s="185"/>
      <c r="AL8" s="4"/>
      <c r="AM8" s="49" t="s">
        <v>438</v>
      </c>
      <c r="AN8" s="4"/>
      <c r="AO8" s="4"/>
      <c r="AP8" s="4"/>
      <c r="AQ8" s="4"/>
    </row>
    <row r="9" spans="1:43" ht="15.75" customHeight="1" x14ac:dyDescent="0.25">
      <c r="A9" s="155" t="s">
        <v>172</v>
      </c>
      <c r="B9" s="156"/>
      <c r="C9" s="156"/>
      <c r="D9" s="156"/>
      <c r="E9" s="156"/>
      <c r="F9" s="175" t="str">
        <f>+VLOOKUP(F6,BD!B:VI,4,0)</f>
        <v>Primero</v>
      </c>
      <c r="G9" s="176"/>
      <c r="H9" s="177"/>
      <c r="I9" s="10" t="s">
        <v>173</v>
      </c>
      <c r="J9" s="11"/>
      <c r="K9" s="11"/>
      <c r="L9" s="12">
        <f>+VLOOKUP(F6,BD!B:VI,300,0)</f>
        <v>0</v>
      </c>
      <c r="M9" s="178" t="s">
        <v>174</v>
      </c>
      <c r="N9" s="179"/>
      <c r="O9" s="179"/>
      <c r="P9" s="13">
        <f>+VLOOKUP(F6,BD!B:VI,301,0)</f>
        <v>0</v>
      </c>
      <c r="Q9" s="178" t="s">
        <v>175</v>
      </c>
      <c r="R9" s="179"/>
      <c r="S9" s="179"/>
      <c r="T9" s="179"/>
      <c r="U9" s="14">
        <f>+VLOOKUP(F6,BD!B:VI,8,0)</f>
        <v>6</v>
      </c>
      <c r="V9" s="178" t="s">
        <v>176</v>
      </c>
      <c r="W9" s="179"/>
      <c r="X9" s="179"/>
      <c r="Y9" s="179"/>
      <c r="Z9" s="180">
        <f>+VLOOKUP(F6,BD!B:VI,345,0)</f>
        <v>0</v>
      </c>
      <c r="AA9" s="181"/>
      <c r="AB9" s="181"/>
      <c r="AC9" s="181"/>
      <c r="AD9" s="182"/>
      <c r="AL9" s="4"/>
      <c r="AM9" s="49" t="s">
        <v>429</v>
      </c>
      <c r="AN9" s="4"/>
      <c r="AO9" s="4"/>
      <c r="AP9" s="4"/>
      <c r="AQ9" s="4"/>
    </row>
    <row r="10" spans="1:43" x14ac:dyDescent="0.25">
      <c r="A10" s="152" t="s">
        <v>177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4"/>
      <c r="AL10" s="4"/>
      <c r="AM10" s="49" t="s">
        <v>424</v>
      </c>
      <c r="AN10" s="4"/>
      <c r="AO10" s="4"/>
      <c r="AP10" s="4"/>
      <c r="AQ10" s="4"/>
    </row>
    <row r="11" spans="1:43" ht="34.5" customHeight="1" x14ac:dyDescent="0.25">
      <c r="A11" s="167">
        <f>+VLOOKUP(F6,BD!B:VI,303,0)</f>
        <v>0</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L11" s="4"/>
      <c r="AM11" s="49" t="s">
        <v>439</v>
      </c>
      <c r="AN11" s="4"/>
      <c r="AO11" s="4"/>
      <c r="AP11" s="4"/>
      <c r="AQ11" s="4"/>
    </row>
    <row r="12" spans="1:43" x14ac:dyDescent="0.25">
      <c r="A12" s="152" t="s">
        <v>446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4"/>
      <c r="AL12" s="3" t="s">
        <v>205</v>
      </c>
      <c r="AM12" s="49" t="s">
        <v>440</v>
      </c>
      <c r="AN12" s="4"/>
      <c r="AO12" s="4"/>
      <c r="AP12" s="4"/>
      <c r="AQ12" s="4"/>
    </row>
    <row r="13" spans="1:43" ht="21" customHeight="1" x14ac:dyDescent="0.25">
      <c r="A13" s="170"/>
      <c r="B13" s="171"/>
      <c r="C13" s="171"/>
      <c r="D13" s="171"/>
      <c r="E13" s="171"/>
      <c r="F13" s="171"/>
      <c r="G13" s="171"/>
      <c r="H13" s="171"/>
      <c r="I13" s="171"/>
      <c r="J13" s="171"/>
      <c r="K13" s="171"/>
      <c r="L13" s="171"/>
      <c r="M13" s="171"/>
      <c r="N13" s="171"/>
      <c r="O13" s="172"/>
      <c r="P13" s="25" t="s">
        <v>178</v>
      </c>
      <c r="Q13" s="170"/>
      <c r="R13" s="171"/>
      <c r="S13" s="171"/>
      <c r="T13" s="171"/>
      <c r="U13" s="171"/>
      <c r="V13" s="171"/>
      <c r="W13" s="171"/>
      <c r="X13" s="171"/>
      <c r="Y13" s="171"/>
      <c r="Z13" s="171"/>
      <c r="AA13" s="171"/>
      <c r="AB13" s="171"/>
      <c r="AC13" s="171"/>
      <c r="AD13" s="172"/>
      <c r="AE13" s="7" t="s">
        <v>178</v>
      </c>
      <c r="AL13" s="3" t="s">
        <v>206</v>
      </c>
      <c r="AM13" s="49" t="s">
        <v>426</v>
      </c>
      <c r="AN13" s="4"/>
      <c r="AO13" s="4"/>
      <c r="AP13" s="4"/>
      <c r="AQ13" s="4"/>
    </row>
    <row r="14" spans="1:43" ht="21" customHeight="1" x14ac:dyDescent="0.25">
      <c r="A14" s="170"/>
      <c r="B14" s="171"/>
      <c r="C14" s="171"/>
      <c r="D14" s="171"/>
      <c r="E14" s="171"/>
      <c r="F14" s="171"/>
      <c r="G14" s="171"/>
      <c r="H14" s="171"/>
      <c r="I14" s="171"/>
      <c r="J14" s="171"/>
      <c r="K14" s="171"/>
      <c r="L14" s="171"/>
      <c r="M14" s="171"/>
      <c r="N14" s="171"/>
      <c r="O14" s="172"/>
      <c r="P14" s="25" t="s">
        <v>178</v>
      </c>
      <c r="Q14" s="170"/>
      <c r="R14" s="171"/>
      <c r="S14" s="171"/>
      <c r="T14" s="171"/>
      <c r="U14" s="171"/>
      <c r="V14" s="171"/>
      <c r="W14" s="171"/>
      <c r="X14" s="171"/>
      <c r="Y14" s="171"/>
      <c r="Z14" s="171"/>
      <c r="AA14" s="171"/>
      <c r="AB14" s="171"/>
      <c r="AC14" s="171"/>
      <c r="AD14" s="172"/>
      <c r="AE14" s="7" t="s">
        <v>178</v>
      </c>
      <c r="AL14" s="3" t="s">
        <v>207</v>
      </c>
      <c r="AM14" s="49" t="s">
        <v>432</v>
      </c>
      <c r="AN14" s="4"/>
      <c r="AO14" s="4"/>
      <c r="AP14" s="4"/>
      <c r="AQ14" s="4"/>
    </row>
    <row r="15" spans="1:43" x14ac:dyDescent="0.25">
      <c r="A15" s="144" t="s">
        <v>420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c r="AL15" s="4"/>
      <c r="AM15" s="49" t="s">
        <v>441</v>
      </c>
      <c r="AN15" s="4"/>
      <c r="AO15" s="4"/>
      <c r="AP15" s="4"/>
      <c r="AQ15" s="4"/>
    </row>
    <row r="16" spans="1:43" x14ac:dyDescent="0.25">
      <c r="A16" s="106" t="s">
        <v>179</v>
      </c>
      <c r="B16" s="106"/>
      <c r="C16" s="106"/>
      <c r="D16" s="106"/>
      <c r="E16" s="106"/>
      <c r="F16" s="106"/>
      <c r="G16" s="106"/>
      <c r="H16" s="104" t="s">
        <v>180</v>
      </c>
      <c r="I16" s="104"/>
      <c r="J16" s="104"/>
      <c r="K16" s="104"/>
      <c r="L16" s="104"/>
      <c r="M16" s="104"/>
      <c r="N16" s="104"/>
      <c r="O16" s="104"/>
      <c r="P16" s="104"/>
      <c r="Q16" s="104"/>
      <c r="R16" s="104"/>
      <c r="S16" s="104"/>
      <c r="T16" s="104"/>
      <c r="U16" s="104"/>
      <c r="V16" s="104"/>
      <c r="W16" s="104"/>
      <c r="X16" s="104"/>
      <c r="Y16" s="105"/>
      <c r="Z16" s="107" t="s">
        <v>181</v>
      </c>
      <c r="AA16" s="109"/>
      <c r="AB16" s="147" t="s">
        <v>182</v>
      </c>
      <c r="AC16" s="148"/>
      <c r="AD16" s="149"/>
      <c r="AL16" s="4"/>
      <c r="AM16" s="49" t="s">
        <v>427</v>
      </c>
      <c r="AN16" s="4"/>
      <c r="AO16" s="4"/>
      <c r="AP16" s="4"/>
      <c r="AQ16" s="4"/>
    </row>
    <row r="17" spans="1:43" s="16" customFormat="1" ht="39" customHeight="1" x14ac:dyDescent="0.25">
      <c r="A17" s="186" t="str">
        <f>IF(VLOOKUP(F6,BD!B:VI,304,0)=0,"----------------------------------------------------",(VLOOKUP(F6,BD!B:VI,304,0)))</f>
        <v>----------------------------------------------------</v>
      </c>
      <c r="B17" s="187"/>
      <c r="C17" s="187"/>
      <c r="D17" s="187"/>
      <c r="E17" s="187"/>
      <c r="F17" s="187"/>
      <c r="G17" s="188"/>
      <c r="H17" s="189"/>
      <c r="I17" s="139"/>
      <c r="J17" s="139"/>
      <c r="K17" s="139"/>
      <c r="L17" s="139"/>
      <c r="M17" s="139"/>
      <c r="N17" s="139"/>
      <c r="O17" s="139"/>
      <c r="P17" s="139"/>
      <c r="Q17" s="139"/>
      <c r="R17" s="139"/>
      <c r="S17" s="139"/>
      <c r="T17" s="139"/>
      <c r="U17" s="139"/>
      <c r="V17" s="139"/>
      <c r="W17" s="139"/>
      <c r="X17" s="139"/>
      <c r="Y17" s="140"/>
      <c r="Z17" s="141"/>
      <c r="AA17" s="142"/>
      <c r="AB17" s="143" t="str">
        <f>+IF(Z17="","","Firma de conclusión del tema")</f>
        <v/>
      </c>
      <c r="AC17" s="143"/>
      <c r="AD17" s="143"/>
      <c r="AE17" s="15"/>
      <c r="AM17" s="49" t="s">
        <v>442</v>
      </c>
    </row>
    <row r="18" spans="1:43" s="16" customFormat="1" ht="39" customHeight="1" x14ac:dyDescent="0.25">
      <c r="A18" s="186" t="str">
        <f>IF(VLOOKUP(F6,BD!B:VI,308,0)=0,"----------------------------------------------------",(VLOOKUP(F6,BD!B:VI,308,0)))</f>
        <v>----------------------------------------------------</v>
      </c>
      <c r="B18" s="187"/>
      <c r="C18" s="187"/>
      <c r="D18" s="187"/>
      <c r="E18" s="187"/>
      <c r="F18" s="187"/>
      <c r="G18" s="188"/>
      <c r="H18" s="189"/>
      <c r="I18" s="139"/>
      <c r="J18" s="139"/>
      <c r="K18" s="139"/>
      <c r="L18" s="139"/>
      <c r="M18" s="139"/>
      <c r="N18" s="139"/>
      <c r="O18" s="139"/>
      <c r="P18" s="139"/>
      <c r="Q18" s="139"/>
      <c r="R18" s="139"/>
      <c r="S18" s="139"/>
      <c r="T18" s="139"/>
      <c r="U18" s="139"/>
      <c r="V18" s="139"/>
      <c r="W18" s="139"/>
      <c r="X18" s="139"/>
      <c r="Y18" s="140"/>
      <c r="Z18" s="141"/>
      <c r="AA18" s="142"/>
      <c r="AB18" s="143" t="str">
        <f t="shared" ref="AB18:AB23" si="0">+IF(Z18="","","Firma de conclusión del tema")</f>
        <v/>
      </c>
      <c r="AC18" s="143"/>
      <c r="AD18" s="143"/>
      <c r="AE18" s="15"/>
      <c r="AM18" s="49" t="s">
        <v>428</v>
      </c>
    </row>
    <row r="19" spans="1:43" s="16" customFormat="1" ht="39" customHeight="1" x14ac:dyDescent="0.25">
      <c r="A19" s="186" t="str">
        <f>IF(VLOOKUP(F6,BD!B:VI,312,0)=0,"----------------------------------------------------",(VLOOKUP(F6,BD!B:VI,312,0)))</f>
        <v>----------------------------------------------------</v>
      </c>
      <c r="B19" s="187"/>
      <c r="C19" s="187"/>
      <c r="D19" s="187"/>
      <c r="E19" s="187"/>
      <c r="F19" s="187"/>
      <c r="G19" s="188"/>
      <c r="H19" s="189"/>
      <c r="I19" s="139"/>
      <c r="J19" s="139"/>
      <c r="K19" s="139"/>
      <c r="L19" s="139"/>
      <c r="M19" s="139"/>
      <c r="N19" s="139"/>
      <c r="O19" s="139"/>
      <c r="P19" s="139"/>
      <c r="Q19" s="139"/>
      <c r="R19" s="139"/>
      <c r="S19" s="139"/>
      <c r="T19" s="139"/>
      <c r="U19" s="139"/>
      <c r="V19" s="139"/>
      <c r="W19" s="139"/>
      <c r="X19" s="139"/>
      <c r="Y19" s="140"/>
      <c r="Z19" s="141"/>
      <c r="AA19" s="142"/>
      <c r="AB19" s="143" t="str">
        <f t="shared" si="0"/>
        <v/>
      </c>
      <c r="AC19" s="143"/>
      <c r="AD19" s="143"/>
      <c r="AE19" s="15"/>
      <c r="AM19" s="49" t="s">
        <v>433</v>
      </c>
    </row>
    <row r="20" spans="1:43" s="16" customFormat="1" ht="39" customHeight="1" x14ac:dyDescent="0.25">
      <c r="A20" s="186" t="str">
        <f>IF(VLOOKUP(F6,BD!B:VI,316,0)=0,"----------------------------------------------------",(VLOOKUP(F6,BD!B:VI,316,0)))</f>
        <v>----------------------------------------------------</v>
      </c>
      <c r="B20" s="187"/>
      <c r="C20" s="187"/>
      <c r="D20" s="187"/>
      <c r="E20" s="187"/>
      <c r="F20" s="187"/>
      <c r="G20" s="188"/>
      <c r="H20" s="189"/>
      <c r="I20" s="139"/>
      <c r="J20" s="139"/>
      <c r="K20" s="139"/>
      <c r="L20" s="139"/>
      <c r="M20" s="139"/>
      <c r="N20" s="139"/>
      <c r="O20" s="139"/>
      <c r="P20" s="139"/>
      <c r="Q20" s="139"/>
      <c r="R20" s="139"/>
      <c r="S20" s="139"/>
      <c r="T20" s="139"/>
      <c r="U20" s="139"/>
      <c r="V20" s="139"/>
      <c r="W20" s="139"/>
      <c r="X20" s="139"/>
      <c r="Y20" s="140"/>
      <c r="Z20" s="141"/>
      <c r="AA20" s="142"/>
      <c r="AB20" s="143" t="str">
        <f t="shared" si="0"/>
        <v/>
      </c>
      <c r="AC20" s="143"/>
      <c r="AD20" s="143"/>
      <c r="AE20" s="15"/>
      <c r="AM20" s="49" t="s">
        <v>425</v>
      </c>
    </row>
    <row r="21" spans="1:43" s="16" customFormat="1" ht="39" customHeight="1" x14ac:dyDescent="0.25">
      <c r="A21" s="186" t="str">
        <f>IF(VLOOKUP(F6,BD!B:VI,320,0)=0,"----------------------------------------------------",(VLOOKUP(F6,BD!B:VI,320,0)))</f>
        <v>----------------------------------------------------</v>
      </c>
      <c r="B21" s="187"/>
      <c r="C21" s="187"/>
      <c r="D21" s="187"/>
      <c r="E21" s="187"/>
      <c r="F21" s="187"/>
      <c r="G21" s="188"/>
      <c r="H21" s="189"/>
      <c r="I21" s="139"/>
      <c r="J21" s="139"/>
      <c r="K21" s="139"/>
      <c r="L21" s="139"/>
      <c r="M21" s="139"/>
      <c r="N21" s="139"/>
      <c r="O21" s="139"/>
      <c r="P21" s="139"/>
      <c r="Q21" s="139"/>
      <c r="R21" s="139"/>
      <c r="S21" s="139"/>
      <c r="T21" s="139"/>
      <c r="U21" s="139"/>
      <c r="V21" s="139"/>
      <c r="W21" s="139"/>
      <c r="X21" s="139"/>
      <c r="Y21" s="140"/>
      <c r="Z21" s="141"/>
      <c r="AA21" s="142"/>
      <c r="AB21" s="143" t="str">
        <f t="shared" si="0"/>
        <v/>
      </c>
      <c r="AC21" s="143"/>
      <c r="AD21" s="143"/>
      <c r="AE21" s="15"/>
      <c r="AM21" s="49" t="s">
        <v>431</v>
      </c>
    </row>
    <row r="22" spans="1:43" s="16" customFormat="1" ht="39" customHeight="1" x14ac:dyDescent="0.25">
      <c r="A22" s="186" t="str">
        <f>IF(VLOOKUP(F6,BD!B:VI,324,0)=0,"----------------------------------------------------",(VLOOKUP(F6,BD!B:VI,324,0)))</f>
        <v>----------------------------------------------------</v>
      </c>
      <c r="B22" s="187"/>
      <c r="C22" s="187"/>
      <c r="D22" s="187"/>
      <c r="E22" s="187"/>
      <c r="F22" s="187"/>
      <c r="G22" s="188"/>
      <c r="H22" s="189"/>
      <c r="I22" s="139"/>
      <c r="J22" s="139"/>
      <c r="K22" s="139"/>
      <c r="L22" s="139"/>
      <c r="M22" s="139"/>
      <c r="N22" s="139"/>
      <c r="O22" s="139"/>
      <c r="P22" s="139"/>
      <c r="Q22" s="139"/>
      <c r="R22" s="139"/>
      <c r="S22" s="139"/>
      <c r="T22" s="139"/>
      <c r="U22" s="139"/>
      <c r="V22" s="139"/>
      <c r="W22" s="139"/>
      <c r="X22" s="139"/>
      <c r="Y22" s="140"/>
      <c r="Z22" s="141"/>
      <c r="AA22" s="142"/>
      <c r="AB22" s="143" t="str">
        <f t="shared" si="0"/>
        <v/>
      </c>
      <c r="AC22" s="143"/>
      <c r="AD22" s="143"/>
      <c r="AE22" s="15"/>
      <c r="AM22" s="49" t="s">
        <v>443</v>
      </c>
    </row>
    <row r="23" spans="1:43" s="16" customFormat="1" ht="39" customHeight="1" x14ac:dyDescent="0.25">
      <c r="A23" s="186" t="str">
        <f>IF(VLOOKUP(F6,BD!B:VI,328,0)=0,"----------------------------------------------------",(VLOOKUP(F6,BD!B:VI,328,0)))</f>
        <v>----------------------------------------------------</v>
      </c>
      <c r="B23" s="187"/>
      <c r="C23" s="187"/>
      <c r="D23" s="187"/>
      <c r="E23" s="187"/>
      <c r="F23" s="187"/>
      <c r="G23" s="188"/>
      <c r="H23" s="189"/>
      <c r="I23" s="139"/>
      <c r="J23" s="139"/>
      <c r="K23" s="139"/>
      <c r="L23" s="139"/>
      <c r="M23" s="139"/>
      <c r="N23" s="139"/>
      <c r="O23" s="139"/>
      <c r="P23" s="139"/>
      <c r="Q23" s="139"/>
      <c r="R23" s="139"/>
      <c r="S23" s="139"/>
      <c r="T23" s="139"/>
      <c r="U23" s="139"/>
      <c r="V23" s="139"/>
      <c r="W23" s="139"/>
      <c r="X23" s="139"/>
      <c r="Y23" s="140"/>
      <c r="Z23" s="141"/>
      <c r="AA23" s="142"/>
      <c r="AB23" s="143" t="str">
        <f t="shared" si="0"/>
        <v/>
      </c>
      <c r="AC23" s="143"/>
      <c r="AD23" s="143"/>
      <c r="AE23" s="15"/>
      <c r="AM23" s="49" t="s">
        <v>444</v>
      </c>
    </row>
    <row r="24" spans="1:43" ht="18" customHeight="1" x14ac:dyDescent="0.25">
      <c r="A24" s="131" t="s">
        <v>421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c r="AL24" s="3" t="s">
        <v>208</v>
      </c>
      <c r="AM24" s="49" t="s">
        <v>423</v>
      </c>
      <c r="AN24" s="4"/>
      <c r="AO24" s="4"/>
      <c r="AP24" s="4"/>
      <c r="AQ24" s="4"/>
    </row>
    <row r="25" spans="1:43" x14ac:dyDescent="0.25">
      <c r="A25" s="17" t="s">
        <v>183</v>
      </c>
      <c r="B25" s="104" t="s">
        <v>184</v>
      </c>
      <c r="C25" s="104"/>
      <c r="D25" s="104"/>
      <c r="E25" s="104"/>
      <c r="F25" s="104"/>
      <c r="G25" s="104"/>
      <c r="H25" s="104"/>
      <c r="I25" s="104"/>
      <c r="J25" s="104"/>
      <c r="K25" s="104"/>
      <c r="L25" s="104"/>
      <c r="M25" s="104"/>
      <c r="N25" s="104"/>
      <c r="O25" s="104"/>
      <c r="P25" s="104"/>
      <c r="Q25" s="104"/>
      <c r="R25" s="105"/>
      <c r="S25" s="51" t="s">
        <v>185</v>
      </c>
      <c r="T25" s="106" t="s">
        <v>186</v>
      </c>
      <c r="U25" s="106"/>
      <c r="V25" s="106"/>
      <c r="W25" s="106"/>
      <c r="X25" s="19"/>
      <c r="Y25" s="52" t="s">
        <v>187</v>
      </c>
      <c r="Z25" s="134" t="s">
        <v>188</v>
      </c>
      <c r="AA25" s="134"/>
      <c r="AB25" s="134"/>
      <c r="AC25" s="134"/>
      <c r="AD25" s="134"/>
      <c r="AL25" s="4"/>
      <c r="AM25" s="49" t="s">
        <v>436</v>
      </c>
      <c r="AN25" s="4"/>
      <c r="AO25" s="4"/>
      <c r="AP25" s="4"/>
      <c r="AQ25" s="4"/>
    </row>
    <row r="26" spans="1:43" ht="13.5" customHeight="1" x14ac:dyDescent="0.25">
      <c r="A26" s="217">
        <v>1</v>
      </c>
      <c r="B26" s="122"/>
      <c r="C26" s="123"/>
      <c r="D26" s="123"/>
      <c r="E26" s="123"/>
      <c r="F26" s="123"/>
      <c r="G26" s="123"/>
      <c r="H26" s="123"/>
      <c r="I26" s="123"/>
      <c r="J26" s="123"/>
      <c r="K26" s="123"/>
      <c r="L26" s="123"/>
      <c r="M26" s="123"/>
      <c r="N26" s="123"/>
      <c r="O26" s="123"/>
      <c r="P26" s="123"/>
      <c r="Q26" s="123"/>
      <c r="R26" s="124"/>
      <c r="S26" s="28"/>
      <c r="T26" s="77"/>
      <c r="U26" s="78"/>
      <c r="V26" s="78"/>
      <c r="W26" s="78"/>
      <c r="X26" s="79"/>
      <c r="Y26" s="214"/>
      <c r="Z26" s="221"/>
      <c r="AA26" s="222"/>
      <c r="AB26" s="222"/>
      <c r="AC26" s="222"/>
      <c r="AD26" s="223"/>
      <c r="AL26" s="4"/>
      <c r="AM26" s="4"/>
      <c r="AN26" s="4"/>
      <c r="AO26" s="4"/>
      <c r="AP26" s="4"/>
      <c r="AQ26" s="4"/>
    </row>
    <row r="27" spans="1:43" ht="13.5" customHeight="1" x14ac:dyDescent="0.25">
      <c r="A27" s="218"/>
      <c r="B27" s="125"/>
      <c r="C27" s="126"/>
      <c r="D27" s="126"/>
      <c r="E27" s="126"/>
      <c r="F27" s="126"/>
      <c r="G27" s="126"/>
      <c r="H27" s="126"/>
      <c r="I27" s="126"/>
      <c r="J27" s="126"/>
      <c r="K27" s="126"/>
      <c r="L27" s="126"/>
      <c r="M27" s="126"/>
      <c r="N27" s="126"/>
      <c r="O27" s="126"/>
      <c r="P27" s="126"/>
      <c r="Q27" s="126"/>
      <c r="R27" s="127"/>
      <c r="S27" s="28"/>
      <c r="T27" s="77"/>
      <c r="U27" s="78"/>
      <c r="V27" s="78"/>
      <c r="W27" s="78"/>
      <c r="X27" s="79"/>
      <c r="Y27" s="214"/>
      <c r="Z27" s="224"/>
      <c r="AA27" s="225"/>
      <c r="AB27" s="225"/>
      <c r="AC27" s="225"/>
      <c r="AD27" s="226"/>
      <c r="AL27" s="4"/>
      <c r="AM27" s="4"/>
      <c r="AN27" s="4"/>
      <c r="AO27" s="4"/>
      <c r="AP27" s="4"/>
      <c r="AQ27" s="4"/>
    </row>
    <row r="28" spans="1:43" ht="13.5" customHeight="1" x14ac:dyDescent="0.25">
      <c r="A28" s="219"/>
      <c r="B28" s="128"/>
      <c r="C28" s="129"/>
      <c r="D28" s="129"/>
      <c r="E28" s="129"/>
      <c r="F28" s="129"/>
      <c r="G28" s="129"/>
      <c r="H28" s="129"/>
      <c r="I28" s="129"/>
      <c r="J28" s="129"/>
      <c r="K28" s="129"/>
      <c r="L28" s="129"/>
      <c r="M28" s="129"/>
      <c r="N28" s="129"/>
      <c r="O28" s="129"/>
      <c r="P28" s="129"/>
      <c r="Q28" s="129"/>
      <c r="R28" s="130"/>
      <c r="S28" s="28"/>
      <c r="T28" s="77"/>
      <c r="U28" s="78"/>
      <c r="V28" s="78"/>
      <c r="W28" s="78"/>
      <c r="X28" s="79"/>
      <c r="Y28" s="214"/>
      <c r="Z28" s="227"/>
      <c r="AA28" s="228"/>
      <c r="AB28" s="228"/>
      <c r="AC28" s="228"/>
      <c r="AD28" s="229"/>
      <c r="AL28" s="4"/>
      <c r="AM28" s="4"/>
      <c r="AN28" s="4"/>
      <c r="AO28" s="4"/>
      <c r="AP28" s="4"/>
      <c r="AQ28" s="4"/>
    </row>
    <row r="29" spans="1:43" ht="13.5" customHeight="1" x14ac:dyDescent="0.25">
      <c r="A29" s="217">
        <v>2</v>
      </c>
      <c r="B29" s="122"/>
      <c r="C29" s="123"/>
      <c r="D29" s="123"/>
      <c r="E29" s="123"/>
      <c r="F29" s="123"/>
      <c r="G29" s="123"/>
      <c r="H29" s="123"/>
      <c r="I29" s="123"/>
      <c r="J29" s="123"/>
      <c r="K29" s="123"/>
      <c r="L29" s="123"/>
      <c r="M29" s="123"/>
      <c r="N29" s="123"/>
      <c r="O29" s="123"/>
      <c r="P29" s="123"/>
      <c r="Q29" s="123"/>
      <c r="R29" s="124"/>
      <c r="S29" s="28"/>
      <c r="T29" s="77"/>
      <c r="U29" s="78"/>
      <c r="V29" s="78"/>
      <c r="W29" s="78"/>
      <c r="X29" s="79"/>
      <c r="Y29" s="214"/>
      <c r="Z29" s="221"/>
      <c r="AA29" s="222"/>
      <c r="AB29" s="222"/>
      <c r="AC29" s="222"/>
      <c r="AD29" s="223"/>
      <c r="AL29" s="4"/>
      <c r="AM29" s="4"/>
      <c r="AN29" s="4"/>
      <c r="AO29" s="4"/>
      <c r="AP29" s="4"/>
      <c r="AQ29" s="4"/>
    </row>
    <row r="30" spans="1:43" ht="13.5" customHeight="1" x14ac:dyDescent="0.25">
      <c r="A30" s="218"/>
      <c r="B30" s="125"/>
      <c r="C30" s="126"/>
      <c r="D30" s="126"/>
      <c r="E30" s="126"/>
      <c r="F30" s="126"/>
      <c r="G30" s="126"/>
      <c r="H30" s="126"/>
      <c r="I30" s="126"/>
      <c r="J30" s="126"/>
      <c r="K30" s="126"/>
      <c r="L30" s="126"/>
      <c r="M30" s="126"/>
      <c r="N30" s="126"/>
      <c r="O30" s="126"/>
      <c r="P30" s="126"/>
      <c r="Q30" s="126"/>
      <c r="R30" s="127"/>
      <c r="S30" s="28"/>
      <c r="T30" s="77"/>
      <c r="U30" s="78"/>
      <c r="V30" s="78"/>
      <c r="W30" s="78"/>
      <c r="X30" s="79"/>
      <c r="Y30" s="214"/>
      <c r="Z30" s="224"/>
      <c r="AA30" s="225"/>
      <c r="AB30" s="225"/>
      <c r="AC30" s="225"/>
      <c r="AD30" s="226"/>
      <c r="AL30" s="4"/>
      <c r="AM30" s="4"/>
      <c r="AN30" s="4"/>
      <c r="AO30" s="4"/>
      <c r="AP30" s="4"/>
      <c r="AQ30" s="4"/>
    </row>
    <row r="31" spans="1:43" ht="13.5" customHeight="1" x14ac:dyDescent="0.25">
      <c r="A31" s="219"/>
      <c r="B31" s="128"/>
      <c r="C31" s="129"/>
      <c r="D31" s="129"/>
      <c r="E31" s="129"/>
      <c r="F31" s="129"/>
      <c r="G31" s="129"/>
      <c r="H31" s="129"/>
      <c r="I31" s="129"/>
      <c r="J31" s="129"/>
      <c r="K31" s="129"/>
      <c r="L31" s="129"/>
      <c r="M31" s="129"/>
      <c r="N31" s="129"/>
      <c r="O31" s="129"/>
      <c r="P31" s="129"/>
      <c r="Q31" s="129"/>
      <c r="R31" s="130"/>
      <c r="S31" s="28"/>
      <c r="T31" s="77"/>
      <c r="U31" s="78"/>
      <c r="V31" s="78"/>
      <c r="W31" s="78"/>
      <c r="X31" s="79"/>
      <c r="Y31" s="214"/>
      <c r="Z31" s="227"/>
      <c r="AA31" s="228"/>
      <c r="AB31" s="228"/>
      <c r="AC31" s="228"/>
      <c r="AD31" s="229"/>
      <c r="AL31" s="4"/>
      <c r="AM31" s="4"/>
      <c r="AN31" s="4"/>
      <c r="AO31" s="4"/>
      <c r="AP31" s="4"/>
      <c r="AQ31" s="4"/>
    </row>
    <row r="32" spans="1:43" ht="13.5" customHeight="1" x14ac:dyDescent="0.25">
      <c r="A32" s="217">
        <v>3</v>
      </c>
      <c r="B32" s="122"/>
      <c r="C32" s="123"/>
      <c r="D32" s="123"/>
      <c r="E32" s="123"/>
      <c r="F32" s="123"/>
      <c r="G32" s="123"/>
      <c r="H32" s="123"/>
      <c r="I32" s="123"/>
      <c r="J32" s="123"/>
      <c r="K32" s="123"/>
      <c r="L32" s="123"/>
      <c r="M32" s="123"/>
      <c r="N32" s="123"/>
      <c r="O32" s="123"/>
      <c r="P32" s="123"/>
      <c r="Q32" s="123"/>
      <c r="R32" s="124"/>
      <c r="S32" s="28"/>
      <c r="T32" s="77"/>
      <c r="U32" s="78"/>
      <c r="V32" s="78"/>
      <c r="W32" s="78"/>
      <c r="X32" s="79"/>
      <c r="Y32" s="214"/>
      <c r="Z32" s="221"/>
      <c r="AA32" s="222"/>
      <c r="AB32" s="222"/>
      <c r="AC32" s="222"/>
      <c r="AD32" s="223"/>
      <c r="AL32" s="4"/>
      <c r="AM32" s="4"/>
      <c r="AN32" s="4"/>
      <c r="AO32" s="4"/>
      <c r="AP32" s="4"/>
      <c r="AQ32" s="4"/>
    </row>
    <row r="33" spans="1:43" ht="13.5" customHeight="1" x14ac:dyDescent="0.25">
      <c r="A33" s="218"/>
      <c r="B33" s="125"/>
      <c r="C33" s="126"/>
      <c r="D33" s="126"/>
      <c r="E33" s="126"/>
      <c r="F33" s="126"/>
      <c r="G33" s="126"/>
      <c r="H33" s="126"/>
      <c r="I33" s="126"/>
      <c r="J33" s="126"/>
      <c r="K33" s="126"/>
      <c r="L33" s="126"/>
      <c r="M33" s="126"/>
      <c r="N33" s="126"/>
      <c r="O33" s="126"/>
      <c r="P33" s="126"/>
      <c r="Q33" s="126"/>
      <c r="R33" s="127"/>
      <c r="S33" s="28"/>
      <c r="T33" s="77"/>
      <c r="U33" s="78"/>
      <c r="V33" s="78"/>
      <c r="W33" s="78"/>
      <c r="X33" s="79"/>
      <c r="Y33" s="214"/>
      <c r="Z33" s="224"/>
      <c r="AA33" s="225"/>
      <c r="AB33" s="225"/>
      <c r="AC33" s="225"/>
      <c r="AD33" s="226"/>
      <c r="AL33" s="4"/>
      <c r="AM33" s="4"/>
      <c r="AN33" s="4"/>
      <c r="AO33" s="4"/>
      <c r="AP33" s="4"/>
      <c r="AQ33" s="4"/>
    </row>
    <row r="34" spans="1:43" ht="13.5" customHeight="1" x14ac:dyDescent="0.25">
      <c r="A34" s="219"/>
      <c r="B34" s="128"/>
      <c r="C34" s="129"/>
      <c r="D34" s="129"/>
      <c r="E34" s="129"/>
      <c r="F34" s="129"/>
      <c r="G34" s="129"/>
      <c r="H34" s="129"/>
      <c r="I34" s="129"/>
      <c r="J34" s="129"/>
      <c r="K34" s="129"/>
      <c r="L34" s="129"/>
      <c r="M34" s="129"/>
      <c r="N34" s="129"/>
      <c r="O34" s="129"/>
      <c r="P34" s="129"/>
      <c r="Q34" s="129"/>
      <c r="R34" s="130"/>
      <c r="S34" s="28"/>
      <c r="T34" s="77"/>
      <c r="U34" s="78"/>
      <c r="V34" s="78"/>
      <c r="W34" s="78"/>
      <c r="X34" s="79"/>
      <c r="Y34" s="214"/>
      <c r="Z34" s="227"/>
      <c r="AA34" s="228"/>
      <c r="AB34" s="228"/>
      <c r="AC34" s="228"/>
      <c r="AD34" s="229"/>
      <c r="AL34" s="4"/>
      <c r="AM34" s="4"/>
      <c r="AN34" s="4"/>
      <c r="AO34" s="4"/>
      <c r="AP34" s="4"/>
      <c r="AQ34" s="4"/>
    </row>
    <row r="35" spans="1:43" x14ac:dyDescent="0.25">
      <c r="A35" s="17" t="s">
        <v>183</v>
      </c>
      <c r="B35" s="104" t="s">
        <v>189</v>
      </c>
      <c r="C35" s="104"/>
      <c r="D35" s="104"/>
      <c r="E35" s="104"/>
      <c r="F35" s="104"/>
      <c r="G35" s="104"/>
      <c r="H35" s="104"/>
      <c r="I35" s="104"/>
      <c r="J35" s="104"/>
      <c r="K35" s="104"/>
      <c r="L35" s="104"/>
      <c r="M35" s="104"/>
      <c r="N35" s="104"/>
      <c r="O35" s="104"/>
      <c r="P35" s="104"/>
      <c r="Q35" s="104"/>
      <c r="R35" s="105"/>
      <c r="S35" s="51" t="s">
        <v>185</v>
      </c>
      <c r="T35" s="106" t="s">
        <v>186</v>
      </c>
      <c r="U35" s="106"/>
      <c r="V35" s="106"/>
      <c r="W35" s="106"/>
      <c r="X35" s="19"/>
      <c r="Y35" s="52" t="s">
        <v>187</v>
      </c>
      <c r="Z35" s="119" t="s">
        <v>188</v>
      </c>
      <c r="AA35" s="120"/>
      <c r="AB35" s="120"/>
      <c r="AC35" s="120"/>
      <c r="AD35" s="121"/>
      <c r="AL35" s="4"/>
      <c r="AM35" s="4"/>
      <c r="AN35" s="4"/>
      <c r="AO35" s="4"/>
      <c r="AP35" s="4"/>
      <c r="AQ35" s="4"/>
    </row>
    <row r="36" spans="1:43" ht="12.75" customHeight="1" x14ac:dyDescent="0.25">
      <c r="A36" s="217">
        <v>4</v>
      </c>
      <c r="B36" s="110"/>
      <c r="C36" s="111"/>
      <c r="D36" s="111"/>
      <c r="E36" s="111"/>
      <c r="F36" s="111"/>
      <c r="G36" s="111"/>
      <c r="H36" s="111"/>
      <c r="I36" s="111"/>
      <c r="J36" s="111"/>
      <c r="K36" s="111"/>
      <c r="L36" s="111"/>
      <c r="M36" s="111"/>
      <c r="N36" s="111"/>
      <c r="O36" s="111"/>
      <c r="P36" s="111"/>
      <c r="Q36" s="111"/>
      <c r="R36" s="112"/>
      <c r="S36" s="28"/>
      <c r="T36" s="77"/>
      <c r="U36" s="78"/>
      <c r="V36" s="78"/>
      <c r="W36" s="78"/>
      <c r="X36" s="79"/>
      <c r="Y36" s="214"/>
      <c r="Z36" s="221"/>
      <c r="AA36" s="222"/>
      <c r="AB36" s="222"/>
      <c r="AC36" s="222"/>
      <c r="AD36" s="223"/>
      <c r="AL36" s="4"/>
      <c r="AM36" s="4"/>
      <c r="AN36" s="4"/>
      <c r="AO36" s="4"/>
      <c r="AP36" s="4"/>
      <c r="AQ36" s="4"/>
    </row>
    <row r="37" spans="1:43" ht="12.75" customHeight="1" x14ac:dyDescent="0.25">
      <c r="A37" s="218"/>
      <c r="B37" s="113"/>
      <c r="C37" s="114"/>
      <c r="D37" s="114"/>
      <c r="E37" s="114"/>
      <c r="F37" s="114"/>
      <c r="G37" s="114"/>
      <c r="H37" s="114"/>
      <c r="I37" s="114"/>
      <c r="J37" s="114"/>
      <c r="K37" s="114"/>
      <c r="L37" s="114"/>
      <c r="M37" s="114"/>
      <c r="N37" s="114"/>
      <c r="O37" s="114"/>
      <c r="P37" s="114"/>
      <c r="Q37" s="114"/>
      <c r="R37" s="115"/>
      <c r="S37" s="28"/>
      <c r="T37" s="77"/>
      <c r="U37" s="78"/>
      <c r="V37" s="78"/>
      <c r="W37" s="78"/>
      <c r="X37" s="79"/>
      <c r="Y37" s="214"/>
      <c r="Z37" s="224"/>
      <c r="AA37" s="225"/>
      <c r="AB37" s="225"/>
      <c r="AC37" s="225"/>
      <c r="AD37" s="226"/>
      <c r="AL37" s="4"/>
      <c r="AM37" s="4"/>
      <c r="AN37" s="4"/>
      <c r="AO37" s="4"/>
      <c r="AP37" s="4"/>
      <c r="AQ37" s="4"/>
    </row>
    <row r="38" spans="1:43" ht="12.75" customHeight="1" x14ac:dyDescent="0.25">
      <c r="A38" s="219"/>
      <c r="B38" s="116"/>
      <c r="C38" s="117"/>
      <c r="D38" s="117"/>
      <c r="E38" s="117"/>
      <c r="F38" s="117"/>
      <c r="G38" s="117"/>
      <c r="H38" s="117"/>
      <c r="I38" s="117"/>
      <c r="J38" s="117"/>
      <c r="K38" s="117"/>
      <c r="L38" s="117"/>
      <c r="M38" s="117"/>
      <c r="N38" s="117"/>
      <c r="O38" s="117"/>
      <c r="P38" s="117"/>
      <c r="Q38" s="117"/>
      <c r="R38" s="118"/>
      <c r="S38" s="28"/>
      <c r="T38" s="77"/>
      <c r="U38" s="78"/>
      <c r="V38" s="78"/>
      <c r="W38" s="78"/>
      <c r="X38" s="79"/>
      <c r="Y38" s="214"/>
      <c r="Z38" s="227"/>
      <c r="AA38" s="228"/>
      <c r="AB38" s="228"/>
      <c r="AC38" s="228"/>
      <c r="AD38" s="229"/>
      <c r="AL38" s="4"/>
      <c r="AM38" s="4"/>
      <c r="AN38" s="4"/>
      <c r="AO38" s="4"/>
      <c r="AP38" s="4"/>
      <c r="AQ38" s="4"/>
    </row>
    <row r="39" spans="1:43" ht="12.75" customHeight="1" x14ac:dyDescent="0.25">
      <c r="A39" s="217">
        <v>5</v>
      </c>
      <c r="B39" s="110"/>
      <c r="C39" s="111"/>
      <c r="D39" s="111"/>
      <c r="E39" s="111"/>
      <c r="F39" s="111"/>
      <c r="G39" s="111"/>
      <c r="H39" s="111"/>
      <c r="I39" s="111"/>
      <c r="J39" s="111"/>
      <c r="K39" s="111"/>
      <c r="L39" s="111"/>
      <c r="M39" s="111"/>
      <c r="N39" s="111"/>
      <c r="O39" s="111"/>
      <c r="P39" s="111"/>
      <c r="Q39" s="111"/>
      <c r="R39" s="112"/>
      <c r="S39" s="28"/>
      <c r="T39" s="77"/>
      <c r="U39" s="78"/>
      <c r="V39" s="78"/>
      <c r="W39" s="78"/>
      <c r="X39" s="79"/>
      <c r="Y39" s="214"/>
      <c r="Z39" s="221"/>
      <c r="AA39" s="222"/>
      <c r="AB39" s="222"/>
      <c r="AC39" s="222"/>
      <c r="AD39" s="223"/>
      <c r="AL39" s="4"/>
      <c r="AM39" s="4"/>
      <c r="AN39" s="4"/>
      <c r="AO39" s="4"/>
      <c r="AP39" s="4"/>
      <c r="AQ39" s="4"/>
    </row>
    <row r="40" spans="1:43" ht="12.75" customHeight="1" x14ac:dyDescent="0.25">
      <c r="A40" s="218"/>
      <c r="B40" s="113"/>
      <c r="C40" s="114"/>
      <c r="D40" s="114"/>
      <c r="E40" s="114"/>
      <c r="F40" s="114"/>
      <c r="G40" s="114"/>
      <c r="H40" s="114"/>
      <c r="I40" s="114"/>
      <c r="J40" s="114"/>
      <c r="K40" s="114"/>
      <c r="L40" s="114"/>
      <c r="M40" s="114"/>
      <c r="N40" s="114"/>
      <c r="O40" s="114"/>
      <c r="P40" s="114"/>
      <c r="Q40" s="114"/>
      <c r="R40" s="115"/>
      <c r="S40" s="28"/>
      <c r="T40" s="77"/>
      <c r="U40" s="78"/>
      <c r="V40" s="78"/>
      <c r="W40" s="78"/>
      <c r="X40" s="79"/>
      <c r="Y40" s="214"/>
      <c r="Z40" s="224"/>
      <c r="AA40" s="225"/>
      <c r="AB40" s="225"/>
      <c r="AC40" s="225"/>
      <c r="AD40" s="226"/>
      <c r="AL40" s="4"/>
      <c r="AM40" s="4"/>
      <c r="AN40" s="4"/>
      <c r="AO40" s="4"/>
      <c r="AP40" s="4"/>
      <c r="AQ40" s="4"/>
    </row>
    <row r="41" spans="1:43" ht="12.75" customHeight="1" x14ac:dyDescent="0.25">
      <c r="A41" s="219"/>
      <c r="B41" s="116"/>
      <c r="C41" s="117"/>
      <c r="D41" s="117"/>
      <c r="E41" s="117"/>
      <c r="F41" s="117"/>
      <c r="G41" s="117"/>
      <c r="H41" s="117"/>
      <c r="I41" s="117"/>
      <c r="J41" s="117"/>
      <c r="K41" s="117"/>
      <c r="L41" s="117"/>
      <c r="M41" s="117"/>
      <c r="N41" s="117"/>
      <c r="O41" s="117"/>
      <c r="P41" s="117"/>
      <c r="Q41" s="117"/>
      <c r="R41" s="118"/>
      <c r="S41" s="28"/>
      <c r="T41" s="77"/>
      <c r="U41" s="78"/>
      <c r="V41" s="78"/>
      <c r="W41" s="78"/>
      <c r="X41" s="79"/>
      <c r="Y41" s="214"/>
      <c r="Z41" s="227"/>
      <c r="AA41" s="228"/>
      <c r="AB41" s="228"/>
      <c r="AC41" s="228"/>
      <c r="AD41" s="229"/>
      <c r="AL41" s="4"/>
      <c r="AM41" s="4"/>
      <c r="AN41" s="4"/>
      <c r="AO41" s="4"/>
      <c r="AP41" s="4"/>
      <c r="AQ41" s="4"/>
    </row>
    <row r="42" spans="1:43" ht="12.75" customHeight="1" x14ac:dyDescent="0.25">
      <c r="A42" s="217">
        <v>6</v>
      </c>
      <c r="B42" s="110"/>
      <c r="C42" s="111"/>
      <c r="D42" s="111"/>
      <c r="E42" s="111"/>
      <c r="F42" s="111"/>
      <c r="G42" s="111"/>
      <c r="H42" s="111"/>
      <c r="I42" s="111"/>
      <c r="J42" s="111"/>
      <c r="K42" s="111"/>
      <c r="L42" s="111"/>
      <c r="M42" s="111"/>
      <c r="N42" s="111"/>
      <c r="O42" s="111"/>
      <c r="P42" s="111"/>
      <c r="Q42" s="111"/>
      <c r="R42" s="112"/>
      <c r="S42" s="28"/>
      <c r="T42" s="77"/>
      <c r="U42" s="78"/>
      <c r="V42" s="78"/>
      <c r="W42" s="78"/>
      <c r="X42" s="79"/>
      <c r="Y42" s="214"/>
      <c r="Z42" s="221"/>
      <c r="AA42" s="222"/>
      <c r="AB42" s="222"/>
      <c r="AC42" s="222"/>
      <c r="AD42" s="223"/>
      <c r="AL42" s="4"/>
      <c r="AM42" s="4"/>
      <c r="AN42" s="4"/>
      <c r="AO42" s="4"/>
      <c r="AP42" s="4"/>
      <c r="AQ42" s="4"/>
    </row>
    <row r="43" spans="1:43" ht="12.75" customHeight="1" x14ac:dyDescent="0.25">
      <c r="A43" s="218"/>
      <c r="B43" s="113"/>
      <c r="C43" s="114"/>
      <c r="D43" s="114"/>
      <c r="E43" s="114"/>
      <c r="F43" s="114"/>
      <c r="G43" s="114"/>
      <c r="H43" s="114"/>
      <c r="I43" s="114"/>
      <c r="J43" s="114"/>
      <c r="K43" s="114"/>
      <c r="L43" s="114"/>
      <c r="M43" s="114"/>
      <c r="N43" s="114"/>
      <c r="O43" s="114"/>
      <c r="P43" s="114"/>
      <c r="Q43" s="114"/>
      <c r="R43" s="115"/>
      <c r="S43" s="28"/>
      <c r="T43" s="77"/>
      <c r="U43" s="78"/>
      <c r="V43" s="78"/>
      <c r="W43" s="78"/>
      <c r="X43" s="79"/>
      <c r="Y43" s="214"/>
      <c r="Z43" s="224"/>
      <c r="AA43" s="225"/>
      <c r="AB43" s="225"/>
      <c r="AC43" s="225"/>
      <c r="AD43" s="226"/>
      <c r="AL43" s="4"/>
      <c r="AM43" s="4"/>
      <c r="AN43" s="4"/>
      <c r="AO43" s="4"/>
      <c r="AP43" s="4"/>
      <c r="AQ43" s="4"/>
    </row>
    <row r="44" spans="1:43" ht="12.75" customHeight="1" x14ac:dyDescent="0.25">
      <c r="A44" s="219"/>
      <c r="B44" s="116"/>
      <c r="C44" s="117"/>
      <c r="D44" s="117"/>
      <c r="E44" s="117"/>
      <c r="F44" s="117"/>
      <c r="G44" s="117"/>
      <c r="H44" s="117"/>
      <c r="I44" s="117"/>
      <c r="J44" s="117"/>
      <c r="K44" s="117"/>
      <c r="L44" s="117"/>
      <c r="M44" s="117"/>
      <c r="N44" s="117"/>
      <c r="O44" s="117"/>
      <c r="P44" s="117"/>
      <c r="Q44" s="117"/>
      <c r="R44" s="118"/>
      <c r="S44" s="28"/>
      <c r="T44" s="77"/>
      <c r="U44" s="78"/>
      <c r="V44" s="78"/>
      <c r="W44" s="78"/>
      <c r="X44" s="79"/>
      <c r="Y44" s="214"/>
      <c r="Z44" s="227"/>
      <c r="AA44" s="228"/>
      <c r="AB44" s="228"/>
      <c r="AC44" s="228"/>
      <c r="AD44" s="229"/>
      <c r="AL44" s="4"/>
      <c r="AM44" s="4"/>
      <c r="AN44" s="4"/>
      <c r="AO44" s="4"/>
      <c r="AP44" s="4"/>
      <c r="AQ44" s="4"/>
    </row>
    <row r="45" spans="1:43" ht="12.75" customHeight="1" x14ac:dyDescent="0.25">
      <c r="A45" s="217">
        <v>7</v>
      </c>
      <c r="B45" s="110"/>
      <c r="C45" s="111"/>
      <c r="D45" s="111"/>
      <c r="E45" s="111"/>
      <c r="F45" s="111"/>
      <c r="G45" s="111"/>
      <c r="H45" s="111"/>
      <c r="I45" s="111"/>
      <c r="J45" s="111"/>
      <c r="K45" s="111"/>
      <c r="L45" s="111"/>
      <c r="M45" s="111"/>
      <c r="N45" s="111"/>
      <c r="O45" s="111"/>
      <c r="P45" s="111"/>
      <c r="Q45" s="111"/>
      <c r="R45" s="112"/>
      <c r="S45" s="28"/>
      <c r="T45" s="77"/>
      <c r="U45" s="78"/>
      <c r="V45" s="78"/>
      <c r="W45" s="78"/>
      <c r="X45" s="79"/>
      <c r="Y45" s="214"/>
      <c r="Z45" s="221"/>
      <c r="AA45" s="222"/>
      <c r="AB45" s="222"/>
      <c r="AC45" s="222"/>
      <c r="AD45" s="223"/>
      <c r="AL45" s="4"/>
      <c r="AM45" s="4"/>
      <c r="AN45" s="4"/>
      <c r="AO45" s="4"/>
      <c r="AP45" s="4"/>
      <c r="AQ45" s="4"/>
    </row>
    <row r="46" spans="1:43" ht="12.75" customHeight="1" x14ac:dyDescent="0.25">
      <c r="A46" s="218"/>
      <c r="B46" s="113"/>
      <c r="C46" s="114"/>
      <c r="D46" s="114"/>
      <c r="E46" s="114"/>
      <c r="F46" s="114"/>
      <c r="G46" s="114"/>
      <c r="H46" s="114"/>
      <c r="I46" s="114"/>
      <c r="J46" s="114"/>
      <c r="K46" s="114"/>
      <c r="L46" s="114"/>
      <c r="M46" s="114"/>
      <c r="N46" s="114"/>
      <c r="O46" s="114"/>
      <c r="P46" s="114"/>
      <c r="Q46" s="114"/>
      <c r="R46" s="115"/>
      <c r="S46" s="28"/>
      <c r="T46" s="77"/>
      <c r="U46" s="78"/>
      <c r="V46" s="78"/>
      <c r="W46" s="78"/>
      <c r="X46" s="79"/>
      <c r="Y46" s="214"/>
      <c r="Z46" s="224"/>
      <c r="AA46" s="225"/>
      <c r="AB46" s="225"/>
      <c r="AC46" s="225"/>
      <c r="AD46" s="226"/>
      <c r="AL46" s="4"/>
      <c r="AM46" s="4"/>
      <c r="AN46" s="4"/>
      <c r="AO46" s="4"/>
      <c r="AP46" s="4"/>
      <c r="AQ46" s="4"/>
    </row>
    <row r="47" spans="1:43" ht="12.75" customHeight="1" x14ac:dyDescent="0.25">
      <c r="A47" s="219"/>
      <c r="B47" s="116"/>
      <c r="C47" s="117"/>
      <c r="D47" s="117"/>
      <c r="E47" s="117"/>
      <c r="F47" s="117"/>
      <c r="G47" s="117"/>
      <c r="H47" s="117"/>
      <c r="I47" s="117"/>
      <c r="J47" s="117"/>
      <c r="K47" s="117"/>
      <c r="L47" s="117"/>
      <c r="M47" s="117"/>
      <c r="N47" s="117"/>
      <c r="O47" s="117"/>
      <c r="P47" s="117"/>
      <c r="Q47" s="117"/>
      <c r="R47" s="118"/>
      <c r="S47" s="28"/>
      <c r="T47" s="77"/>
      <c r="U47" s="78"/>
      <c r="V47" s="78"/>
      <c r="W47" s="78"/>
      <c r="X47" s="79"/>
      <c r="Y47" s="214"/>
      <c r="Z47" s="227"/>
      <c r="AA47" s="228"/>
      <c r="AB47" s="228"/>
      <c r="AC47" s="228"/>
      <c r="AD47" s="229"/>
      <c r="AL47" s="4"/>
      <c r="AM47" s="4"/>
      <c r="AN47" s="4"/>
      <c r="AO47" s="4"/>
      <c r="AP47" s="4"/>
      <c r="AQ47" s="4"/>
    </row>
    <row r="48" spans="1:43" ht="12.75" customHeight="1" x14ac:dyDescent="0.25">
      <c r="A48" s="217">
        <v>8</v>
      </c>
      <c r="B48" s="110"/>
      <c r="C48" s="111"/>
      <c r="D48" s="111"/>
      <c r="E48" s="111"/>
      <c r="F48" s="111"/>
      <c r="G48" s="111"/>
      <c r="H48" s="111"/>
      <c r="I48" s="111"/>
      <c r="J48" s="111"/>
      <c r="K48" s="111"/>
      <c r="L48" s="111"/>
      <c r="M48" s="111"/>
      <c r="N48" s="111"/>
      <c r="O48" s="111"/>
      <c r="P48" s="111"/>
      <c r="Q48" s="111"/>
      <c r="R48" s="112"/>
      <c r="S48" s="28"/>
      <c r="T48" s="77"/>
      <c r="U48" s="78"/>
      <c r="V48" s="78"/>
      <c r="W48" s="78"/>
      <c r="X48" s="79"/>
      <c r="Y48" s="214"/>
      <c r="Z48" s="221"/>
      <c r="AA48" s="222"/>
      <c r="AB48" s="222"/>
      <c r="AC48" s="222"/>
      <c r="AD48" s="223"/>
      <c r="AL48" s="4"/>
      <c r="AM48" s="4"/>
      <c r="AN48" s="4"/>
      <c r="AO48" s="4"/>
      <c r="AP48" s="4"/>
      <c r="AQ48" s="4"/>
    </row>
    <row r="49" spans="1:43" ht="12.75" customHeight="1" x14ac:dyDescent="0.25">
      <c r="A49" s="218"/>
      <c r="B49" s="113"/>
      <c r="C49" s="114"/>
      <c r="D49" s="114"/>
      <c r="E49" s="114"/>
      <c r="F49" s="114"/>
      <c r="G49" s="114"/>
      <c r="H49" s="114"/>
      <c r="I49" s="114"/>
      <c r="J49" s="114"/>
      <c r="K49" s="114"/>
      <c r="L49" s="114"/>
      <c r="M49" s="114"/>
      <c r="N49" s="114"/>
      <c r="O49" s="114"/>
      <c r="P49" s="114"/>
      <c r="Q49" s="114"/>
      <c r="R49" s="115"/>
      <c r="S49" s="28"/>
      <c r="T49" s="77"/>
      <c r="U49" s="78"/>
      <c r="V49" s="78"/>
      <c r="W49" s="78"/>
      <c r="X49" s="79"/>
      <c r="Y49" s="214"/>
      <c r="Z49" s="224"/>
      <c r="AA49" s="225"/>
      <c r="AB49" s="225"/>
      <c r="AC49" s="225"/>
      <c r="AD49" s="226"/>
      <c r="AL49" s="4"/>
      <c r="AM49" s="4"/>
      <c r="AN49" s="4"/>
      <c r="AO49" s="4"/>
      <c r="AP49" s="4"/>
      <c r="AQ49" s="4"/>
    </row>
    <row r="50" spans="1:43" ht="12.75" customHeight="1" x14ac:dyDescent="0.25">
      <c r="A50" s="219"/>
      <c r="B50" s="116"/>
      <c r="C50" s="117"/>
      <c r="D50" s="117"/>
      <c r="E50" s="117"/>
      <c r="F50" s="117"/>
      <c r="G50" s="117"/>
      <c r="H50" s="117"/>
      <c r="I50" s="117"/>
      <c r="J50" s="117"/>
      <c r="K50" s="117"/>
      <c r="L50" s="117"/>
      <c r="M50" s="117"/>
      <c r="N50" s="117"/>
      <c r="O50" s="117"/>
      <c r="P50" s="117"/>
      <c r="Q50" s="117"/>
      <c r="R50" s="118"/>
      <c r="S50" s="28"/>
      <c r="T50" s="77"/>
      <c r="U50" s="78"/>
      <c r="V50" s="78"/>
      <c r="W50" s="78"/>
      <c r="X50" s="79"/>
      <c r="Y50" s="214"/>
      <c r="Z50" s="227"/>
      <c r="AA50" s="228"/>
      <c r="AB50" s="228"/>
      <c r="AC50" s="228"/>
      <c r="AD50" s="229"/>
      <c r="AL50" s="4"/>
      <c r="AM50" s="4"/>
      <c r="AN50" s="4"/>
      <c r="AO50" s="4"/>
      <c r="AP50" s="4"/>
      <c r="AQ50" s="4"/>
    </row>
    <row r="51" spans="1:43" ht="12.75" customHeight="1" x14ac:dyDescent="0.25">
      <c r="A51" s="217">
        <v>9</v>
      </c>
      <c r="B51" s="110"/>
      <c r="C51" s="111"/>
      <c r="D51" s="111"/>
      <c r="E51" s="111"/>
      <c r="F51" s="111"/>
      <c r="G51" s="111"/>
      <c r="H51" s="111"/>
      <c r="I51" s="111"/>
      <c r="J51" s="111"/>
      <c r="K51" s="111"/>
      <c r="L51" s="111"/>
      <c r="M51" s="111"/>
      <c r="N51" s="111"/>
      <c r="O51" s="111"/>
      <c r="P51" s="111"/>
      <c r="Q51" s="111"/>
      <c r="R51" s="112"/>
      <c r="S51" s="28"/>
      <c r="T51" s="77"/>
      <c r="U51" s="78"/>
      <c r="V51" s="78"/>
      <c r="W51" s="78"/>
      <c r="X51" s="79"/>
      <c r="Y51" s="214"/>
      <c r="Z51" s="221"/>
      <c r="AA51" s="222"/>
      <c r="AB51" s="222"/>
      <c r="AC51" s="222"/>
      <c r="AD51" s="223"/>
      <c r="AL51" s="4"/>
      <c r="AM51" s="4"/>
      <c r="AN51" s="4"/>
      <c r="AO51" s="4"/>
      <c r="AP51" s="4"/>
      <c r="AQ51" s="4"/>
    </row>
    <row r="52" spans="1:43" ht="12.75" customHeight="1" x14ac:dyDescent="0.25">
      <c r="A52" s="218"/>
      <c r="B52" s="113"/>
      <c r="C52" s="114"/>
      <c r="D52" s="114"/>
      <c r="E52" s="114"/>
      <c r="F52" s="114"/>
      <c r="G52" s="114"/>
      <c r="H52" s="114"/>
      <c r="I52" s="114"/>
      <c r="J52" s="114"/>
      <c r="K52" s="114"/>
      <c r="L52" s="114"/>
      <c r="M52" s="114"/>
      <c r="N52" s="114"/>
      <c r="O52" s="114"/>
      <c r="P52" s="114"/>
      <c r="Q52" s="114"/>
      <c r="R52" s="115"/>
      <c r="S52" s="28"/>
      <c r="T52" s="77"/>
      <c r="U52" s="78"/>
      <c r="V52" s="78"/>
      <c r="W52" s="78"/>
      <c r="X52" s="79"/>
      <c r="Y52" s="214"/>
      <c r="Z52" s="224"/>
      <c r="AA52" s="225"/>
      <c r="AB52" s="225"/>
      <c r="AC52" s="225"/>
      <c r="AD52" s="226"/>
      <c r="AL52" s="4"/>
      <c r="AM52" s="4"/>
      <c r="AN52" s="4"/>
      <c r="AO52" s="4"/>
      <c r="AP52" s="4"/>
      <c r="AQ52" s="4"/>
    </row>
    <row r="53" spans="1:43" ht="12.75" customHeight="1" x14ac:dyDescent="0.25">
      <c r="A53" s="219"/>
      <c r="B53" s="116"/>
      <c r="C53" s="117"/>
      <c r="D53" s="117"/>
      <c r="E53" s="117"/>
      <c r="F53" s="117"/>
      <c r="G53" s="117"/>
      <c r="H53" s="117"/>
      <c r="I53" s="117"/>
      <c r="J53" s="117"/>
      <c r="K53" s="117"/>
      <c r="L53" s="117"/>
      <c r="M53" s="117"/>
      <c r="N53" s="117"/>
      <c r="O53" s="117"/>
      <c r="P53" s="117"/>
      <c r="Q53" s="117"/>
      <c r="R53" s="118"/>
      <c r="S53" s="28"/>
      <c r="T53" s="77"/>
      <c r="U53" s="78"/>
      <c r="V53" s="78"/>
      <c r="W53" s="78"/>
      <c r="X53" s="79"/>
      <c r="Y53" s="214"/>
      <c r="Z53" s="227"/>
      <c r="AA53" s="228"/>
      <c r="AB53" s="228"/>
      <c r="AC53" s="228"/>
      <c r="AD53" s="229"/>
      <c r="AL53" s="4"/>
      <c r="AM53" s="4"/>
      <c r="AN53" s="4"/>
      <c r="AO53" s="4"/>
      <c r="AP53" s="4"/>
      <c r="AQ53" s="4"/>
    </row>
    <row r="54" spans="1:43" ht="12.75" customHeight="1" x14ac:dyDescent="0.25">
      <c r="A54" s="217">
        <v>10</v>
      </c>
      <c r="B54" s="110"/>
      <c r="C54" s="111"/>
      <c r="D54" s="111"/>
      <c r="E54" s="111"/>
      <c r="F54" s="111"/>
      <c r="G54" s="111"/>
      <c r="H54" s="111"/>
      <c r="I54" s="111"/>
      <c r="J54" s="111"/>
      <c r="K54" s="111"/>
      <c r="L54" s="111"/>
      <c r="M54" s="111"/>
      <c r="N54" s="111"/>
      <c r="O54" s="111"/>
      <c r="P54" s="111"/>
      <c r="Q54" s="111"/>
      <c r="R54" s="112"/>
      <c r="S54" s="28"/>
      <c r="T54" s="77"/>
      <c r="U54" s="78"/>
      <c r="V54" s="78"/>
      <c r="W54" s="78"/>
      <c r="X54" s="79"/>
      <c r="Y54" s="214"/>
      <c r="Z54" s="221"/>
      <c r="AA54" s="222"/>
      <c r="AB54" s="222"/>
      <c r="AC54" s="222"/>
      <c r="AD54" s="223"/>
      <c r="AL54" s="4"/>
      <c r="AM54" s="4"/>
      <c r="AN54" s="4"/>
      <c r="AO54" s="4"/>
      <c r="AP54" s="4"/>
      <c r="AQ54" s="4"/>
    </row>
    <row r="55" spans="1:43" ht="12.75" customHeight="1" x14ac:dyDescent="0.25">
      <c r="A55" s="218"/>
      <c r="B55" s="113"/>
      <c r="C55" s="114"/>
      <c r="D55" s="114"/>
      <c r="E55" s="114"/>
      <c r="F55" s="114"/>
      <c r="G55" s="114"/>
      <c r="H55" s="114"/>
      <c r="I55" s="114"/>
      <c r="J55" s="114"/>
      <c r="K55" s="114"/>
      <c r="L55" s="114"/>
      <c r="M55" s="114"/>
      <c r="N55" s="114"/>
      <c r="O55" s="114"/>
      <c r="P55" s="114"/>
      <c r="Q55" s="114"/>
      <c r="R55" s="115"/>
      <c r="S55" s="28"/>
      <c r="T55" s="77"/>
      <c r="U55" s="78"/>
      <c r="V55" s="78"/>
      <c r="W55" s="78"/>
      <c r="X55" s="79"/>
      <c r="Y55" s="214"/>
      <c r="Z55" s="224"/>
      <c r="AA55" s="225"/>
      <c r="AB55" s="225"/>
      <c r="AC55" s="225"/>
      <c r="AD55" s="226"/>
      <c r="AL55" s="4"/>
      <c r="AM55" s="4"/>
      <c r="AN55" s="4"/>
      <c r="AO55" s="4"/>
      <c r="AP55" s="4"/>
      <c r="AQ55" s="4"/>
    </row>
    <row r="56" spans="1:43" ht="12.75" customHeight="1" x14ac:dyDescent="0.25">
      <c r="A56" s="219"/>
      <c r="B56" s="116"/>
      <c r="C56" s="117"/>
      <c r="D56" s="117"/>
      <c r="E56" s="117"/>
      <c r="F56" s="117"/>
      <c r="G56" s="117"/>
      <c r="H56" s="117"/>
      <c r="I56" s="117"/>
      <c r="J56" s="117"/>
      <c r="K56" s="117"/>
      <c r="L56" s="117"/>
      <c r="M56" s="117"/>
      <c r="N56" s="117"/>
      <c r="O56" s="117"/>
      <c r="P56" s="117"/>
      <c r="Q56" s="117"/>
      <c r="R56" s="118"/>
      <c r="S56" s="28"/>
      <c r="T56" s="77"/>
      <c r="U56" s="78"/>
      <c r="V56" s="78"/>
      <c r="W56" s="78"/>
      <c r="X56" s="79"/>
      <c r="Y56" s="214"/>
      <c r="Z56" s="227"/>
      <c r="AA56" s="228"/>
      <c r="AB56" s="228"/>
      <c r="AC56" s="228"/>
      <c r="AD56" s="229"/>
      <c r="AL56" s="4"/>
      <c r="AM56" s="4"/>
      <c r="AN56" s="4"/>
      <c r="AO56" s="4"/>
      <c r="AP56" s="4"/>
      <c r="AQ56" s="4"/>
    </row>
    <row r="57" spans="1:43" x14ac:dyDescent="0.25">
      <c r="A57" s="17" t="s">
        <v>183</v>
      </c>
      <c r="B57" s="104" t="s">
        <v>190</v>
      </c>
      <c r="C57" s="104"/>
      <c r="D57" s="104"/>
      <c r="E57" s="104"/>
      <c r="F57" s="104"/>
      <c r="G57" s="104"/>
      <c r="H57" s="104"/>
      <c r="I57" s="104"/>
      <c r="J57" s="104"/>
      <c r="K57" s="104"/>
      <c r="L57" s="104"/>
      <c r="M57" s="104"/>
      <c r="N57" s="104"/>
      <c r="O57" s="104"/>
      <c r="P57" s="104"/>
      <c r="Q57" s="104"/>
      <c r="R57" s="105"/>
      <c r="S57" s="51" t="s">
        <v>185</v>
      </c>
      <c r="T57" s="106" t="s">
        <v>186</v>
      </c>
      <c r="U57" s="106"/>
      <c r="V57" s="106"/>
      <c r="W57" s="106"/>
      <c r="X57" s="19"/>
      <c r="Y57" s="52" t="s">
        <v>187</v>
      </c>
      <c r="Z57" s="107" t="s">
        <v>188</v>
      </c>
      <c r="AA57" s="108"/>
      <c r="AB57" s="108"/>
      <c r="AC57" s="108"/>
      <c r="AD57" s="109"/>
      <c r="AL57" s="4"/>
      <c r="AM57" s="4"/>
      <c r="AN57" s="4"/>
      <c r="AO57" s="4"/>
      <c r="AP57" s="4"/>
      <c r="AQ57" s="4"/>
    </row>
    <row r="58" spans="1:43" ht="12.75" customHeight="1" x14ac:dyDescent="0.25">
      <c r="A58" s="217">
        <v>11</v>
      </c>
      <c r="B58" s="68"/>
      <c r="C58" s="69"/>
      <c r="D58" s="69"/>
      <c r="E58" s="69"/>
      <c r="F58" s="69"/>
      <c r="G58" s="69"/>
      <c r="H58" s="69"/>
      <c r="I58" s="69"/>
      <c r="J58" s="69"/>
      <c r="K58" s="69"/>
      <c r="L58" s="69"/>
      <c r="M58" s="69"/>
      <c r="N58" s="69"/>
      <c r="O58" s="69"/>
      <c r="P58" s="69"/>
      <c r="Q58" s="69"/>
      <c r="R58" s="70"/>
      <c r="S58" s="28"/>
      <c r="T58" s="77"/>
      <c r="U58" s="78"/>
      <c r="V58" s="78"/>
      <c r="W58" s="78"/>
      <c r="X58" s="79"/>
      <c r="Y58" s="214"/>
      <c r="Z58" s="221"/>
      <c r="AA58" s="222"/>
      <c r="AB58" s="222"/>
      <c r="AC58" s="222"/>
      <c r="AD58" s="223"/>
      <c r="AL58" s="4"/>
      <c r="AM58" s="4"/>
      <c r="AN58" s="4"/>
      <c r="AO58" s="4"/>
      <c r="AP58" s="4"/>
      <c r="AQ58" s="4"/>
    </row>
    <row r="59" spans="1:43" ht="12.75" customHeight="1" x14ac:dyDescent="0.25">
      <c r="A59" s="218"/>
      <c r="B59" s="71"/>
      <c r="C59" s="72"/>
      <c r="D59" s="72"/>
      <c r="E59" s="72"/>
      <c r="F59" s="72"/>
      <c r="G59" s="72"/>
      <c r="H59" s="72"/>
      <c r="I59" s="72"/>
      <c r="J59" s="72"/>
      <c r="K59" s="72"/>
      <c r="L59" s="72"/>
      <c r="M59" s="72"/>
      <c r="N59" s="72"/>
      <c r="O59" s="72"/>
      <c r="P59" s="72"/>
      <c r="Q59" s="72"/>
      <c r="R59" s="73"/>
      <c r="S59" s="28"/>
      <c r="T59" s="77"/>
      <c r="U59" s="78"/>
      <c r="V59" s="78"/>
      <c r="W59" s="78"/>
      <c r="X59" s="79"/>
      <c r="Y59" s="214"/>
      <c r="Z59" s="224"/>
      <c r="AA59" s="225"/>
      <c r="AB59" s="225"/>
      <c r="AC59" s="225"/>
      <c r="AD59" s="226"/>
      <c r="AL59" s="4"/>
      <c r="AM59" s="4"/>
      <c r="AN59" s="4"/>
      <c r="AO59" s="4"/>
      <c r="AP59" s="4"/>
      <c r="AQ59" s="4"/>
    </row>
    <row r="60" spans="1:43" ht="12.75" customHeight="1" x14ac:dyDescent="0.25">
      <c r="A60" s="219"/>
      <c r="B60" s="74"/>
      <c r="C60" s="75"/>
      <c r="D60" s="75"/>
      <c r="E60" s="75"/>
      <c r="F60" s="75"/>
      <c r="G60" s="75"/>
      <c r="H60" s="75"/>
      <c r="I60" s="75"/>
      <c r="J60" s="75"/>
      <c r="K60" s="75"/>
      <c r="L60" s="75"/>
      <c r="M60" s="75"/>
      <c r="N60" s="75"/>
      <c r="O60" s="75"/>
      <c r="P60" s="75"/>
      <c r="Q60" s="75"/>
      <c r="R60" s="76"/>
      <c r="S60" s="28"/>
      <c r="T60" s="77"/>
      <c r="U60" s="78"/>
      <c r="V60" s="78"/>
      <c r="W60" s="78"/>
      <c r="X60" s="79"/>
      <c r="Y60" s="214"/>
      <c r="Z60" s="227"/>
      <c r="AA60" s="228"/>
      <c r="AB60" s="228"/>
      <c r="AC60" s="228"/>
      <c r="AD60" s="229"/>
      <c r="AL60" s="4"/>
      <c r="AM60" s="4"/>
      <c r="AN60" s="4"/>
      <c r="AO60" s="4"/>
      <c r="AP60" s="4"/>
      <c r="AQ60" s="4"/>
    </row>
    <row r="61" spans="1:43" ht="12.75" customHeight="1" x14ac:dyDescent="0.25">
      <c r="A61" s="217">
        <v>12</v>
      </c>
      <c r="B61" s="68"/>
      <c r="C61" s="69"/>
      <c r="D61" s="69"/>
      <c r="E61" s="69"/>
      <c r="F61" s="69"/>
      <c r="G61" s="69"/>
      <c r="H61" s="69"/>
      <c r="I61" s="69"/>
      <c r="J61" s="69"/>
      <c r="K61" s="69"/>
      <c r="L61" s="69"/>
      <c r="M61" s="69"/>
      <c r="N61" s="69"/>
      <c r="O61" s="69"/>
      <c r="P61" s="69"/>
      <c r="Q61" s="69"/>
      <c r="R61" s="70"/>
      <c r="S61" s="28"/>
      <c r="T61" s="77"/>
      <c r="U61" s="78"/>
      <c r="V61" s="78"/>
      <c r="W61" s="78"/>
      <c r="X61" s="79"/>
      <c r="Y61" s="214"/>
      <c r="Z61" s="221"/>
      <c r="AA61" s="222"/>
      <c r="AB61" s="222"/>
      <c r="AC61" s="222"/>
      <c r="AD61" s="223"/>
      <c r="AL61" s="4"/>
      <c r="AM61" s="4"/>
      <c r="AN61" s="4"/>
      <c r="AO61" s="4"/>
      <c r="AP61" s="4"/>
      <c r="AQ61" s="4"/>
    </row>
    <row r="62" spans="1:43" ht="12.75" customHeight="1" x14ac:dyDescent="0.25">
      <c r="A62" s="218"/>
      <c r="B62" s="71"/>
      <c r="C62" s="72"/>
      <c r="D62" s="72"/>
      <c r="E62" s="72"/>
      <c r="F62" s="72"/>
      <c r="G62" s="72"/>
      <c r="H62" s="72"/>
      <c r="I62" s="72"/>
      <c r="J62" s="72"/>
      <c r="K62" s="72"/>
      <c r="L62" s="72"/>
      <c r="M62" s="72"/>
      <c r="N62" s="72"/>
      <c r="O62" s="72"/>
      <c r="P62" s="72"/>
      <c r="Q62" s="72"/>
      <c r="R62" s="73"/>
      <c r="S62" s="28"/>
      <c r="T62" s="77"/>
      <c r="U62" s="78"/>
      <c r="V62" s="78"/>
      <c r="W62" s="78"/>
      <c r="X62" s="79"/>
      <c r="Y62" s="214"/>
      <c r="Z62" s="224"/>
      <c r="AA62" s="225"/>
      <c r="AB62" s="225"/>
      <c r="AC62" s="225"/>
      <c r="AD62" s="226"/>
      <c r="AL62" s="4"/>
      <c r="AM62" s="4"/>
      <c r="AN62" s="4"/>
      <c r="AO62" s="4"/>
      <c r="AP62" s="4"/>
      <c r="AQ62" s="4"/>
    </row>
    <row r="63" spans="1:43" ht="12.75" customHeight="1" x14ac:dyDescent="0.25">
      <c r="A63" s="219"/>
      <c r="B63" s="74"/>
      <c r="C63" s="75"/>
      <c r="D63" s="75"/>
      <c r="E63" s="75"/>
      <c r="F63" s="75"/>
      <c r="G63" s="75"/>
      <c r="H63" s="75"/>
      <c r="I63" s="75"/>
      <c r="J63" s="75"/>
      <c r="K63" s="75"/>
      <c r="L63" s="75"/>
      <c r="M63" s="75"/>
      <c r="N63" s="75"/>
      <c r="O63" s="75"/>
      <c r="P63" s="75"/>
      <c r="Q63" s="75"/>
      <c r="R63" s="76"/>
      <c r="S63" s="28"/>
      <c r="T63" s="77"/>
      <c r="U63" s="78"/>
      <c r="V63" s="78"/>
      <c r="W63" s="78"/>
      <c r="X63" s="79"/>
      <c r="Y63" s="214"/>
      <c r="Z63" s="227"/>
      <c r="AA63" s="228"/>
      <c r="AB63" s="228"/>
      <c r="AC63" s="228"/>
      <c r="AD63" s="229"/>
      <c r="AL63" s="4"/>
      <c r="AM63" s="4"/>
      <c r="AN63" s="4"/>
      <c r="AO63" s="4"/>
      <c r="AP63" s="4"/>
      <c r="AQ63" s="4"/>
    </row>
    <row r="64" spans="1:43" ht="12.75" customHeight="1" x14ac:dyDescent="0.25">
      <c r="A64" s="217">
        <v>13</v>
      </c>
      <c r="B64" s="68"/>
      <c r="C64" s="69"/>
      <c r="D64" s="69"/>
      <c r="E64" s="69"/>
      <c r="F64" s="69"/>
      <c r="G64" s="69"/>
      <c r="H64" s="69"/>
      <c r="I64" s="69"/>
      <c r="J64" s="69"/>
      <c r="K64" s="69"/>
      <c r="L64" s="69"/>
      <c r="M64" s="69"/>
      <c r="N64" s="69"/>
      <c r="O64" s="69"/>
      <c r="P64" s="69"/>
      <c r="Q64" s="69"/>
      <c r="R64" s="70"/>
      <c r="S64" s="28"/>
      <c r="T64" s="77"/>
      <c r="U64" s="78"/>
      <c r="V64" s="78"/>
      <c r="W64" s="78"/>
      <c r="X64" s="79"/>
      <c r="Y64" s="214"/>
      <c r="Z64" s="221"/>
      <c r="AA64" s="222"/>
      <c r="AB64" s="222"/>
      <c r="AC64" s="222"/>
      <c r="AD64" s="223"/>
      <c r="AL64" s="4"/>
      <c r="AM64" s="4"/>
      <c r="AN64" s="4"/>
      <c r="AO64" s="4"/>
      <c r="AP64" s="4"/>
      <c r="AQ64" s="4"/>
    </row>
    <row r="65" spans="1:43" ht="12.75" customHeight="1" x14ac:dyDescent="0.25">
      <c r="A65" s="218"/>
      <c r="B65" s="71"/>
      <c r="C65" s="72"/>
      <c r="D65" s="72"/>
      <c r="E65" s="72"/>
      <c r="F65" s="72"/>
      <c r="G65" s="72"/>
      <c r="H65" s="72"/>
      <c r="I65" s="72"/>
      <c r="J65" s="72"/>
      <c r="K65" s="72"/>
      <c r="L65" s="72"/>
      <c r="M65" s="72"/>
      <c r="N65" s="72"/>
      <c r="O65" s="72"/>
      <c r="P65" s="72"/>
      <c r="Q65" s="72"/>
      <c r="R65" s="73"/>
      <c r="S65" s="28"/>
      <c r="T65" s="77"/>
      <c r="U65" s="78"/>
      <c r="V65" s="78"/>
      <c r="W65" s="78"/>
      <c r="X65" s="79"/>
      <c r="Y65" s="214"/>
      <c r="Z65" s="224"/>
      <c r="AA65" s="225"/>
      <c r="AB65" s="225"/>
      <c r="AC65" s="225"/>
      <c r="AD65" s="226"/>
      <c r="AL65" s="4"/>
      <c r="AM65" s="4"/>
      <c r="AN65" s="4"/>
      <c r="AO65" s="4"/>
      <c r="AP65" s="4"/>
      <c r="AQ65" s="4"/>
    </row>
    <row r="66" spans="1:43" ht="12.75" customHeight="1" x14ac:dyDescent="0.25">
      <c r="A66" s="219"/>
      <c r="B66" s="74"/>
      <c r="C66" s="75"/>
      <c r="D66" s="75"/>
      <c r="E66" s="75"/>
      <c r="F66" s="75"/>
      <c r="G66" s="75"/>
      <c r="H66" s="75"/>
      <c r="I66" s="75"/>
      <c r="J66" s="75"/>
      <c r="K66" s="75"/>
      <c r="L66" s="75"/>
      <c r="M66" s="75"/>
      <c r="N66" s="75"/>
      <c r="O66" s="75"/>
      <c r="P66" s="75"/>
      <c r="Q66" s="75"/>
      <c r="R66" s="76"/>
      <c r="S66" s="28"/>
      <c r="T66" s="77"/>
      <c r="U66" s="78"/>
      <c r="V66" s="78"/>
      <c r="W66" s="78"/>
      <c r="X66" s="79"/>
      <c r="Y66" s="214"/>
      <c r="Z66" s="227"/>
      <c r="AA66" s="228"/>
      <c r="AB66" s="228"/>
      <c r="AC66" s="228"/>
      <c r="AD66" s="229"/>
      <c r="AL66" s="4"/>
      <c r="AM66" s="4"/>
      <c r="AN66" s="4"/>
      <c r="AO66" s="4"/>
      <c r="AP66" s="4"/>
      <c r="AQ66" s="4"/>
    </row>
    <row r="67" spans="1:43" s="22" customFormat="1" ht="24" customHeight="1" x14ac:dyDescent="0.25">
      <c r="A67" s="80" t="s">
        <v>191</v>
      </c>
      <c r="B67" s="81"/>
      <c r="C67" s="81"/>
      <c r="D67" s="81"/>
      <c r="E67" s="81"/>
      <c r="F67" s="81"/>
      <c r="G67" s="81"/>
      <c r="H67" s="81"/>
      <c r="I67" s="81"/>
      <c r="J67" s="81"/>
      <c r="K67" s="81"/>
      <c r="L67" s="81"/>
      <c r="M67" s="81"/>
      <c r="N67" s="81"/>
      <c r="O67" s="81"/>
      <c r="P67" s="81"/>
      <c r="Q67" s="81"/>
      <c r="R67" s="81"/>
      <c r="S67" s="81"/>
      <c r="T67" s="82"/>
      <c r="U67" s="80" t="s">
        <v>192</v>
      </c>
      <c r="V67" s="81"/>
      <c r="W67" s="81"/>
      <c r="X67" s="81"/>
      <c r="Y67" s="81"/>
      <c r="Z67" s="81"/>
      <c r="AA67" s="81"/>
      <c r="AB67" s="81"/>
      <c r="AC67" s="81"/>
      <c r="AD67" s="82"/>
      <c r="AE67" s="21"/>
    </row>
    <row r="68" spans="1:43" x14ac:dyDescent="0.25">
      <c r="A68" s="92">
        <f>+VLOOKUP(F6,BD!B:VI,340,0)</f>
        <v>0</v>
      </c>
      <c r="B68" s="93"/>
      <c r="C68" s="93"/>
      <c r="D68" s="93"/>
      <c r="E68" s="93"/>
      <c r="F68" s="93"/>
      <c r="G68" s="93"/>
      <c r="H68" s="93"/>
      <c r="I68" s="93"/>
      <c r="J68" s="93"/>
      <c r="K68" s="93"/>
      <c r="L68" s="93"/>
      <c r="M68" s="93"/>
      <c r="N68" s="93"/>
      <c r="O68" s="93"/>
      <c r="P68" s="93"/>
      <c r="Q68" s="93"/>
      <c r="R68" s="93"/>
      <c r="S68" s="93"/>
      <c r="T68" s="94"/>
      <c r="U68" s="98">
        <f>+VLOOKUP(F6,BD!B:VI,341,0)</f>
        <v>0</v>
      </c>
      <c r="V68" s="99"/>
      <c r="W68" s="99"/>
      <c r="X68" s="99"/>
      <c r="Y68" s="99"/>
      <c r="Z68" s="99"/>
      <c r="AA68" s="99"/>
      <c r="AB68" s="99"/>
      <c r="AC68" s="99"/>
      <c r="AD68" s="100"/>
      <c r="AL68" s="4"/>
      <c r="AM68" s="4"/>
      <c r="AN68" s="4"/>
      <c r="AO68" s="4"/>
      <c r="AP68" s="4"/>
      <c r="AQ68" s="4"/>
    </row>
    <row r="69" spans="1:43" s="22" customFormat="1" ht="212.25" customHeight="1" x14ac:dyDescent="0.25">
      <c r="A69" s="95"/>
      <c r="B69" s="96"/>
      <c r="C69" s="96"/>
      <c r="D69" s="96"/>
      <c r="E69" s="96"/>
      <c r="F69" s="96"/>
      <c r="G69" s="96"/>
      <c r="H69" s="96"/>
      <c r="I69" s="96"/>
      <c r="J69" s="96"/>
      <c r="K69" s="96"/>
      <c r="L69" s="96"/>
      <c r="M69" s="96"/>
      <c r="N69" s="96"/>
      <c r="O69" s="96"/>
      <c r="P69" s="96"/>
      <c r="Q69" s="96"/>
      <c r="R69" s="96"/>
      <c r="S69" s="96"/>
      <c r="T69" s="97"/>
      <c r="U69" s="101"/>
      <c r="V69" s="102"/>
      <c r="W69" s="102"/>
      <c r="X69" s="102"/>
      <c r="Y69" s="102"/>
      <c r="Z69" s="102"/>
      <c r="AA69" s="102"/>
      <c r="AB69" s="102"/>
      <c r="AC69" s="102"/>
      <c r="AD69" s="103"/>
      <c r="AE69" s="21"/>
    </row>
    <row r="70" spans="1:43" s="22" customFormat="1" ht="24" customHeight="1" x14ac:dyDescent="0.25">
      <c r="A70" s="80" t="s">
        <v>193</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2"/>
      <c r="AE70" s="21"/>
    </row>
    <row r="71" spans="1:43" ht="18.75" x14ac:dyDescent="0.3">
      <c r="A71" s="84" t="s">
        <v>447</v>
      </c>
      <c r="B71" s="85"/>
      <c r="C71" s="85"/>
      <c r="D71" s="85"/>
      <c r="E71" s="85"/>
      <c r="F71" s="85"/>
      <c r="G71" s="85"/>
      <c r="H71" s="85"/>
      <c r="I71" s="85"/>
      <c r="J71" s="85"/>
      <c r="K71" s="85"/>
      <c r="L71" s="85"/>
      <c r="M71" s="85"/>
      <c r="N71" s="85"/>
      <c r="O71" s="210"/>
      <c r="P71" s="84" t="s">
        <v>194</v>
      </c>
      <c r="Q71" s="85"/>
      <c r="R71" s="85"/>
      <c r="S71" s="85"/>
      <c r="T71" s="85"/>
      <c r="U71" s="85"/>
      <c r="V71" s="85"/>
      <c r="W71" s="85"/>
      <c r="X71" s="85"/>
      <c r="Y71" s="85"/>
      <c r="Z71" s="85"/>
      <c r="AA71" s="85"/>
      <c r="AB71" s="85"/>
      <c r="AC71" s="63" t="s">
        <v>195</v>
      </c>
      <c r="AD71" s="64"/>
      <c r="AL71" s="3"/>
      <c r="AM71" s="3"/>
      <c r="AN71" s="4"/>
      <c r="AO71" s="4"/>
      <c r="AP71" s="4"/>
      <c r="AQ71" s="4"/>
    </row>
    <row r="72" spans="1:43" ht="15" customHeight="1" x14ac:dyDescent="0.25">
      <c r="A72" s="56" t="str">
        <f>+VLOOKUP(F6,BD!B:VI,531,0)</f>
        <v>Poole, David(2011) Álgebra lineal. Una introducción moderna España España Cengage Learning</v>
      </c>
      <c r="B72" s="57"/>
      <c r="C72" s="57"/>
      <c r="D72" s="57"/>
      <c r="E72" s="57"/>
      <c r="F72" s="57"/>
      <c r="G72" s="57"/>
      <c r="H72" s="57"/>
      <c r="I72" s="57"/>
      <c r="J72" s="57"/>
      <c r="K72" s="57"/>
      <c r="L72" s="57"/>
      <c r="M72" s="57"/>
      <c r="N72" s="57"/>
      <c r="O72" s="58"/>
      <c r="P72" s="211"/>
      <c r="Q72" s="212"/>
      <c r="R72" s="212"/>
      <c r="S72" s="212"/>
      <c r="T72" s="212"/>
      <c r="U72" s="212"/>
      <c r="V72" s="212"/>
      <c r="W72" s="212"/>
      <c r="X72" s="212"/>
      <c r="Y72" s="212"/>
      <c r="Z72" s="212"/>
      <c r="AA72" s="212"/>
      <c r="AB72" s="213"/>
      <c r="AC72" s="205"/>
      <c r="AD72" s="206"/>
      <c r="AL72" s="3"/>
      <c r="AM72" s="3"/>
      <c r="AN72" s="4"/>
      <c r="AO72" s="4"/>
      <c r="AP72" s="4"/>
      <c r="AQ72" s="4"/>
    </row>
    <row r="73" spans="1:43" x14ac:dyDescent="0.25">
      <c r="A73" s="53"/>
      <c r="B73" s="54"/>
      <c r="C73" s="54"/>
      <c r="D73" s="54"/>
      <c r="E73" s="54"/>
      <c r="F73" s="54"/>
      <c r="G73" s="54"/>
      <c r="H73" s="54"/>
      <c r="I73" s="54"/>
      <c r="J73" s="54"/>
      <c r="K73" s="54"/>
      <c r="L73" s="54"/>
      <c r="M73" s="54"/>
      <c r="N73" s="54"/>
      <c r="O73" s="55"/>
      <c r="P73" s="211"/>
      <c r="Q73" s="212"/>
      <c r="R73" s="212"/>
      <c r="S73" s="212"/>
      <c r="T73" s="212"/>
      <c r="U73" s="212"/>
      <c r="V73" s="212"/>
      <c r="W73" s="212"/>
      <c r="X73" s="212"/>
      <c r="Y73" s="212"/>
      <c r="Z73" s="212"/>
      <c r="AA73" s="212"/>
      <c r="AB73" s="213"/>
      <c r="AC73" s="205"/>
      <c r="AD73" s="206"/>
      <c r="AL73" s="3"/>
      <c r="AM73" s="3"/>
      <c r="AN73" s="4"/>
      <c r="AO73" s="4"/>
      <c r="AP73" s="4"/>
      <c r="AQ73" s="4"/>
    </row>
    <row r="74" spans="1:43" ht="18.75" customHeight="1" x14ac:dyDescent="0.25">
      <c r="A74" s="53" t="str">
        <f>+VLOOKUP(F6,BD!B:VI,533,0)</f>
        <v>CONAMAT (2009) Álgebra México México Pearson</v>
      </c>
      <c r="B74" s="54"/>
      <c r="C74" s="54"/>
      <c r="D74" s="54"/>
      <c r="E74" s="54"/>
      <c r="F74" s="54"/>
      <c r="G74" s="54"/>
      <c r="H74" s="54"/>
      <c r="I74" s="54"/>
      <c r="J74" s="54"/>
      <c r="K74" s="54"/>
      <c r="L74" s="54"/>
      <c r="M74" s="54"/>
      <c r="N74" s="54"/>
      <c r="O74" s="55"/>
      <c r="P74" s="207"/>
      <c r="Q74" s="208"/>
      <c r="R74" s="208"/>
      <c r="S74" s="208"/>
      <c r="T74" s="208"/>
      <c r="U74" s="208"/>
      <c r="V74" s="208"/>
      <c r="W74" s="208"/>
      <c r="X74" s="208"/>
      <c r="Y74" s="208"/>
      <c r="Z74" s="208"/>
      <c r="AA74" s="208"/>
      <c r="AB74" s="209"/>
      <c r="AC74" s="205"/>
      <c r="AD74" s="206"/>
      <c r="AL74" s="3"/>
      <c r="AM74" s="3"/>
      <c r="AN74" s="4"/>
      <c r="AO74" s="4"/>
      <c r="AP74" s="4"/>
      <c r="AQ74" s="4"/>
    </row>
    <row r="75" spans="1:43" ht="18.75" x14ac:dyDescent="0.25">
      <c r="A75" s="53"/>
      <c r="B75" s="54"/>
      <c r="C75" s="54"/>
      <c r="D75" s="54"/>
      <c r="E75" s="54"/>
      <c r="F75" s="54"/>
      <c r="G75" s="54"/>
      <c r="H75" s="54"/>
      <c r="I75" s="54"/>
      <c r="J75" s="54"/>
      <c r="K75" s="54"/>
      <c r="L75" s="54"/>
      <c r="M75" s="54"/>
      <c r="N75" s="54"/>
      <c r="O75" s="55"/>
      <c r="P75" s="207"/>
      <c r="Q75" s="208"/>
      <c r="R75" s="208"/>
      <c r="S75" s="208"/>
      <c r="T75" s="208"/>
      <c r="U75" s="208"/>
      <c r="V75" s="208"/>
      <c r="W75" s="208"/>
      <c r="X75" s="208"/>
      <c r="Y75" s="208"/>
      <c r="Z75" s="208"/>
      <c r="AA75" s="208"/>
      <c r="AB75" s="209"/>
      <c r="AC75" s="205"/>
      <c r="AD75" s="206"/>
      <c r="AL75" s="3"/>
      <c r="AM75" s="3"/>
      <c r="AN75" s="4"/>
      <c r="AO75" s="4"/>
      <c r="AP75" s="4"/>
      <c r="AQ75" s="4"/>
    </row>
    <row r="76" spans="1:43" ht="18.75" customHeight="1" x14ac:dyDescent="0.25">
      <c r="A76" s="53" t="str">
        <f>+VLOOKUP(F6,BD!B:VI,534,0)</f>
        <v>Baldor, Aurelio (2013) Álgebra de Baldor México México Patria</v>
      </c>
      <c r="B76" s="54"/>
      <c r="C76" s="54"/>
      <c r="D76" s="54"/>
      <c r="E76" s="54"/>
      <c r="F76" s="54"/>
      <c r="G76" s="54"/>
      <c r="H76" s="54"/>
      <c r="I76" s="54"/>
      <c r="J76" s="54"/>
      <c r="K76" s="54"/>
      <c r="L76" s="54"/>
      <c r="M76" s="54"/>
      <c r="N76" s="54"/>
      <c r="O76" s="55"/>
      <c r="P76" s="207"/>
      <c r="Q76" s="208"/>
      <c r="R76" s="208"/>
      <c r="S76" s="208"/>
      <c r="T76" s="208"/>
      <c r="U76" s="208"/>
      <c r="V76" s="208"/>
      <c r="W76" s="208"/>
      <c r="X76" s="208"/>
      <c r="Y76" s="208"/>
      <c r="Z76" s="208"/>
      <c r="AA76" s="208"/>
      <c r="AB76" s="209"/>
      <c r="AC76" s="205"/>
      <c r="AD76" s="206"/>
      <c r="AL76" s="3"/>
      <c r="AM76" s="3"/>
      <c r="AN76" s="4"/>
      <c r="AO76" s="4"/>
      <c r="AP76" s="4"/>
      <c r="AQ76" s="4"/>
    </row>
    <row r="77" spans="1:43" ht="18.75" x14ac:dyDescent="0.25">
      <c r="A77" s="53"/>
      <c r="B77" s="54"/>
      <c r="C77" s="54"/>
      <c r="D77" s="54"/>
      <c r="E77" s="54"/>
      <c r="F77" s="54"/>
      <c r="G77" s="54"/>
      <c r="H77" s="54"/>
      <c r="I77" s="54"/>
      <c r="J77" s="54"/>
      <c r="K77" s="54"/>
      <c r="L77" s="54"/>
      <c r="M77" s="54"/>
      <c r="N77" s="54"/>
      <c r="O77" s="55"/>
      <c r="P77" s="207"/>
      <c r="Q77" s="208"/>
      <c r="R77" s="208"/>
      <c r="S77" s="208"/>
      <c r="T77" s="208"/>
      <c r="U77" s="208"/>
      <c r="V77" s="208"/>
      <c r="W77" s="208"/>
      <c r="X77" s="208"/>
      <c r="Y77" s="208"/>
      <c r="Z77" s="208"/>
      <c r="AA77" s="208"/>
      <c r="AB77" s="209"/>
      <c r="AC77" s="205"/>
      <c r="AD77" s="206"/>
      <c r="AL77" s="3"/>
      <c r="AM77" s="3"/>
      <c r="AN77" s="4"/>
      <c r="AO77" s="4"/>
      <c r="AP77" s="4"/>
      <c r="AQ77" s="4"/>
    </row>
    <row r="78" spans="1:43" ht="18.75" customHeight="1" x14ac:dyDescent="0.25">
      <c r="A78" s="53" t="str">
        <f>+VLOOKUP(F6,BD!B:VI,535,0)</f>
        <v>Del Valle, Juan (2011) Álgebra Lineal para estudiantes de Ingeniería y Ciencias México México Mc Graw Hill</v>
      </c>
      <c r="B78" s="54"/>
      <c r="C78" s="54"/>
      <c r="D78" s="54"/>
      <c r="E78" s="54"/>
      <c r="F78" s="54"/>
      <c r="G78" s="54"/>
      <c r="H78" s="54"/>
      <c r="I78" s="54"/>
      <c r="J78" s="54"/>
      <c r="K78" s="54"/>
      <c r="L78" s="54"/>
      <c r="M78" s="54"/>
      <c r="N78" s="54"/>
      <c r="O78" s="55"/>
      <c r="P78" s="207"/>
      <c r="Q78" s="208"/>
      <c r="R78" s="208"/>
      <c r="S78" s="208"/>
      <c r="T78" s="208"/>
      <c r="U78" s="208"/>
      <c r="V78" s="208"/>
      <c r="W78" s="208"/>
      <c r="X78" s="208"/>
      <c r="Y78" s="208"/>
      <c r="Z78" s="208"/>
      <c r="AA78" s="208"/>
      <c r="AB78" s="209"/>
      <c r="AC78" s="205"/>
      <c r="AD78" s="206"/>
      <c r="AL78" s="3"/>
      <c r="AM78" s="3"/>
      <c r="AN78" s="4"/>
      <c r="AO78" s="4"/>
      <c r="AP78" s="4"/>
      <c r="AQ78" s="4"/>
    </row>
    <row r="79" spans="1:43" ht="18.75" x14ac:dyDescent="0.25">
      <c r="A79" s="53"/>
      <c r="B79" s="54"/>
      <c r="C79" s="54"/>
      <c r="D79" s="54"/>
      <c r="E79" s="54"/>
      <c r="F79" s="54"/>
      <c r="G79" s="54"/>
      <c r="H79" s="54"/>
      <c r="I79" s="54"/>
      <c r="J79" s="54"/>
      <c r="K79" s="54"/>
      <c r="L79" s="54"/>
      <c r="M79" s="54"/>
      <c r="N79" s="54"/>
      <c r="O79" s="55"/>
      <c r="P79" s="207"/>
      <c r="Q79" s="208"/>
      <c r="R79" s="208"/>
      <c r="S79" s="208"/>
      <c r="T79" s="208"/>
      <c r="U79" s="208"/>
      <c r="V79" s="208"/>
      <c r="W79" s="208"/>
      <c r="X79" s="208"/>
      <c r="Y79" s="208"/>
      <c r="Z79" s="208"/>
      <c r="AA79" s="208"/>
      <c r="AB79" s="209"/>
      <c r="AC79" s="205"/>
      <c r="AD79" s="206"/>
      <c r="AL79" s="3"/>
      <c r="AM79" s="3"/>
      <c r="AN79" s="4"/>
      <c r="AO79" s="4"/>
      <c r="AP79" s="4"/>
      <c r="AQ79" s="4"/>
    </row>
    <row r="80" spans="1:43" ht="18.75" customHeight="1" x14ac:dyDescent="0.25">
      <c r="A80" s="86" t="str">
        <f>+VLOOKUP(F6,BD!B:VI,536,0)</f>
        <v>Kaufmann Jerome E (2010) Álgebra México México Cengage Learning</v>
      </c>
      <c r="B80" s="87"/>
      <c r="C80" s="87"/>
      <c r="D80" s="87"/>
      <c r="E80" s="87"/>
      <c r="F80" s="87"/>
      <c r="G80" s="87"/>
      <c r="H80" s="87"/>
      <c r="I80" s="87"/>
      <c r="J80" s="87"/>
      <c r="K80" s="87"/>
      <c r="L80" s="87"/>
      <c r="M80" s="87"/>
      <c r="N80" s="87"/>
      <c r="O80" s="88"/>
      <c r="P80" s="200"/>
      <c r="Q80" s="201"/>
      <c r="R80" s="201"/>
      <c r="S80" s="201"/>
      <c r="T80" s="201"/>
      <c r="U80" s="201"/>
      <c r="V80" s="201"/>
      <c r="W80" s="201"/>
      <c r="X80" s="201"/>
      <c r="Y80" s="201"/>
      <c r="Z80" s="201"/>
      <c r="AA80" s="201"/>
      <c r="AB80" s="202"/>
      <c r="AC80" s="203">
        <f>SUM(AC72:AD79)</f>
        <v>0</v>
      </c>
      <c r="AD80" s="204"/>
      <c r="AL80" s="3"/>
      <c r="AM80" s="3"/>
      <c r="AN80" s="4"/>
      <c r="AO80" s="4"/>
      <c r="AP80" s="4"/>
      <c r="AQ80" s="4"/>
    </row>
    <row r="81" spans="1:43" x14ac:dyDescent="0.25"/>
    <row r="82" spans="1:43" x14ac:dyDescent="0.25"/>
    <row r="83" spans="1:43" x14ac:dyDescent="0.25"/>
    <row r="84" spans="1:43" x14ac:dyDescent="0.25"/>
    <row r="85" spans="1:43" x14ac:dyDescent="0.25">
      <c r="A85" s="216"/>
      <c r="B85" s="215" t="str">
        <f>IF('UT 1'!B85:J85=0,"",'UT 1'!B85:J85)</f>
        <v/>
      </c>
      <c r="C85" s="215"/>
      <c r="D85" s="215"/>
      <c r="E85" s="215"/>
      <c r="F85" s="215"/>
      <c r="G85" s="215"/>
      <c r="H85" s="215"/>
      <c r="I85" s="215"/>
      <c r="J85" s="215"/>
      <c r="K85" s="216"/>
      <c r="L85" s="215" t="str">
        <f>IF('UT 1'!L85:T85=0,"",'UT 1'!L85:T85)</f>
        <v/>
      </c>
      <c r="M85" s="215"/>
      <c r="N85" s="215"/>
      <c r="O85" s="215"/>
      <c r="P85" s="215"/>
      <c r="Q85" s="215"/>
      <c r="R85" s="215"/>
      <c r="S85" s="215"/>
      <c r="T85" s="215"/>
      <c r="U85" s="216"/>
      <c r="V85" s="215" t="str">
        <f>IF('UT 1'!V85:AD85=0,"",'UT 1'!V85:AD85)</f>
        <v/>
      </c>
      <c r="W85" s="215"/>
      <c r="X85" s="215"/>
      <c r="Y85" s="215"/>
      <c r="Z85" s="215"/>
      <c r="AA85" s="215"/>
      <c r="AB85" s="215"/>
      <c r="AC85" s="215"/>
      <c r="AD85" s="215"/>
      <c r="AL85" s="3"/>
      <c r="AM85" s="3"/>
    </row>
    <row r="86" spans="1:43" s="7" customFormat="1" x14ac:dyDescent="0.25">
      <c r="B86" s="216" t="str">
        <f>+'UT 1'!B86</f>
        <v>Elaboró (Nombre completo y Firma)</v>
      </c>
      <c r="C86" s="216"/>
      <c r="D86" s="216"/>
      <c r="E86" s="216"/>
      <c r="F86" s="216"/>
      <c r="G86" s="216"/>
      <c r="H86" s="216"/>
      <c r="I86" s="216"/>
      <c r="K86" s="216"/>
      <c r="L86" s="216"/>
      <c r="M86" s="216" t="str">
        <f>+'UT 1'!M86</f>
        <v>Revisó (Nombre completo y Firma)</v>
      </c>
      <c r="N86" s="216"/>
      <c r="O86" s="216"/>
      <c r="P86" s="23"/>
      <c r="Q86" s="23"/>
      <c r="S86" s="216"/>
      <c r="T86" s="216"/>
      <c r="U86" s="216"/>
      <c r="V86" s="216" t="str">
        <f>+'UT 1'!V86</f>
        <v>Validó (Nombre completo y Firma)</v>
      </c>
      <c r="W86" s="216"/>
      <c r="X86" s="216"/>
      <c r="Y86" s="216"/>
      <c r="Z86" s="216"/>
      <c r="AA86" s="216"/>
      <c r="AB86" s="216"/>
      <c r="AC86" s="216"/>
      <c r="AF86" s="4"/>
      <c r="AG86" s="4"/>
      <c r="AH86" s="4"/>
      <c r="AI86" s="4"/>
      <c r="AJ86" s="4"/>
      <c r="AK86" s="4"/>
      <c r="AL86" s="3"/>
      <c r="AM86" s="3"/>
      <c r="AN86" s="24"/>
      <c r="AO86" s="24"/>
      <c r="AP86" s="24"/>
      <c r="AQ86" s="24"/>
    </row>
    <row r="87" spans="1:43" x14ac:dyDescent="0.25">
      <c r="A87" s="23" t="s">
        <v>202</v>
      </c>
      <c r="AM87" s="3"/>
    </row>
    <row r="88" spans="1:43" x14ac:dyDescent="0.25">
      <c r="A88" s="150" t="s">
        <v>5129</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row>
  </sheetData>
  <sheetProtection password="B7B8" sheet="1" objects="1" scenarios="1" formatCells="0" selectLockedCells="1"/>
  <mergeCells count="177">
    <mergeCell ref="A2:AD2"/>
    <mergeCell ref="A5:AB5"/>
    <mergeCell ref="A6:E6"/>
    <mergeCell ref="F6:AD6"/>
    <mergeCell ref="A7:E7"/>
    <mergeCell ref="F7:AD7"/>
    <mergeCell ref="A10:AD10"/>
    <mergeCell ref="A11:AD11"/>
    <mergeCell ref="A12:AD12"/>
    <mergeCell ref="A13:O13"/>
    <mergeCell ref="Q13:AD13"/>
    <mergeCell ref="A14:O14"/>
    <mergeCell ref="Q14:AD14"/>
    <mergeCell ref="A8:E8"/>
    <mergeCell ref="F8:AD8"/>
    <mergeCell ref="A9:E9"/>
    <mergeCell ref="F9:H9"/>
    <mergeCell ref="M9:O9"/>
    <mergeCell ref="Q9:T9"/>
    <mergeCell ref="V9:Y9"/>
    <mergeCell ref="Z9:AD9"/>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24:AD24"/>
    <mergeCell ref="B25:R25"/>
    <mergeCell ref="T25:W25"/>
    <mergeCell ref="Z25:AD25"/>
    <mergeCell ref="A26:A28"/>
    <mergeCell ref="B26:R28"/>
    <mergeCell ref="T26:X26"/>
    <mergeCell ref="Z26:AD28"/>
    <mergeCell ref="T27:X27"/>
    <mergeCell ref="A32:A34"/>
    <mergeCell ref="B32:R34"/>
    <mergeCell ref="T32:X32"/>
    <mergeCell ref="Z32:AD34"/>
    <mergeCell ref="T33:X33"/>
    <mergeCell ref="T34:X34"/>
    <mergeCell ref="T28:X28"/>
    <mergeCell ref="A29:A31"/>
    <mergeCell ref="B29:R31"/>
    <mergeCell ref="T29:X29"/>
    <mergeCell ref="Z29:AD31"/>
    <mergeCell ref="T30:X30"/>
    <mergeCell ref="T31:X31"/>
    <mergeCell ref="B35:R35"/>
    <mergeCell ref="T35:W35"/>
    <mergeCell ref="Z35:AD35"/>
    <mergeCell ref="A36:A38"/>
    <mergeCell ref="B36:R38"/>
    <mergeCell ref="T36:X36"/>
    <mergeCell ref="Z36:AD38"/>
    <mergeCell ref="T37:X37"/>
    <mergeCell ref="T38:X38"/>
    <mergeCell ref="A42:A44"/>
    <mergeCell ref="B42:R44"/>
    <mergeCell ref="T42:X42"/>
    <mergeCell ref="Z42:AD44"/>
    <mergeCell ref="T43:X43"/>
    <mergeCell ref="T44:X44"/>
    <mergeCell ref="A39:A41"/>
    <mergeCell ref="B39:R41"/>
    <mergeCell ref="T39:X39"/>
    <mergeCell ref="Z39:AD41"/>
    <mergeCell ref="T40:X40"/>
    <mergeCell ref="T41:X41"/>
    <mergeCell ref="A48:A50"/>
    <mergeCell ref="B48:R50"/>
    <mergeCell ref="T48:X48"/>
    <mergeCell ref="Z48:AD50"/>
    <mergeCell ref="T49:X49"/>
    <mergeCell ref="T50:X50"/>
    <mergeCell ref="A45:A47"/>
    <mergeCell ref="B45:R47"/>
    <mergeCell ref="T45:X45"/>
    <mergeCell ref="Z45:AD47"/>
    <mergeCell ref="T46:X46"/>
    <mergeCell ref="T47:X47"/>
    <mergeCell ref="A54:A56"/>
    <mergeCell ref="B54:R56"/>
    <mergeCell ref="T54:X54"/>
    <mergeCell ref="Z54:AD56"/>
    <mergeCell ref="T55:X55"/>
    <mergeCell ref="T56:X56"/>
    <mergeCell ref="A51:A53"/>
    <mergeCell ref="B51:R53"/>
    <mergeCell ref="T51:X51"/>
    <mergeCell ref="Z51:AD53"/>
    <mergeCell ref="T52:X52"/>
    <mergeCell ref="T53:X53"/>
    <mergeCell ref="B57:R57"/>
    <mergeCell ref="T57:W57"/>
    <mergeCell ref="Z57:AD57"/>
    <mergeCell ref="A58:A60"/>
    <mergeCell ref="B58:R60"/>
    <mergeCell ref="T58:X58"/>
    <mergeCell ref="Z58:AD60"/>
    <mergeCell ref="T59:X59"/>
    <mergeCell ref="T60:X60"/>
    <mergeCell ref="A64:A66"/>
    <mergeCell ref="B64:R66"/>
    <mergeCell ref="T64:X64"/>
    <mergeCell ref="Z64:AD66"/>
    <mergeCell ref="T65:X65"/>
    <mergeCell ref="T66:X66"/>
    <mergeCell ref="A61:A63"/>
    <mergeCell ref="B61:R63"/>
    <mergeCell ref="T61:X61"/>
    <mergeCell ref="Z61:AD63"/>
    <mergeCell ref="T62:X62"/>
    <mergeCell ref="T63:X63"/>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s>
  <conditionalFormatting sqref="A18:A23">
    <cfRule type="containsBlanks" dxfId="22" priority="113">
      <formula>LEN(TRIM(A18))=0</formula>
    </cfRule>
  </conditionalFormatting>
  <conditionalFormatting sqref="AD5">
    <cfRule type="containsBlanks" dxfId="21" priority="81">
      <formula>LEN(TRIM(AD5))=0</formula>
    </cfRule>
  </conditionalFormatting>
  <conditionalFormatting sqref="AC80:AD80 P72:AD79">
    <cfRule type="containsBlanks" dxfId="20" priority="47">
      <formula>LEN(TRIM(P72))=0</formula>
    </cfRule>
  </conditionalFormatting>
  <conditionalFormatting sqref="A13:O14">
    <cfRule type="containsBlanks" dxfId="19" priority="34">
      <formula>LEN(TRIM(A13))=0</formula>
    </cfRule>
  </conditionalFormatting>
  <conditionalFormatting sqref="Q13:AD14">
    <cfRule type="containsBlanks" dxfId="18" priority="33">
      <formula>LEN(TRIM(Q13))=0</formula>
    </cfRule>
  </conditionalFormatting>
  <conditionalFormatting sqref="H17:AA23">
    <cfRule type="containsBlanks" dxfId="17" priority="32">
      <formula>LEN(TRIM(H17))=0</formula>
    </cfRule>
  </conditionalFormatting>
  <conditionalFormatting sqref="A58 A26 A29 A32 A54 A61 A64 A36 A39 A42 A45 A48 A51">
    <cfRule type="containsBlanks" dxfId="16" priority="31">
      <formula>LEN(TRIM(A26))=0</formula>
    </cfRule>
  </conditionalFormatting>
  <conditionalFormatting sqref="S26:S34">
    <cfRule type="containsBlanks" dxfId="15" priority="30">
      <formula>LEN(TRIM(S26))=0</formula>
    </cfRule>
  </conditionalFormatting>
  <conditionalFormatting sqref="B26">
    <cfRule type="containsBlanks" dxfId="14" priority="29">
      <formula>LEN(TRIM(B26))=0</formula>
    </cfRule>
  </conditionalFormatting>
  <conditionalFormatting sqref="B29">
    <cfRule type="containsBlanks" dxfId="13" priority="28">
      <formula>LEN(TRIM(B29))=0</formula>
    </cfRule>
  </conditionalFormatting>
  <conditionalFormatting sqref="B32">
    <cfRule type="containsBlanks" dxfId="12" priority="27">
      <formula>LEN(TRIM(B32))=0</formula>
    </cfRule>
  </conditionalFormatting>
  <conditionalFormatting sqref="B54 B36 B39 B42 B45 B48 B51 S36:S56">
    <cfRule type="containsBlanks" dxfId="11" priority="18">
      <formula>LEN(TRIM(B36))=0</formula>
    </cfRule>
  </conditionalFormatting>
  <conditionalFormatting sqref="B58 B61 B64 S58:S66">
    <cfRule type="containsBlanks" dxfId="10" priority="15">
      <formula>LEN(TRIM(B58))=0</formula>
    </cfRule>
  </conditionalFormatting>
  <conditionalFormatting sqref="T58">
    <cfRule type="containsBlanks" dxfId="9" priority="5">
      <formula>LEN(TRIM(T58))=0</formula>
    </cfRule>
  </conditionalFormatting>
  <conditionalFormatting sqref="T36:T56">
    <cfRule type="containsBlanks" dxfId="8" priority="4">
      <formula>LEN(TRIM(T36))=0</formula>
    </cfRule>
  </conditionalFormatting>
  <conditionalFormatting sqref="T59:T66">
    <cfRule type="containsBlanks" dxfId="7" priority="3">
      <formula>LEN(TRIM(T59))=0</formula>
    </cfRule>
  </conditionalFormatting>
  <conditionalFormatting sqref="T26">
    <cfRule type="containsBlanks" dxfId="6" priority="2">
      <formula>LEN(TRIM(T26))=0</formula>
    </cfRule>
  </conditionalFormatting>
  <conditionalFormatting sqref="T27:T34">
    <cfRule type="containsBlanks" dxfId="5"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F67"/>
  <sheetViews>
    <sheetView zoomScale="80" zoomScaleNormal="80" workbookViewId="0">
      <selection sqref="A1:XFD1048576"/>
    </sheetView>
  </sheetViews>
  <sheetFormatPr baseColWidth="10" defaultColWidth="11.28515625" defaultRowHeight="15" customHeight="1" x14ac:dyDescent="0.25"/>
  <cols>
    <col min="1" max="5" width="11.28515625" style="38"/>
    <col min="6" max="9" width="11.28515625" style="30"/>
    <col min="10" max="12" width="11.28515625" style="38"/>
    <col min="13" max="15" width="11.28515625" style="30"/>
    <col min="16" max="60" width="11.28515625" style="38"/>
    <col min="61" max="63" width="11.28515625" style="30"/>
    <col min="64" max="110" width="11.28515625" style="38"/>
    <col min="111" max="111" width="11.28515625" style="30"/>
    <col min="112" max="254" width="11.28515625" style="38"/>
    <col min="255" max="255" width="11.28515625" style="39"/>
    <col min="256" max="16384" width="11.28515625" style="38"/>
  </cols>
  <sheetData>
    <row r="1" spans="1:708" ht="15" customHeight="1" x14ac:dyDescent="0.25">
      <c r="A1" s="34" t="s">
        <v>0</v>
      </c>
      <c r="B1" s="35" t="s">
        <v>668</v>
      </c>
      <c r="C1" s="35" t="s">
        <v>1</v>
      </c>
      <c r="D1" s="35" t="s">
        <v>2</v>
      </c>
      <c r="E1" s="35" t="s">
        <v>3</v>
      </c>
      <c r="F1" s="36" t="s">
        <v>4</v>
      </c>
      <c r="G1" s="36" t="s">
        <v>5</v>
      </c>
      <c r="H1" s="36" t="s">
        <v>6</v>
      </c>
      <c r="I1" s="36" t="s">
        <v>7</v>
      </c>
      <c r="J1" s="35" t="s">
        <v>8</v>
      </c>
      <c r="K1" s="35" t="s">
        <v>9</v>
      </c>
      <c r="L1" s="35" t="s">
        <v>11</v>
      </c>
      <c r="M1" s="36" t="s">
        <v>4</v>
      </c>
      <c r="N1" s="36" t="s">
        <v>5</v>
      </c>
      <c r="O1" s="36" t="s">
        <v>6</v>
      </c>
      <c r="P1" s="35" t="s">
        <v>12</v>
      </c>
      <c r="Q1" s="35" t="s">
        <v>13</v>
      </c>
      <c r="R1" s="35" t="s">
        <v>14</v>
      </c>
      <c r="S1" s="35" t="s">
        <v>15</v>
      </c>
      <c r="T1" s="35" t="s">
        <v>16</v>
      </c>
      <c r="U1" s="35" t="s">
        <v>17</v>
      </c>
      <c r="V1" s="35" t="s">
        <v>14</v>
      </c>
      <c r="W1" s="35" t="s">
        <v>15</v>
      </c>
      <c r="X1" s="35" t="s">
        <v>16</v>
      </c>
      <c r="Y1" s="35" t="s">
        <v>18</v>
      </c>
      <c r="Z1" s="35" t="s">
        <v>14</v>
      </c>
      <c r="AA1" s="35" t="s">
        <v>15</v>
      </c>
      <c r="AB1" s="35" t="s">
        <v>16</v>
      </c>
      <c r="AC1" s="35" t="s">
        <v>19</v>
      </c>
      <c r="AD1" s="35" t="s">
        <v>14</v>
      </c>
      <c r="AE1" s="35" t="s">
        <v>15</v>
      </c>
      <c r="AF1" s="35" t="s">
        <v>16</v>
      </c>
      <c r="AG1" s="35" t="s">
        <v>20</v>
      </c>
      <c r="AH1" s="35" t="s">
        <v>14</v>
      </c>
      <c r="AI1" s="35" t="s">
        <v>15</v>
      </c>
      <c r="AJ1" s="35" t="s">
        <v>16</v>
      </c>
      <c r="AK1" s="35" t="s">
        <v>21</v>
      </c>
      <c r="AL1" s="35" t="s">
        <v>14</v>
      </c>
      <c r="AM1" s="35" t="s">
        <v>15</v>
      </c>
      <c r="AN1" s="35" t="s">
        <v>16</v>
      </c>
      <c r="AO1" s="35" t="s">
        <v>22</v>
      </c>
      <c r="AP1" s="35" t="s">
        <v>14</v>
      </c>
      <c r="AQ1" s="35" t="s">
        <v>15</v>
      </c>
      <c r="AR1" s="35" t="s">
        <v>16</v>
      </c>
      <c r="AS1" s="35" t="s">
        <v>23</v>
      </c>
      <c r="AT1" s="35" t="s">
        <v>14</v>
      </c>
      <c r="AU1" s="35" t="s">
        <v>15</v>
      </c>
      <c r="AV1" s="35" t="s">
        <v>16</v>
      </c>
      <c r="AW1" s="35" t="s">
        <v>24</v>
      </c>
      <c r="AX1" s="35" t="s">
        <v>14</v>
      </c>
      <c r="AY1" s="35" t="s">
        <v>15</v>
      </c>
      <c r="AZ1" s="35" t="s">
        <v>16</v>
      </c>
      <c r="BA1" s="35" t="s">
        <v>25</v>
      </c>
      <c r="BB1" s="35" t="s">
        <v>26</v>
      </c>
      <c r="BC1" s="35" t="s">
        <v>27</v>
      </c>
      <c r="BD1" s="35" t="s">
        <v>28</v>
      </c>
      <c r="BE1" s="35" t="s">
        <v>29</v>
      </c>
      <c r="BF1" s="35" t="s">
        <v>30</v>
      </c>
      <c r="BG1" s="35" t="s">
        <v>9</v>
      </c>
      <c r="BH1" s="35" t="s">
        <v>11</v>
      </c>
      <c r="BI1" s="36" t="s">
        <v>4</v>
      </c>
      <c r="BJ1" s="36" t="s">
        <v>5</v>
      </c>
      <c r="BK1" s="36" t="s">
        <v>6</v>
      </c>
      <c r="BL1" s="35" t="s">
        <v>12</v>
      </c>
      <c r="BM1" s="35" t="s">
        <v>13</v>
      </c>
      <c r="BN1" s="35" t="s">
        <v>14</v>
      </c>
      <c r="BO1" s="35" t="s">
        <v>15</v>
      </c>
      <c r="BP1" s="35" t="s">
        <v>16</v>
      </c>
      <c r="BQ1" s="35" t="s">
        <v>17</v>
      </c>
      <c r="BR1" s="35" t="s">
        <v>14</v>
      </c>
      <c r="BS1" s="35" t="s">
        <v>15</v>
      </c>
      <c r="BT1" s="35" t="s">
        <v>16</v>
      </c>
      <c r="BU1" s="35" t="s">
        <v>18</v>
      </c>
      <c r="BV1" s="35" t="s">
        <v>14</v>
      </c>
      <c r="BW1" s="35" t="s">
        <v>15</v>
      </c>
      <c r="BX1" s="35" t="s">
        <v>16</v>
      </c>
      <c r="BY1" s="35" t="s">
        <v>19</v>
      </c>
      <c r="BZ1" s="35" t="s">
        <v>14</v>
      </c>
      <c r="CA1" s="35" t="s">
        <v>15</v>
      </c>
      <c r="CB1" s="35" t="s">
        <v>16</v>
      </c>
      <c r="CC1" s="35" t="s">
        <v>20</v>
      </c>
      <c r="CD1" s="35" t="s">
        <v>14</v>
      </c>
      <c r="CE1" s="35" t="s">
        <v>15</v>
      </c>
      <c r="CF1" s="35" t="s">
        <v>16</v>
      </c>
      <c r="CG1" s="35" t="s">
        <v>21</v>
      </c>
      <c r="CH1" s="35" t="s">
        <v>14</v>
      </c>
      <c r="CI1" s="35" t="s">
        <v>15</v>
      </c>
      <c r="CJ1" s="35" t="s">
        <v>16</v>
      </c>
      <c r="CK1" s="35" t="s">
        <v>22</v>
      </c>
      <c r="CL1" s="35" t="s">
        <v>14</v>
      </c>
      <c r="CM1" s="35" t="s">
        <v>15</v>
      </c>
      <c r="CN1" s="35" t="s">
        <v>16</v>
      </c>
      <c r="CO1" s="35" t="s">
        <v>23</v>
      </c>
      <c r="CP1" s="35" t="s">
        <v>14</v>
      </c>
      <c r="CQ1" s="35" t="s">
        <v>15</v>
      </c>
      <c r="CR1" s="35" t="s">
        <v>16</v>
      </c>
      <c r="CS1" s="35" t="s">
        <v>24</v>
      </c>
      <c r="CT1" s="35" t="s">
        <v>14</v>
      </c>
      <c r="CU1" s="35" t="s">
        <v>15</v>
      </c>
      <c r="CV1" s="35" t="s">
        <v>16</v>
      </c>
      <c r="CW1" s="35" t="s">
        <v>25</v>
      </c>
      <c r="CX1" s="35" t="s">
        <v>26</v>
      </c>
      <c r="CY1" s="35" t="s">
        <v>27</v>
      </c>
      <c r="CZ1" s="35" t="s">
        <v>28</v>
      </c>
      <c r="DA1" s="35" t="s">
        <v>29</v>
      </c>
      <c r="DB1" s="35" t="s">
        <v>30</v>
      </c>
      <c r="DC1" s="35" t="s">
        <v>9</v>
      </c>
      <c r="DD1" s="35" t="s">
        <v>11</v>
      </c>
      <c r="DE1" s="35" t="s">
        <v>4</v>
      </c>
      <c r="DF1" s="35" t="s">
        <v>5</v>
      </c>
      <c r="DG1" s="36" t="s">
        <v>6</v>
      </c>
      <c r="DH1" s="35" t="s">
        <v>12</v>
      </c>
      <c r="DI1" s="35" t="s">
        <v>13</v>
      </c>
      <c r="DJ1" s="35" t="s">
        <v>14</v>
      </c>
      <c r="DK1" s="35" t="s">
        <v>15</v>
      </c>
      <c r="DL1" s="35" t="s">
        <v>16</v>
      </c>
      <c r="DM1" s="35" t="s">
        <v>17</v>
      </c>
      <c r="DN1" s="35" t="s">
        <v>14</v>
      </c>
      <c r="DO1" s="35" t="s">
        <v>15</v>
      </c>
      <c r="DP1" s="35" t="s">
        <v>16</v>
      </c>
      <c r="DQ1" s="35" t="s">
        <v>18</v>
      </c>
      <c r="DR1" s="35" t="s">
        <v>14</v>
      </c>
      <c r="DS1" s="35" t="s">
        <v>15</v>
      </c>
      <c r="DT1" s="35" t="s">
        <v>16</v>
      </c>
      <c r="DU1" s="35" t="s">
        <v>19</v>
      </c>
      <c r="DV1" s="35" t="s">
        <v>14</v>
      </c>
      <c r="DW1" s="35" t="s">
        <v>15</v>
      </c>
      <c r="DX1" s="35" t="s">
        <v>16</v>
      </c>
      <c r="DY1" s="35" t="s">
        <v>20</v>
      </c>
      <c r="DZ1" s="35" t="s">
        <v>14</v>
      </c>
      <c r="EA1" s="35" t="s">
        <v>15</v>
      </c>
      <c r="EB1" s="35" t="s">
        <v>16</v>
      </c>
      <c r="EC1" s="35" t="s">
        <v>21</v>
      </c>
      <c r="ED1" s="35" t="s">
        <v>14</v>
      </c>
      <c r="EE1" s="35" t="s">
        <v>15</v>
      </c>
      <c r="EF1" s="35" t="s">
        <v>16</v>
      </c>
      <c r="EG1" s="35" t="s">
        <v>22</v>
      </c>
      <c r="EH1" s="35" t="s">
        <v>14</v>
      </c>
      <c r="EI1" s="35" t="s">
        <v>15</v>
      </c>
      <c r="EJ1" s="35" t="s">
        <v>16</v>
      </c>
      <c r="EK1" s="35" t="s">
        <v>23</v>
      </c>
      <c r="EL1" s="35" t="s">
        <v>14</v>
      </c>
      <c r="EM1" s="35" t="s">
        <v>15</v>
      </c>
      <c r="EN1" s="35" t="s">
        <v>16</v>
      </c>
      <c r="EO1" s="35" t="s">
        <v>24</v>
      </c>
      <c r="EP1" s="35" t="s">
        <v>14</v>
      </c>
      <c r="EQ1" s="35" t="s">
        <v>15</v>
      </c>
      <c r="ER1" s="35" t="s">
        <v>16</v>
      </c>
      <c r="ES1" s="35" t="s">
        <v>25</v>
      </c>
      <c r="ET1" s="35" t="s">
        <v>26</v>
      </c>
      <c r="EU1" s="35" t="s">
        <v>27</v>
      </c>
      <c r="EV1" s="35" t="s">
        <v>28</v>
      </c>
      <c r="EW1" s="35" t="s">
        <v>29</v>
      </c>
      <c r="EX1" s="35" t="s">
        <v>30</v>
      </c>
      <c r="EY1" s="35" t="s">
        <v>9</v>
      </c>
      <c r="EZ1" s="35" t="s">
        <v>11</v>
      </c>
      <c r="FA1" s="35" t="s">
        <v>4</v>
      </c>
      <c r="FB1" s="35" t="s">
        <v>5</v>
      </c>
      <c r="FC1" s="35" t="s">
        <v>6</v>
      </c>
      <c r="FD1" s="35" t="s">
        <v>12</v>
      </c>
      <c r="FE1" s="35" t="s">
        <v>13</v>
      </c>
      <c r="FF1" s="35" t="s">
        <v>14</v>
      </c>
      <c r="FG1" s="35" t="s">
        <v>15</v>
      </c>
      <c r="FH1" s="35" t="s">
        <v>16</v>
      </c>
      <c r="FI1" s="35" t="s">
        <v>17</v>
      </c>
      <c r="FJ1" s="35" t="s">
        <v>14</v>
      </c>
      <c r="FK1" s="35" t="s">
        <v>15</v>
      </c>
      <c r="FL1" s="35" t="s">
        <v>16</v>
      </c>
      <c r="FM1" s="35" t="s">
        <v>18</v>
      </c>
      <c r="FN1" s="35" t="s">
        <v>14</v>
      </c>
      <c r="FO1" s="35" t="s">
        <v>15</v>
      </c>
      <c r="FP1" s="35" t="s">
        <v>16</v>
      </c>
      <c r="FQ1" s="35" t="s">
        <v>19</v>
      </c>
      <c r="FR1" s="35" t="s">
        <v>14</v>
      </c>
      <c r="FS1" s="35" t="s">
        <v>15</v>
      </c>
      <c r="FT1" s="35" t="s">
        <v>16</v>
      </c>
      <c r="FU1" s="35" t="s">
        <v>20</v>
      </c>
      <c r="FV1" s="35" t="s">
        <v>14</v>
      </c>
      <c r="FW1" s="35" t="s">
        <v>15</v>
      </c>
      <c r="FX1" s="35" t="s">
        <v>16</v>
      </c>
      <c r="FY1" s="35" t="s">
        <v>21</v>
      </c>
      <c r="FZ1" s="35" t="s">
        <v>14</v>
      </c>
      <c r="GA1" s="35" t="s">
        <v>15</v>
      </c>
      <c r="GB1" s="35" t="s">
        <v>16</v>
      </c>
      <c r="GC1" s="35" t="s">
        <v>22</v>
      </c>
      <c r="GD1" s="35" t="s">
        <v>14</v>
      </c>
      <c r="GE1" s="35" t="s">
        <v>15</v>
      </c>
      <c r="GF1" s="35" t="s">
        <v>16</v>
      </c>
      <c r="GG1" s="35" t="s">
        <v>23</v>
      </c>
      <c r="GH1" s="35" t="s">
        <v>14</v>
      </c>
      <c r="GI1" s="35" t="s">
        <v>15</v>
      </c>
      <c r="GJ1" s="35" t="s">
        <v>16</v>
      </c>
      <c r="GK1" s="35" t="s">
        <v>24</v>
      </c>
      <c r="GL1" s="35" t="s">
        <v>14</v>
      </c>
      <c r="GM1" s="35" t="s">
        <v>15</v>
      </c>
      <c r="GN1" s="35" t="s">
        <v>16</v>
      </c>
      <c r="GO1" s="35" t="s">
        <v>25</v>
      </c>
      <c r="GP1" s="35" t="s">
        <v>26</v>
      </c>
      <c r="GQ1" s="35" t="s">
        <v>27</v>
      </c>
      <c r="GR1" s="35" t="s">
        <v>28</v>
      </c>
      <c r="GS1" s="35" t="s">
        <v>29</v>
      </c>
      <c r="GT1" s="35" t="s">
        <v>30</v>
      </c>
      <c r="GU1" s="35" t="s">
        <v>9</v>
      </c>
      <c r="GV1" s="35" t="s">
        <v>11</v>
      </c>
      <c r="GW1" s="35" t="s">
        <v>4</v>
      </c>
      <c r="GX1" s="35" t="s">
        <v>5</v>
      </c>
      <c r="GY1" s="35" t="s">
        <v>6</v>
      </c>
      <c r="GZ1" s="35" t="s">
        <v>12</v>
      </c>
      <c r="HA1" s="35" t="s">
        <v>13</v>
      </c>
      <c r="HB1" s="35" t="s">
        <v>14</v>
      </c>
      <c r="HC1" s="35" t="s">
        <v>15</v>
      </c>
      <c r="HD1" s="35" t="s">
        <v>16</v>
      </c>
      <c r="HE1" s="35" t="s">
        <v>17</v>
      </c>
      <c r="HF1" s="35" t="s">
        <v>14</v>
      </c>
      <c r="HG1" s="35" t="s">
        <v>15</v>
      </c>
      <c r="HH1" s="35" t="s">
        <v>16</v>
      </c>
      <c r="HI1" s="35" t="s">
        <v>18</v>
      </c>
      <c r="HJ1" s="35" t="s">
        <v>14</v>
      </c>
      <c r="HK1" s="35" t="s">
        <v>15</v>
      </c>
      <c r="HL1" s="35" t="s">
        <v>16</v>
      </c>
      <c r="HM1" s="35" t="s">
        <v>19</v>
      </c>
      <c r="HN1" s="35" t="s">
        <v>14</v>
      </c>
      <c r="HO1" s="35" t="s">
        <v>15</v>
      </c>
      <c r="HP1" s="35" t="s">
        <v>16</v>
      </c>
      <c r="HQ1" s="35" t="s">
        <v>20</v>
      </c>
      <c r="HR1" s="35" t="s">
        <v>14</v>
      </c>
      <c r="HS1" s="35" t="s">
        <v>15</v>
      </c>
      <c r="HT1" s="35" t="s">
        <v>16</v>
      </c>
      <c r="HU1" s="35" t="s">
        <v>21</v>
      </c>
      <c r="HV1" s="35" t="s">
        <v>14</v>
      </c>
      <c r="HW1" s="35" t="s">
        <v>15</v>
      </c>
      <c r="HX1" s="35" t="s">
        <v>16</v>
      </c>
      <c r="HY1" s="35" t="s">
        <v>22</v>
      </c>
      <c r="HZ1" s="35" t="s">
        <v>14</v>
      </c>
      <c r="IA1" s="35" t="s">
        <v>15</v>
      </c>
      <c r="IB1" s="35" t="s">
        <v>16</v>
      </c>
      <c r="IC1" s="35" t="s">
        <v>23</v>
      </c>
      <c r="ID1" s="35" t="s">
        <v>14</v>
      </c>
      <c r="IE1" s="35" t="s">
        <v>15</v>
      </c>
      <c r="IF1" s="35" t="s">
        <v>16</v>
      </c>
      <c r="IG1" s="35" t="s">
        <v>24</v>
      </c>
      <c r="IH1" s="35" t="s">
        <v>14</v>
      </c>
      <c r="II1" s="35" t="s">
        <v>15</v>
      </c>
      <c r="IJ1" s="35" t="s">
        <v>16</v>
      </c>
      <c r="IK1" s="35" t="s">
        <v>25</v>
      </c>
      <c r="IL1" s="35" t="s">
        <v>26</v>
      </c>
      <c r="IM1" s="35" t="s">
        <v>27</v>
      </c>
      <c r="IN1" s="35" t="s">
        <v>28</v>
      </c>
      <c r="IO1" s="35" t="s">
        <v>29</v>
      </c>
      <c r="IP1" s="35" t="s">
        <v>30</v>
      </c>
      <c r="IQ1" s="35" t="s">
        <v>9</v>
      </c>
      <c r="IR1" s="35" t="s">
        <v>11</v>
      </c>
      <c r="IS1" s="35" t="s">
        <v>4</v>
      </c>
      <c r="IT1" s="35" t="s">
        <v>5</v>
      </c>
      <c r="IU1" s="35" t="s">
        <v>6</v>
      </c>
      <c r="IV1" s="35" t="s">
        <v>12</v>
      </c>
      <c r="IW1" s="35" t="s">
        <v>13</v>
      </c>
      <c r="IX1" s="35" t="s">
        <v>14</v>
      </c>
      <c r="IY1" s="35" t="s">
        <v>15</v>
      </c>
      <c r="IZ1" s="35" t="s">
        <v>16</v>
      </c>
      <c r="JA1" s="35" t="s">
        <v>17</v>
      </c>
      <c r="JB1" s="35" t="s">
        <v>14</v>
      </c>
      <c r="JC1" s="35" t="s">
        <v>15</v>
      </c>
      <c r="JD1" s="35" t="s">
        <v>16</v>
      </c>
      <c r="JE1" s="35" t="s">
        <v>18</v>
      </c>
      <c r="JF1" s="35" t="s">
        <v>14</v>
      </c>
      <c r="JG1" s="35" t="s">
        <v>15</v>
      </c>
      <c r="JH1" s="35" t="s">
        <v>16</v>
      </c>
      <c r="JI1" s="35" t="s">
        <v>19</v>
      </c>
      <c r="JJ1" s="35" t="s">
        <v>14</v>
      </c>
      <c r="JK1" s="35" t="s">
        <v>15</v>
      </c>
      <c r="JL1" s="35" t="s">
        <v>16</v>
      </c>
      <c r="JM1" s="35" t="s">
        <v>20</v>
      </c>
      <c r="JN1" s="35" t="s">
        <v>14</v>
      </c>
      <c r="JO1" s="35" t="s">
        <v>15</v>
      </c>
      <c r="JP1" s="35" t="s">
        <v>16</v>
      </c>
      <c r="JQ1" s="35" t="s">
        <v>21</v>
      </c>
      <c r="JR1" s="35" t="s">
        <v>14</v>
      </c>
      <c r="JS1" s="35" t="s">
        <v>15</v>
      </c>
      <c r="JT1" s="35" t="s">
        <v>16</v>
      </c>
      <c r="JU1" s="35" t="s">
        <v>22</v>
      </c>
      <c r="JV1" s="35" t="s">
        <v>14</v>
      </c>
      <c r="JW1" s="35" t="s">
        <v>15</v>
      </c>
      <c r="JX1" s="35" t="s">
        <v>16</v>
      </c>
      <c r="JY1" s="35" t="s">
        <v>23</v>
      </c>
      <c r="JZ1" s="35" t="s">
        <v>14</v>
      </c>
      <c r="KA1" s="35" t="s">
        <v>15</v>
      </c>
      <c r="KB1" s="35" t="s">
        <v>16</v>
      </c>
      <c r="KC1" s="35" t="s">
        <v>24</v>
      </c>
      <c r="KD1" s="35" t="s">
        <v>14</v>
      </c>
      <c r="KE1" s="35" t="s">
        <v>15</v>
      </c>
      <c r="KF1" s="35" t="s">
        <v>16</v>
      </c>
      <c r="KG1" s="35" t="s">
        <v>25</v>
      </c>
      <c r="KH1" s="35" t="s">
        <v>26</v>
      </c>
      <c r="KI1" s="35" t="s">
        <v>27</v>
      </c>
      <c r="KJ1" s="35" t="s">
        <v>28</v>
      </c>
      <c r="KK1" s="35" t="s">
        <v>29</v>
      </c>
      <c r="KL1" s="35" t="s">
        <v>30</v>
      </c>
      <c r="KM1" s="35" t="s">
        <v>9</v>
      </c>
      <c r="KN1" s="35" t="s">
        <v>11</v>
      </c>
      <c r="KO1" s="35" t="s">
        <v>4</v>
      </c>
      <c r="KP1" s="35" t="s">
        <v>5</v>
      </c>
      <c r="KQ1" s="35" t="s">
        <v>6</v>
      </c>
      <c r="KR1" s="35" t="s">
        <v>12</v>
      </c>
      <c r="KS1" s="35" t="s">
        <v>13</v>
      </c>
      <c r="KT1" s="35" t="s">
        <v>14</v>
      </c>
      <c r="KU1" s="35" t="s">
        <v>15</v>
      </c>
      <c r="KV1" s="35" t="s">
        <v>16</v>
      </c>
      <c r="KW1" s="35" t="s">
        <v>17</v>
      </c>
      <c r="KX1" s="35" t="s">
        <v>14</v>
      </c>
      <c r="KY1" s="35" t="s">
        <v>15</v>
      </c>
      <c r="KZ1" s="35" t="s">
        <v>16</v>
      </c>
      <c r="LA1" s="35" t="s">
        <v>18</v>
      </c>
      <c r="LB1" s="35" t="s">
        <v>14</v>
      </c>
      <c r="LC1" s="35" t="s">
        <v>15</v>
      </c>
      <c r="LD1" s="35" t="s">
        <v>16</v>
      </c>
      <c r="LE1" s="35" t="s">
        <v>19</v>
      </c>
      <c r="LF1" s="35" t="s">
        <v>14</v>
      </c>
      <c r="LG1" s="35" t="s">
        <v>15</v>
      </c>
      <c r="LH1" s="35" t="s">
        <v>16</v>
      </c>
      <c r="LI1" s="35" t="s">
        <v>20</v>
      </c>
      <c r="LJ1" s="35" t="s">
        <v>14</v>
      </c>
      <c r="LK1" s="35" t="s">
        <v>15</v>
      </c>
      <c r="LL1" s="35" t="s">
        <v>16</v>
      </c>
      <c r="LM1" s="35" t="s">
        <v>21</v>
      </c>
      <c r="LN1" s="35" t="s">
        <v>14</v>
      </c>
      <c r="LO1" s="35" t="s">
        <v>15</v>
      </c>
      <c r="LP1" s="35" t="s">
        <v>16</v>
      </c>
      <c r="LQ1" s="35" t="s">
        <v>22</v>
      </c>
      <c r="LR1" s="35" t="s">
        <v>14</v>
      </c>
      <c r="LS1" s="35" t="s">
        <v>15</v>
      </c>
      <c r="LT1" s="35" t="s">
        <v>16</v>
      </c>
      <c r="LU1" s="35" t="s">
        <v>23</v>
      </c>
      <c r="LV1" s="35" t="s">
        <v>14</v>
      </c>
      <c r="LW1" s="35" t="s">
        <v>15</v>
      </c>
      <c r="LX1" s="35" t="s">
        <v>16</v>
      </c>
      <c r="LY1" s="35" t="s">
        <v>24</v>
      </c>
      <c r="LZ1" s="35" t="s">
        <v>14</v>
      </c>
      <c r="MA1" s="35" t="s">
        <v>15</v>
      </c>
      <c r="MB1" s="35" t="s">
        <v>16</v>
      </c>
      <c r="MC1" s="35" t="s">
        <v>25</v>
      </c>
      <c r="MD1" s="35" t="s">
        <v>26</v>
      </c>
      <c r="ME1" s="35" t="s">
        <v>27</v>
      </c>
      <c r="MF1" s="35" t="s">
        <v>28</v>
      </c>
      <c r="MG1" s="35" t="s">
        <v>29</v>
      </c>
      <c r="MH1" s="35" t="s">
        <v>30</v>
      </c>
      <c r="MI1" s="35" t="s">
        <v>9</v>
      </c>
      <c r="MJ1" s="35" t="s">
        <v>11</v>
      </c>
      <c r="MK1" s="35" t="s">
        <v>4</v>
      </c>
      <c r="ML1" s="35" t="s">
        <v>5</v>
      </c>
      <c r="MM1" s="35" t="s">
        <v>6</v>
      </c>
      <c r="MN1" s="35" t="s">
        <v>12</v>
      </c>
      <c r="MO1" s="35" t="s">
        <v>13</v>
      </c>
      <c r="MP1" s="35" t="s">
        <v>14</v>
      </c>
      <c r="MQ1" s="35" t="s">
        <v>15</v>
      </c>
      <c r="MR1" s="35" t="s">
        <v>16</v>
      </c>
      <c r="MS1" s="35" t="s">
        <v>17</v>
      </c>
      <c r="MT1" s="35" t="s">
        <v>14</v>
      </c>
      <c r="MU1" s="35" t="s">
        <v>15</v>
      </c>
      <c r="MV1" s="35" t="s">
        <v>16</v>
      </c>
      <c r="MW1" s="35" t="s">
        <v>18</v>
      </c>
      <c r="MX1" s="35" t="s">
        <v>14</v>
      </c>
      <c r="MY1" s="35" t="s">
        <v>15</v>
      </c>
      <c r="MZ1" s="35" t="s">
        <v>16</v>
      </c>
      <c r="NA1" s="35" t="s">
        <v>19</v>
      </c>
      <c r="NB1" s="35" t="s">
        <v>14</v>
      </c>
      <c r="NC1" s="35" t="s">
        <v>15</v>
      </c>
      <c r="ND1" s="35" t="s">
        <v>16</v>
      </c>
      <c r="NE1" s="35" t="s">
        <v>20</v>
      </c>
      <c r="NF1" s="35" t="s">
        <v>14</v>
      </c>
      <c r="NG1" s="35" t="s">
        <v>15</v>
      </c>
      <c r="NH1" s="35" t="s">
        <v>16</v>
      </c>
      <c r="NI1" s="35" t="s">
        <v>21</v>
      </c>
      <c r="NJ1" s="35" t="s">
        <v>14</v>
      </c>
      <c r="NK1" s="35" t="s">
        <v>15</v>
      </c>
      <c r="NL1" s="35" t="s">
        <v>16</v>
      </c>
      <c r="NM1" s="35" t="s">
        <v>22</v>
      </c>
      <c r="NN1" s="35" t="s">
        <v>14</v>
      </c>
      <c r="NO1" s="35" t="s">
        <v>15</v>
      </c>
      <c r="NP1" s="35" t="s">
        <v>16</v>
      </c>
      <c r="NQ1" s="35" t="s">
        <v>23</v>
      </c>
      <c r="NR1" s="35" t="s">
        <v>14</v>
      </c>
      <c r="NS1" s="35" t="s">
        <v>15</v>
      </c>
      <c r="NT1" s="35" t="s">
        <v>16</v>
      </c>
      <c r="NU1" s="35" t="s">
        <v>24</v>
      </c>
      <c r="NV1" s="35" t="s">
        <v>14</v>
      </c>
      <c r="NW1" s="35" t="s">
        <v>15</v>
      </c>
      <c r="NX1" s="35" t="s">
        <v>16</v>
      </c>
      <c r="NY1" s="35" t="s">
        <v>25</v>
      </c>
      <c r="NZ1" s="35" t="s">
        <v>26</v>
      </c>
      <c r="OA1" s="35" t="s">
        <v>27</v>
      </c>
      <c r="OB1" s="35" t="s">
        <v>28</v>
      </c>
      <c r="OC1" s="35" t="s">
        <v>29</v>
      </c>
      <c r="OD1" s="35" t="s">
        <v>30</v>
      </c>
      <c r="OE1" s="35" t="s">
        <v>9</v>
      </c>
      <c r="OF1" s="35" t="s">
        <v>11</v>
      </c>
      <c r="OG1" s="35" t="s">
        <v>4</v>
      </c>
      <c r="OH1" s="35" t="s">
        <v>5</v>
      </c>
      <c r="OI1" s="35" t="s">
        <v>6</v>
      </c>
      <c r="OJ1" s="35" t="s">
        <v>12</v>
      </c>
      <c r="OK1" s="35" t="s">
        <v>13</v>
      </c>
      <c r="OL1" s="35" t="s">
        <v>14</v>
      </c>
      <c r="OM1" s="35" t="s">
        <v>15</v>
      </c>
      <c r="ON1" s="35" t="s">
        <v>16</v>
      </c>
      <c r="OO1" s="35" t="s">
        <v>17</v>
      </c>
      <c r="OP1" s="35" t="s">
        <v>14</v>
      </c>
      <c r="OQ1" s="35" t="s">
        <v>15</v>
      </c>
      <c r="OR1" s="35" t="s">
        <v>16</v>
      </c>
      <c r="OS1" s="35" t="s">
        <v>18</v>
      </c>
      <c r="OT1" s="35" t="s">
        <v>14</v>
      </c>
      <c r="OU1" s="35" t="s">
        <v>15</v>
      </c>
      <c r="OV1" s="35" t="s">
        <v>16</v>
      </c>
      <c r="OW1" s="35" t="s">
        <v>19</v>
      </c>
      <c r="OX1" s="35" t="s">
        <v>14</v>
      </c>
      <c r="OY1" s="35" t="s">
        <v>15</v>
      </c>
      <c r="OZ1" s="35" t="s">
        <v>16</v>
      </c>
      <c r="PA1" s="35" t="s">
        <v>20</v>
      </c>
      <c r="PB1" s="35" t="s">
        <v>14</v>
      </c>
      <c r="PC1" s="35" t="s">
        <v>15</v>
      </c>
      <c r="PD1" s="35" t="s">
        <v>16</v>
      </c>
      <c r="PE1" s="35" t="s">
        <v>21</v>
      </c>
      <c r="PF1" s="35" t="s">
        <v>14</v>
      </c>
      <c r="PG1" s="35" t="s">
        <v>15</v>
      </c>
      <c r="PH1" s="35" t="s">
        <v>16</v>
      </c>
      <c r="PI1" s="35" t="s">
        <v>22</v>
      </c>
      <c r="PJ1" s="35" t="s">
        <v>14</v>
      </c>
      <c r="PK1" s="35" t="s">
        <v>15</v>
      </c>
      <c r="PL1" s="35" t="s">
        <v>16</v>
      </c>
      <c r="PM1" s="35" t="s">
        <v>23</v>
      </c>
      <c r="PN1" s="35" t="s">
        <v>14</v>
      </c>
      <c r="PO1" s="35" t="s">
        <v>15</v>
      </c>
      <c r="PP1" s="35" t="s">
        <v>16</v>
      </c>
      <c r="PQ1" s="35" t="s">
        <v>24</v>
      </c>
      <c r="PR1" s="35" t="s">
        <v>14</v>
      </c>
      <c r="PS1" s="35" t="s">
        <v>15</v>
      </c>
      <c r="PT1" s="35" t="s">
        <v>16</v>
      </c>
      <c r="PU1" s="35" t="s">
        <v>25</v>
      </c>
      <c r="PV1" s="35" t="s">
        <v>26</v>
      </c>
      <c r="PW1" s="35" t="s">
        <v>27</v>
      </c>
      <c r="PX1" s="35" t="s">
        <v>28</v>
      </c>
      <c r="PY1" s="35" t="s">
        <v>29</v>
      </c>
      <c r="PZ1" s="35" t="s">
        <v>30</v>
      </c>
      <c r="QA1" s="35" t="s">
        <v>9</v>
      </c>
      <c r="QB1" s="35" t="s">
        <v>11</v>
      </c>
      <c r="QC1" s="35" t="s">
        <v>4</v>
      </c>
      <c r="QD1" s="35" t="s">
        <v>5</v>
      </c>
      <c r="QE1" s="35" t="s">
        <v>6</v>
      </c>
      <c r="QF1" s="35" t="s">
        <v>12</v>
      </c>
      <c r="QG1" s="35" t="s">
        <v>13</v>
      </c>
      <c r="QH1" s="35" t="s">
        <v>14</v>
      </c>
      <c r="QI1" s="35" t="s">
        <v>15</v>
      </c>
      <c r="QJ1" s="35" t="s">
        <v>16</v>
      </c>
      <c r="QK1" s="35" t="s">
        <v>17</v>
      </c>
      <c r="QL1" s="35" t="s">
        <v>14</v>
      </c>
      <c r="QM1" s="35" t="s">
        <v>15</v>
      </c>
      <c r="QN1" s="35" t="s">
        <v>16</v>
      </c>
      <c r="QO1" s="35" t="s">
        <v>18</v>
      </c>
      <c r="QP1" s="35" t="s">
        <v>14</v>
      </c>
      <c r="QQ1" s="35" t="s">
        <v>15</v>
      </c>
      <c r="QR1" s="35" t="s">
        <v>16</v>
      </c>
      <c r="QS1" s="35" t="s">
        <v>19</v>
      </c>
      <c r="QT1" s="35" t="s">
        <v>14</v>
      </c>
      <c r="QU1" s="35" t="s">
        <v>15</v>
      </c>
      <c r="QV1" s="35" t="s">
        <v>16</v>
      </c>
      <c r="QW1" s="35" t="s">
        <v>20</v>
      </c>
      <c r="QX1" s="35" t="s">
        <v>14</v>
      </c>
      <c r="QY1" s="35" t="s">
        <v>15</v>
      </c>
      <c r="QZ1" s="35" t="s">
        <v>16</v>
      </c>
      <c r="RA1" s="35" t="s">
        <v>21</v>
      </c>
      <c r="RB1" s="35" t="s">
        <v>14</v>
      </c>
      <c r="RC1" s="35" t="s">
        <v>15</v>
      </c>
      <c r="RD1" s="35" t="s">
        <v>16</v>
      </c>
      <c r="RE1" s="35" t="s">
        <v>22</v>
      </c>
      <c r="RF1" s="35" t="s">
        <v>14</v>
      </c>
      <c r="RG1" s="35" t="s">
        <v>15</v>
      </c>
      <c r="RH1" s="35" t="s">
        <v>16</v>
      </c>
      <c r="RI1" s="35" t="s">
        <v>23</v>
      </c>
      <c r="RJ1" s="35" t="s">
        <v>14</v>
      </c>
      <c r="RK1" s="35" t="s">
        <v>15</v>
      </c>
      <c r="RL1" s="35" t="s">
        <v>16</v>
      </c>
      <c r="RM1" s="35" t="s">
        <v>24</v>
      </c>
      <c r="RN1" s="35" t="s">
        <v>14</v>
      </c>
      <c r="RO1" s="35" t="s">
        <v>15</v>
      </c>
      <c r="RP1" s="35" t="s">
        <v>16</v>
      </c>
      <c r="RQ1" s="35" t="s">
        <v>25</v>
      </c>
      <c r="RR1" s="35" t="s">
        <v>26</v>
      </c>
      <c r="RS1" s="35" t="s">
        <v>27</v>
      </c>
      <c r="RT1" s="35" t="s">
        <v>28</v>
      </c>
      <c r="RU1" s="35" t="s">
        <v>29</v>
      </c>
      <c r="RV1" s="35" t="s">
        <v>30</v>
      </c>
      <c r="RW1" s="35" t="s">
        <v>37</v>
      </c>
      <c r="RX1" s="35" t="s">
        <v>38</v>
      </c>
      <c r="RY1" s="35" t="s">
        <v>39</v>
      </c>
      <c r="RZ1" s="35" t="s">
        <v>40</v>
      </c>
      <c r="SA1" s="35" t="s">
        <v>41</v>
      </c>
      <c r="SB1" s="35" t="s">
        <v>42</v>
      </c>
      <c r="SC1" s="35" t="s">
        <v>43</v>
      </c>
      <c r="SD1" s="35" t="s">
        <v>44</v>
      </c>
      <c r="SE1" s="35" t="s">
        <v>45</v>
      </c>
      <c r="SF1" s="35" t="s">
        <v>46</v>
      </c>
      <c r="SG1" s="35" t="s">
        <v>47</v>
      </c>
      <c r="SH1" s="35" t="s">
        <v>48</v>
      </c>
      <c r="SI1" s="35" t="s">
        <v>49</v>
      </c>
      <c r="SJ1" s="35" t="s">
        <v>50</v>
      </c>
      <c r="SK1" s="35" t="s">
        <v>51</v>
      </c>
      <c r="SL1" s="35" t="s">
        <v>52</v>
      </c>
      <c r="SM1" s="35" t="s">
        <v>53</v>
      </c>
      <c r="SN1" s="35" t="s">
        <v>54</v>
      </c>
      <c r="SO1" s="35" t="s">
        <v>55</v>
      </c>
      <c r="SP1" s="35" t="s">
        <v>56</v>
      </c>
      <c r="SQ1" s="35" t="s">
        <v>57</v>
      </c>
      <c r="SR1" s="35" t="s">
        <v>58</v>
      </c>
      <c r="SS1" s="35" t="s">
        <v>59</v>
      </c>
      <c r="ST1" s="35" t="s">
        <v>60</v>
      </c>
      <c r="SU1" s="35" t="s">
        <v>61</v>
      </c>
      <c r="SV1" s="35" t="s">
        <v>62</v>
      </c>
      <c r="SW1" s="35" t="s">
        <v>63</v>
      </c>
      <c r="SX1" s="35" t="s">
        <v>64</v>
      </c>
      <c r="SY1" s="35" t="s">
        <v>65</v>
      </c>
      <c r="SZ1" s="35" t="s">
        <v>66</v>
      </c>
      <c r="TA1" s="35" t="s">
        <v>67</v>
      </c>
      <c r="TB1" s="35" t="s">
        <v>68</v>
      </c>
      <c r="TC1" s="35" t="s">
        <v>69</v>
      </c>
      <c r="TD1" s="35" t="s">
        <v>70</v>
      </c>
      <c r="TE1" s="35" t="s">
        <v>71</v>
      </c>
      <c r="TF1" s="35" t="s">
        <v>72</v>
      </c>
      <c r="TG1" s="35" t="s">
        <v>73</v>
      </c>
      <c r="TH1" s="35" t="s">
        <v>74</v>
      </c>
      <c r="TI1" s="35" t="s">
        <v>75</v>
      </c>
      <c r="TJ1" s="35" t="s">
        <v>76</v>
      </c>
      <c r="TK1" s="37" t="s">
        <v>77</v>
      </c>
      <c r="TL1" s="37" t="s">
        <v>78</v>
      </c>
      <c r="TM1" s="37" t="s">
        <v>79</v>
      </c>
      <c r="TN1" s="37" t="s">
        <v>80</v>
      </c>
      <c r="TO1" s="37" t="s">
        <v>81</v>
      </c>
      <c r="TP1" s="37" t="s">
        <v>82</v>
      </c>
      <c r="TQ1" s="37" t="s">
        <v>83</v>
      </c>
      <c r="TR1" s="37" t="s">
        <v>84</v>
      </c>
      <c r="TS1" s="37" t="s">
        <v>85</v>
      </c>
      <c r="TT1" s="37" t="s">
        <v>86</v>
      </c>
      <c r="TU1" s="37" t="s">
        <v>87</v>
      </c>
      <c r="TV1" s="37" t="s">
        <v>88</v>
      </c>
      <c r="TW1" s="37" t="s">
        <v>89</v>
      </c>
      <c r="TX1" s="37" t="s">
        <v>90</v>
      </c>
      <c r="TY1" s="37" t="s">
        <v>91</v>
      </c>
      <c r="TZ1" s="37" t="s">
        <v>92</v>
      </c>
      <c r="UA1" s="37" t="s">
        <v>93</v>
      </c>
      <c r="UB1" s="37" t="s">
        <v>94</v>
      </c>
      <c r="UC1" s="37" t="s">
        <v>95</v>
      </c>
      <c r="UD1" s="37" t="s">
        <v>96</v>
      </c>
      <c r="UE1" s="37"/>
      <c r="UF1" s="37"/>
      <c r="UG1" s="37"/>
      <c r="UH1" s="37"/>
      <c r="UI1" s="37"/>
      <c r="UJ1" s="37"/>
      <c r="UK1" s="37"/>
      <c r="UL1" s="37"/>
      <c r="UM1" s="37"/>
      <c r="UN1" s="37"/>
      <c r="UO1" s="37"/>
      <c r="UP1" s="37"/>
      <c r="UQ1" s="37"/>
      <c r="UR1" s="37"/>
      <c r="US1" s="37"/>
      <c r="UT1" s="37"/>
      <c r="UU1" s="37"/>
      <c r="UV1" s="37"/>
      <c r="UW1" s="37"/>
    </row>
    <row r="2" spans="1:708" s="41" customFormat="1" ht="15" customHeight="1" x14ac:dyDescent="0.25">
      <c r="A2" s="40" t="s">
        <v>4478</v>
      </c>
      <c r="B2" s="40" t="s">
        <v>161</v>
      </c>
      <c r="C2" s="40" t="s">
        <v>669</v>
      </c>
      <c r="D2" s="40" t="s">
        <v>213</v>
      </c>
      <c r="E2" s="40" t="s">
        <v>143</v>
      </c>
      <c r="F2" s="40">
        <v>18</v>
      </c>
      <c r="G2" s="40">
        <v>27</v>
      </c>
      <c r="H2" s="40">
        <v>45</v>
      </c>
      <c r="I2" s="40">
        <v>3</v>
      </c>
      <c r="J2" s="40" t="s">
        <v>495</v>
      </c>
      <c r="K2" s="40" t="s">
        <v>10</v>
      </c>
      <c r="L2" s="40" t="s">
        <v>496</v>
      </c>
      <c r="M2" s="40">
        <v>7</v>
      </c>
      <c r="N2" s="40">
        <v>11</v>
      </c>
      <c r="O2" s="40">
        <v>18</v>
      </c>
      <c r="P2" s="40" t="s">
        <v>497</v>
      </c>
      <c r="Q2" s="40" t="s">
        <v>3858</v>
      </c>
      <c r="R2" s="40" t="s">
        <v>498</v>
      </c>
      <c r="S2" s="40" t="s">
        <v>499</v>
      </c>
      <c r="T2" s="40" t="s">
        <v>3859</v>
      </c>
      <c r="U2" s="40" t="s">
        <v>501</v>
      </c>
      <c r="V2" s="40" t="s">
        <v>3860</v>
      </c>
      <c r="W2" s="40" t="s">
        <v>3861</v>
      </c>
      <c r="X2" s="40" t="s">
        <v>3859</v>
      </c>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t="s">
        <v>3862</v>
      </c>
      <c r="BB2" s="40" t="s">
        <v>502</v>
      </c>
      <c r="BC2" s="40" t="s">
        <v>503</v>
      </c>
      <c r="BD2" s="40" t="s">
        <v>504</v>
      </c>
      <c r="BE2" s="40" t="s">
        <v>3863</v>
      </c>
      <c r="BF2" s="40" t="s">
        <v>101</v>
      </c>
      <c r="BG2" s="40" t="s">
        <v>31</v>
      </c>
      <c r="BH2" s="40" t="s">
        <v>505</v>
      </c>
      <c r="BI2" s="40">
        <v>11</v>
      </c>
      <c r="BJ2" s="40">
        <v>16</v>
      </c>
      <c r="BK2" s="40">
        <v>27</v>
      </c>
      <c r="BL2" s="40" t="s">
        <v>506</v>
      </c>
      <c r="BM2" s="40" t="s">
        <v>507</v>
      </c>
      <c r="BN2" s="40" t="s">
        <v>3864</v>
      </c>
      <c r="BO2" s="40" t="s">
        <v>508</v>
      </c>
      <c r="BP2" s="40" t="s">
        <v>3859</v>
      </c>
      <c r="BQ2" s="40" t="s">
        <v>509</v>
      </c>
      <c r="BR2" s="40" t="s">
        <v>3865</v>
      </c>
      <c r="BS2" s="40" t="s">
        <v>3866</v>
      </c>
      <c r="BT2" s="40" t="s">
        <v>3859</v>
      </c>
      <c r="BU2" s="40" t="s">
        <v>510</v>
      </c>
      <c r="BV2" s="40" t="s">
        <v>3867</v>
      </c>
      <c r="BW2" s="40" t="s">
        <v>3868</v>
      </c>
      <c r="BX2" s="40" t="s">
        <v>3859</v>
      </c>
      <c r="BY2" s="40"/>
      <c r="BZ2" s="40"/>
      <c r="CA2" s="40"/>
      <c r="CB2" s="40"/>
      <c r="CC2" s="40"/>
      <c r="CD2" s="40"/>
      <c r="CE2" s="40"/>
      <c r="CF2" s="40"/>
      <c r="CG2" s="40"/>
      <c r="CH2" s="40"/>
      <c r="CI2" s="40"/>
      <c r="CJ2" s="40"/>
      <c r="CK2" s="40"/>
      <c r="CL2" s="40"/>
      <c r="CM2" s="40"/>
      <c r="CN2" s="40"/>
      <c r="CO2" s="40"/>
      <c r="CP2" s="40"/>
      <c r="CQ2" s="40"/>
      <c r="CR2" s="40"/>
      <c r="CS2" s="40"/>
      <c r="CT2" s="40"/>
      <c r="CU2" s="40"/>
      <c r="CV2" s="40"/>
      <c r="CW2" s="40" t="s">
        <v>3869</v>
      </c>
      <c r="CX2" s="40" t="s">
        <v>3870</v>
      </c>
      <c r="CY2" s="40" t="s">
        <v>511</v>
      </c>
      <c r="CZ2" s="40" t="s">
        <v>512</v>
      </c>
      <c r="DA2" s="40" t="s">
        <v>513</v>
      </c>
      <c r="DB2" s="40" t="s">
        <v>101</v>
      </c>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t="s">
        <v>3871</v>
      </c>
      <c r="RX2" s="40" t="s">
        <v>514</v>
      </c>
      <c r="RY2" s="40" t="s">
        <v>3872</v>
      </c>
      <c r="RZ2" s="40" t="s">
        <v>3873</v>
      </c>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t="s">
        <v>3874</v>
      </c>
      <c r="TL2" s="40" t="s">
        <v>3875</v>
      </c>
      <c r="TM2" s="40" t="s">
        <v>3876</v>
      </c>
      <c r="TN2" s="40" t="s">
        <v>3877</v>
      </c>
      <c r="TO2" s="40" t="s">
        <v>3878</v>
      </c>
      <c r="TP2" s="40" t="s">
        <v>3879</v>
      </c>
      <c r="TQ2" s="40" t="s">
        <v>515</v>
      </c>
      <c r="TR2" s="40" t="s">
        <v>3880</v>
      </c>
      <c r="TS2" s="40" t="s">
        <v>3881</v>
      </c>
      <c r="TT2" s="40"/>
      <c r="TU2" s="40"/>
      <c r="TV2" s="40"/>
      <c r="TW2" s="40"/>
      <c r="TX2" s="40"/>
      <c r="TY2" s="40"/>
      <c r="TZ2" s="40"/>
      <c r="UA2" s="40"/>
      <c r="UB2" s="40"/>
      <c r="UC2" s="40"/>
      <c r="UD2" s="40"/>
    </row>
    <row r="3" spans="1:708" s="41" customFormat="1" ht="15" customHeight="1" x14ac:dyDescent="0.25">
      <c r="A3" s="40" t="s">
        <v>4479</v>
      </c>
      <c r="B3" s="40" t="s">
        <v>203</v>
      </c>
      <c r="C3" s="40" t="s">
        <v>669</v>
      </c>
      <c r="D3" s="40" t="s">
        <v>213</v>
      </c>
      <c r="E3" s="40" t="s">
        <v>98</v>
      </c>
      <c r="F3" s="40">
        <v>24</v>
      </c>
      <c r="G3" s="40">
        <v>66</v>
      </c>
      <c r="H3" s="40">
        <v>90</v>
      </c>
      <c r="I3" s="40">
        <v>6</v>
      </c>
      <c r="J3" s="40" t="s">
        <v>670</v>
      </c>
      <c r="K3" s="40" t="s">
        <v>10</v>
      </c>
      <c r="L3" s="40" t="s">
        <v>369</v>
      </c>
      <c r="M3" s="40">
        <v>6</v>
      </c>
      <c r="N3" s="40">
        <v>12</v>
      </c>
      <c r="O3" s="40">
        <v>18</v>
      </c>
      <c r="P3" s="40" t="s">
        <v>370</v>
      </c>
      <c r="Q3" s="40" t="s">
        <v>671</v>
      </c>
      <c r="R3" s="40" t="s">
        <v>672</v>
      </c>
      <c r="S3" s="40" t="s">
        <v>673</v>
      </c>
      <c r="T3" s="40" t="s">
        <v>674</v>
      </c>
      <c r="U3" s="40" t="s">
        <v>675</v>
      </c>
      <c r="V3" s="40" t="s">
        <v>676</v>
      </c>
      <c r="W3" s="40" t="s">
        <v>677</v>
      </c>
      <c r="X3" s="40" t="s">
        <v>678</v>
      </c>
      <c r="Y3" s="40" t="s">
        <v>371</v>
      </c>
      <c r="Z3" s="40" t="s">
        <v>679</v>
      </c>
      <c r="AA3" s="40" t="s">
        <v>680</v>
      </c>
      <c r="AB3" s="40" t="s">
        <v>678</v>
      </c>
      <c r="AC3" s="40"/>
      <c r="AD3" s="40"/>
      <c r="AE3" s="40"/>
      <c r="AF3" s="40"/>
      <c r="AG3" s="40"/>
      <c r="AH3" s="40"/>
      <c r="AI3" s="40"/>
      <c r="AJ3" s="40"/>
      <c r="AK3" s="40"/>
      <c r="AL3" s="40"/>
      <c r="AM3" s="40"/>
      <c r="AN3" s="40"/>
      <c r="AO3" s="40"/>
      <c r="AP3" s="40"/>
      <c r="AQ3" s="40"/>
      <c r="AR3" s="40"/>
      <c r="AS3" s="40"/>
      <c r="AT3" s="40"/>
      <c r="AU3" s="40"/>
      <c r="AV3" s="40"/>
      <c r="AW3" s="40"/>
      <c r="AX3" s="40"/>
      <c r="AY3" s="40"/>
      <c r="AZ3" s="40"/>
      <c r="BA3" s="40" t="s">
        <v>681</v>
      </c>
      <c r="BB3" s="40" t="s">
        <v>682</v>
      </c>
      <c r="BC3" s="40" t="s">
        <v>683</v>
      </c>
      <c r="BD3" s="40" t="s">
        <v>684</v>
      </c>
      <c r="BE3" s="40" t="s">
        <v>685</v>
      </c>
      <c r="BF3" s="40" t="s">
        <v>101</v>
      </c>
      <c r="BG3" s="40" t="s">
        <v>31</v>
      </c>
      <c r="BH3" s="40" t="s">
        <v>102</v>
      </c>
      <c r="BI3" s="40">
        <v>6</v>
      </c>
      <c r="BJ3" s="40">
        <v>18</v>
      </c>
      <c r="BK3" s="40">
        <v>24</v>
      </c>
      <c r="BL3" s="40" t="s">
        <v>372</v>
      </c>
      <c r="BM3" s="40" t="s">
        <v>686</v>
      </c>
      <c r="BN3" s="40" t="s">
        <v>687</v>
      </c>
      <c r="BO3" s="40" t="s">
        <v>688</v>
      </c>
      <c r="BP3" s="40" t="s">
        <v>678</v>
      </c>
      <c r="BQ3" s="40" t="s">
        <v>373</v>
      </c>
      <c r="BR3" s="42" t="s">
        <v>689</v>
      </c>
      <c r="BS3" s="40" t="s">
        <v>690</v>
      </c>
      <c r="BT3" s="40" t="s">
        <v>678</v>
      </c>
      <c r="BU3" s="40" t="s">
        <v>691</v>
      </c>
      <c r="BV3" s="40" t="s">
        <v>692</v>
      </c>
      <c r="BW3" s="40" t="s">
        <v>693</v>
      </c>
      <c r="BX3" s="40" t="s">
        <v>678</v>
      </c>
      <c r="BY3" s="40" t="s">
        <v>374</v>
      </c>
      <c r="BZ3" s="40" t="s">
        <v>694</v>
      </c>
      <c r="CA3" s="40" t="s">
        <v>695</v>
      </c>
      <c r="CB3" s="40" t="s">
        <v>678</v>
      </c>
      <c r="CC3" s="40"/>
      <c r="CD3" s="40"/>
      <c r="CE3" s="40"/>
      <c r="CF3" s="40"/>
      <c r="CG3" s="40"/>
      <c r="CH3" s="40"/>
      <c r="CI3" s="40"/>
      <c r="CJ3" s="40"/>
      <c r="CK3" s="40"/>
      <c r="CL3" s="40"/>
      <c r="CM3" s="40"/>
      <c r="CN3" s="40"/>
      <c r="CO3" s="40"/>
      <c r="CP3" s="40"/>
      <c r="CQ3" s="40"/>
      <c r="CR3" s="40"/>
      <c r="CS3" s="40"/>
      <c r="CT3" s="40"/>
      <c r="CU3" s="40"/>
      <c r="CV3" s="40"/>
      <c r="CW3" s="40" t="s">
        <v>696</v>
      </c>
      <c r="CX3" s="40" t="s">
        <v>697</v>
      </c>
      <c r="CY3" s="40" t="s">
        <v>698</v>
      </c>
      <c r="CZ3" s="40" t="s">
        <v>699</v>
      </c>
      <c r="DA3" s="40" t="s">
        <v>685</v>
      </c>
      <c r="DB3" s="40" t="s">
        <v>101</v>
      </c>
      <c r="DC3" s="40" t="s">
        <v>32</v>
      </c>
      <c r="DD3" s="40" t="s">
        <v>455</v>
      </c>
      <c r="DE3" s="40">
        <v>6</v>
      </c>
      <c r="DF3" s="40">
        <v>18</v>
      </c>
      <c r="DG3" s="40">
        <v>24</v>
      </c>
      <c r="DH3" s="40" t="s">
        <v>375</v>
      </c>
      <c r="DI3" s="40" t="s">
        <v>376</v>
      </c>
      <c r="DJ3" s="40" t="s">
        <v>700</v>
      </c>
      <c r="DK3" s="40" t="s">
        <v>701</v>
      </c>
      <c r="DL3" s="40" t="s">
        <v>702</v>
      </c>
      <c r="DM3" s="40" t="s">
        <v>703</v>
      </c>
      <c r="DN3" s="40" t="s">
        <v>704</v>
      </c>
      <c r="DO3" s="40" t="s">
        <v>705</v>
      </c>
      <c r="DP3" s="40" t="s">
        <v>702</v>
      </c>
      <c r="DQ3" s="40" t="s">
        <v>377</v>
      </c>
      <c r="DR3" s="40" t="s">
        <v>706</v>
      </c>
      <c r="DS3" s="40" t="s">
        <v>707</v>
      </c>
      <c r="DT3" s="40" t="s">
        <v>702</v>
      </c>
      <c r="DU3" s="40" t="s">
        <v>377</v>
      </c>
      <c r="DV3" s="40" t="s">
        <v>708</v>
      </c>
      <c r="DW3" s="40" t="s">
        <v>709</v>
      </c>
      <c r="DX3" s="40" t="s">
        <v>702</v>
      </c>
      <c r="DY3" s="40" t="s">
        <v>378</v>
      </c>
      <c r="DZ3" s="40" t="s">
        <v>710</v>
      </c>
      <c r="EA3" s="40" t="s">
        <v>711</v>
      </c>
      <c r="EB3" s="40" t="s">
        <v>702</v>
      </c>
      <c r="EC3" s="40"/>
      <c r="ED3" s="40"/>
      <c r="EE3" s="40"/>
      <c r="EF3" s="40"/>
      <c r="EG3" s="40"/>
      <c r="EH3" s="40"/>
      <c r="EI3" s="40"/>
      <c r="EJ3" s="40"/>
      <c r="EK3" s="40"/>
      <c r="EL3" s="40"/>
      <c r="EM3" s="40"/>
      <c r="EN3" s="40"/>
      <c r="EO3" s="40"/>
      <c r="EP3" s="40"/>
      <c r="EQ3" s="40"/>
      <c r="ER3" s="40"/>
      <c r="ES3" s="40" t="s">
        <v>712</v>
      </c>
      <c r="ET3" s="40" t="s">
        <v>713</v>
      </c>
      <c r="EU3" s="40" t="s">
        <v>714</v>
      </c>
      <c r="EV3" s="40" t="s">
        <v>715</v>
      </c>
      <c r="EW3" s="40" t="s">
        <v>716</v>
      </c>
      <c r="EX3" s="40" t="s">
        <v>101</v>
      </c>
      <c r="EY3" s="40" t="s">
        <v>33</v>
      </c>
      <c r="EZ3" s="40" t="s">
        <v>456</v>
      </c>
      <c r="FA3" s="40">
        <v>6</v>
      </c>
      <c r="FB3" s="40">
        <v>18</v>
      </c>
      <c r="FC3" s="40">
        <v>24</v>
      </c>
      <c r="FD3" s="40" t="s">
        <v>379</v>
      </c>
      <c r="FE3" s="40" t="s">
        <v>380</v>
      </c>
      <c r="FF3" s="40" t="s">
        <v>717</v>
      </c>
      <c r="FG3" s="40" t="s">
        <v>718</v>
      </c>
      <c r="FH3" s="40" t="s">
        <v>719</v>
      </c>
      <c r="FI3" s="40" t="s">
        <v>720</v>
      </c>
      <c r="FJ3" s="40" t="s">
        <v>721</v>
      </c>
      <c r="FK3" s="40" t="s">
        <v>722</v>
      </c>
      <c r="FL3" s="40" t="s">
        <v>723</v>
      </c>
      <c r="FM3" s="40" t="s">
        <v>724</v>
      </c>
      <c r="FN3" s="40" t="s">
        <v>725</v>
      </c>
      <c r="FO3" s="40" t="s">
        <v>726</v>
      </c>
      <c r="FP3" s="40" t="s">
        <v>727</v>
      </c>
      <c r="FQ3" s="40"/>
      <c r="FR3" s="40"/>
      <c r="FS3" s="40"/>
      <c r="FT3" s="40"/>
      <c r="FU3" s="40"/>
      <c r="FV3" s="40"/>
      <c r="FW3" s="40"/>
      <c r="FX3" s="40"/>
      <c r="FY3" s="40"/>
      <c r="FZ3" s="40"/>
      <c r="GA3" s="40"/>
      <c r="GB3" s="40"/>
      <c r="GC3" s="40"/>
      <c r="GD3" s="40"/>
      <c r="GE3" s="40"/>
      <c r="GF3" s="40"/>
      <c r="GG3" s="40"/>
      <c r="GH3" s="40"/>
      <c r="GI3" s="40"/>
      <c r="GJ3" s="40"/>
      <c r="GK3" s="40"/>
      <c r="GL3" s="40"/>
      <c r="GM3" s="40"/>
      <c r="GN3" s="40"/>
      <c r="GO3" s="40" t="s">
        <v>728</v>
      </c>
      <c r="GP3" s="40" t="s">
        <v>729</v>
      </c>
      <c r="GQ3" s="40" t="s">
        <v>730</v>
      </c>
      <c r="GR3" s="40" t="s">
        <v>731</v>
      </c>
      <c r="GS3" s="40" t="s">
        <v>732</v>
      </c>
      <c r="GT3" s="40" t="s">
        <v>101</v>
      </c>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t="s">
        <v>267</v>
      </c>
      <c r="RX3" s="40" t="s">
        <v>733</v>
      </c>
      <c r="RY3" s="40" t="s">
        <v>416</v>
      </c>
      <c r="RZ3" s="40" t="s">
        <v>268</v>
      </c>
      <c r="SA3" s="40" t="s">
        <v>269</v>
      </c>
      <c r="SB3" s="40" t="s">
        <v>734</v>
      </c>
      <c r="SC3" s="40" t="s">
        <v>270</v>
      </c>
      <c r="SD3" s="40" t="s">
        <v>735</v>
      </c>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t="s">
        <v>736</v>
      </c>
      <c r="TL3" s="40" t="s">
        <v>737</v>
      </c>
      <c r="TM3" s="40" t="s">
        <v>738</v>
      </c>
      <c r="TN3" s="40" t="s">
        <v>739</v>
      </c>
      <c r="TO3" s="40" t="s">
        <v>740</v>
      </c>
      <c r="TP3" s="40" t="s">
        <v>741</v>
      </c>
      <c r="TQ3" s="40" t="s">
        <v>742</v>
      </c>
      <c r="TR3" s="40"/>
      <c r="TS3" s="40"/>
      <c r="TT3" s="40"/>
      <c r="TU3" s="40"/>
      <c r="TV3" s="40"/>
      <c r="TW3" s="40"/>
      <c r="TX3" s="40"/>
      <c r="TY3" s="40"/>
      <c r="TZ3" s="40"/>
      <c r="UA3" s="40"/>
      <c r="UB3" s="40"/>
      <c r="UC3" s="40"/>
      <c r="UD3" s="40"/>
    </row>
    <row r="4" spans="1:708" s="41" customFormat="1" ht="15" customHeight="1" x14ac:dyDescent="0.25">
      <c r="A4" s="40" t="s">
        <v>4480</v>
      </c>
      <c r="B4" s="40" t="s">
        <v>204</v>
      </c>
      <c r="C4" s="40" t="s">
        <v>669</v>
      </c>
      <c r="D4" s="40" t="s">
        <v>213</v>
      </c>
      <c r="E4" s="40" t="s">
        <v>115</v>
      </c>
      <c r="F4" s="40">
        <v>19</v>
      </c>
      <c r="G4" s="40">
        <v>41</v>
      </c>
      <c r="H4" s="40">
        <v>60</v>
      </c>
      <c r="I4" s="40">
        <v>4</v>
      </c>
      <c r="J4" s="40" t="s">
        <v>392</v>
      </c>
      <c r="K4" s="40" t="s">
        <v>10</v>
      </c>
      <c r="L4" s="40" t="s">
        <v>393</v>
      </c>
      <c r="M4" s="40">
        <v>4</v>
      </c>
      <c r="N4" s="40">
        <v>8</v>
      </c>
      <c r="O4" s="40">
        <v>12</v>
      </c>
      <c r="P4" s="40" t="s">
        <v>394</v>
      </c>
      <c r="Q4" s="40" t="s">
        <v>395</v>
      </c>
      <c r="R4" s="40" t="s">
        <v>396</v>
      </c>
      <c r="S4" s="40" t="s">
        <v>1546</v>
      </c>
      <c r="T4" s="40" t="s">
        <v>397</v>
      </c>
      <c r="U4" s="40" t="s">
        <v>1547</v>
      </c>
      <c r="V4" s="40" t="s">
        <v>1548</v>
      </c>
      <c r="W4" s="40" t="s">
        <v>1549</v>
      </c>
      <c r="X4" s="40" t="s">
        <v>397</v>
      </c>
      <c r="Y4" s="40" t="s">
        <v>398</v>
      </c>
      <c r="Z4" s="40" t="s">
        <v>1550</v>
      </c>
      <c r="AA4" s="40" t="s">
        <v>399</v>
      </c>
      <c r="AB4" s="40" t="s">
        <v>397</v>
      </c>
      <c r="AC4" s="40"/>
      <c r="AD4" s="40"/>
      <c r="AE4" s="40"/>
      <c r="AF4" s="40"/>
      <c r="AG4" s="40"/>
      <c r="AH4" s="40"/>
      <c r="AI4" s="40"/>
      <c r="AJ4" s="40"/>
      <c r="AK4" s="40"/>
      <c r="AL4" s="40"/>
      <c r="AM4" s="40"/>
      <c r="AN4" s="40"/>
      <c r="AO4" s="40"/>
      <c r="AP4" s="40"/>
      <c r="AQ4" s="40"/>
      <c r="AR4" s="40"/>
      <c r="AS4" s="40"/>
      <c r="AT4" s="40"/>
      <c r="AU4" s="40"/>
      <c r="AV4" s="40"/>
      <c r="AW4" s="40"/>
      <c r="AX4" s="40"/>
      <c r="AY4" s="40"/>
      <c r="AZ4" s="40"/>
      <c r="BA4" s="40" t="s">
        <v>1551</v>
      </c>
      <c r="BB4" s="40" t="s">
        <v>400</v>
      </c>
      <c r="BC4" s="40" t="s">
        <v>401</v>
      </c>
      <c r="BD4" s="40" t="s">
        <v>402</v>
      </c>
      <c r="BE4" s="40" t="s">
        <v>403</v>
      </c>
      <c r="BF4" s="40" t="s">
        <v>101</v>
      </c>
      <c r="BG4" s="40" t="s">
        <v>31</v>
      </c>
      <c r="BH4" s="40" t="s">
        <v>404</v>
      </c>
      <c r="BI4" s="40">
        <v>10</v>
      </c>
      <c r="BJ4" s="40">
        <v>22</v>
      </c>
      <c r="BK4" s="40">
        <v>32</v>
      </c>
      <c r="BL4" s="40" t="s">
        <v>1552</v>
      </c>
      <c r="BM4" s="40" t="s">
        <v>405</v>
      </c>
      <c r="BN4" s="40" t="s">
        <v>1553</v>
      </c>
      <c r="BO4" s="40" t="s">
        <v>406</v>
      </c>
      <c r="BP4" s="40" t="s">
        <v>407</v>
      </c>
      <c r="BQ4" s="40" t="s">
        <v>408</v>
      </c>
      <c r="BR4" s="42" t="s">
        <v>1554</v>
      </c>
      <c r="BS4" s="40" t="s">
        <v>1555</v>
      </c>
      <c r="BT4" s="40" t="s">
        <v>407</v>
      </c>
      <c r="BU4" s="40" t="s">
        <v>409</v>
      </c>
      <c r="BV4" s="40" t="s">
        <v>410</v>
      </c>
      <c r="BW4" s="40" t="s">
        <v>1556</v>
      </c>
      <c r="BX4" s="40" t="s">
        <v>407</v>
      </c>
      <c r="BY4" s="40"/>
      <c r="BZ4" s="40"/>
      <c r="CA4" s="40"/>
      <c r="CB4" s="40"/>
      <c r="CC4" s="40"/>
      <c r="CD4" s="40"/>
      <c r="CE4" s="40"/>
      <c r="CF4" s="40"/>
      <c r="CG4" s="40"/>
      <c r="CH4" s="40"/>
      <c r="CI4" s="40"/>
      <c r="CJ4" s="40"/>
      <c r="CK4" s="40"/>
      <c r="CL4" s="40"/>
      <c r="CM4" s="40"/>
      <c r="CN4" s="40"/>
      <c r="CO4" s="40"/>
      <c r="CP4" s="40"/>
      <c r="CQ4" s="40"/>
      <c r="CR4" s="40"/>
      <c r="CS4" s="40"/>
      <c r="CT4" s="40"/>
      <c r="CU4" s="40"/>
      <c r="CV4" s="40"/>
      <c r="CW4" s="40" t="s">
        <v>1557</v>
      </c>
      <c r="CX4" s="40" t="s">
        <v>1558</v>
      </c>
      <c r="CY4" s="40" t="s">
        <v>1559</v>
      </c>
      <c r="CZ4" s="40" t="s">
        <v>415</v>
      </c>
      <c r="DA4" s="40" t="s">
        <v>403</v>
      </c>
      <c r="DB4" s="40" t="s">
        <v>101</v>
      </c>
      <c r="DC4" s="40" t="s">
        <v>32</v>
      </c>
      <c r="DD4" s="40" t="s">
        <v>411</v>
      </c>
      <c r="DE4" s="40">
        <v>5</v>
      </c>
      <c r="DF4" s="40">
        <v>11</v>
      </c>
      <c r="DG4" s="40">
        <v>16</v>
      </c>
      <c r="DH4" s="40" t="s">
        <v>412</v>
      </c>
      <c r="DI4" s="40" t="s">
        <v>413</v>
      </c>
      <c r="DJ4" s="40" t="s">
        <v>1560</v>
      </c>
      <c r="DK4" s="40" t="s">
        <v>1561</v>
      </c>
      <c r="DL4" s="40" t="s">
        <v>407</v>
      </c>
      <c r="DM4" s="40" t="s">
        <v>1562</v>
      </c>
      <c r="DN4" s="40" t="s">
        <v>1563</v>
      </c>
      <c r="DO4" s="40" t="s">
        <v>1564</v>
      </c>
      <c r="DP4" s="40" t="s">
        <v>407</v>
      </c>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t="s">
        <v>1565</v>
      </c>
      <c r="ET4" s="40" t="s">
        <v>1566</v>
      </c>
      <c r="EU4" s="40" t="s">
        <v>414</v>
      </c>
      <c r="EV4" s="40" t="s">
        <v>415</v>
      </c>
      <c r="EW4" s="40" t="s">
        <v>403</v>
      </c>
      <c r="EX4" s="40" t="s">
        <v>101</v>
      </c>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t="s">
        <v>267</v>
      </c>
      <c r="RX4" s="40" t="s">
        <v>1106</v>
      </c>
      <c r="RY4" s="40" t="s">
        <v>1567</v>
      </c>
      <c r="RZ4" s="40" t="s">
        <v>1107</v>
      </c>
      <c r="SA4" s="40" t="s">
        <v>270</v>
      </c>
      <c r="SB4" s="40" t="s">
        <v>1108</v>
      </c>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t="s">
        <v>1568</v>
      </c>
      <c r="TL4" s="40" t="s">
        <v>1569</v>
      </c>
      <c r="TM4" s="40" t="s">
        <v>1570</v>
      </c>
      <c r="TN4" s="40" t="s">
        <v>1571</v>
      </c>
      <c r="TO4" s="40" t="s">
        <v>1572</v>
      </c>
      <c r="TP4" s="40" t="s">
        <v>1573</v>
      </c>
      <c r="TQ4" s="40" t="s">
        <v>1574</v>
      </c>
      <c r="TR4" s="40"/>
      <c r="TS4" s="40"/>
      <c r="TT4" s="40"/>
      <c r="TU4" s="40"/>
      <c r="TV4" s="40"/>
      <c r="TW4" s="40"/>
      <c r="TX4" s="40"/>
      <c r="TY4" s="40"/>
      <c r="TZ4" s="40"/>
      <c r="UA4" s="40"/>
      <c r="UB4" s="40"/>
      <c r="UC4" s="40"/>
      <c r="UD4" s="40"/>
    </row>
    <row r="5" spans="1:708" s="41" customFormat="1" ht="15" customHeight="1" x14ac:dyDescent="0.25">
      <c r="A5" s="40" t="s">
        <v>4481</v>
      </c>
      <c r="B5" s="40" t="s">
        <v>3137</v>
      </c>
      <c r="C5" s="40" t="s">
        <v>669</v>
      </c>
      <c r="D5" s="40" t="s">
        <v>213</v>
      </c>
      <c r="E5" s="40" t="s">
        <v>124</v>
      </c>
      <c r="F5" s="40">
        <v>12</v>
      </c>
      <c r="G5" s="40">
        <v>48</v>
      </c>
      <c r="H5" s="40">
        <v>60</v>
      </c>
      <c r="I5" s="40">
        <v>4</v>
      </c>
      <c r="J5" s="40" t="s">
        <v>3138</v>
      </c>
      <c r="K5" s="40" t="s">
        <v>1678</v>
      </c>
      <c r="L5" s="40" t="s">
        <v>3139</v>
      </c>
      <c r="M5" s="40">
        <v>4</v>
      </c>
      <c r="N5" s="40">
        <v>16</v>
      </c>
      <c r="O5" s="40">
        <v>20</v>
      </c>
      <c r="P5" s="40" t="s">
        <v>3140</v>
      </c>
      <c r="Q5" s="40" t="s">
        <v>3141</v>
      </c>
      <c r="R5" s="40" t="s">
        <v>3142</v>
      </c>
      <c r="S5" s="40" t="s">
        <v>3143</v>
      </c>
      <c r="T5" s="40" t="s">
        <v>3144</v>
      </c>
      <c r="U5" s="40" t="s">
        <v>3139</v>
      </c>
      <c r="V5" s="40" t="s">
        <v>3145</v>
      </c>
      <c r="W5" s="40" t="s">
        <v>3146</v>
      </c>
      <c r="X5" s="40" t="s">
        <v>3147</v>
      </c>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t="s">
        <v>3148</v>
      </c>
      <c r="BB5" s="40" t="s">
        <v>3149</v>
      </c>
      <c r="BC5" s="40" t="s">
        <v>3150</v>
      </c>
      <c r="BD5" s="40" t="s">
        <v>3151</v>
      </c>
      <c r="BE5" s="40" t="s">
        <v>3152</v>
      </c>
      <c r="BF5" s="40" t="s">
        <v>101</v>
      </c>
      <c r="BG5" s="40" t="s">
        <v>31</v>
      </c>
      <c r="BH5" s="40" t="s">
        <v>3153</v>
      </c>
      <c r="BI5" s="40">
        <v>4</v>
      </c>
      <c r="BJ5" s="40">
        <v>16</v>
      </c>
      <c r="BK5" s="40">
        <v>20</v>
      </c>
      <c r="BL5" s="40" t="s">
        <v>3154</v>
      </c>
      <c r="BM5" s="40" t="s">
        <v>3153</v>
      </c>
      <c r="BN5" s="40" t="s">
        <v>3155</v>
      </c>
      <c r="BO5" s="40" t="s">
        <v>3156</v>
      </c>
      <c r="BP5" s="40" t="s">
        <v>3157</v>
      </c>
      <c r="BQ5" s="40" t="s">
        <v>3158</v>
      </c>
      <c r="BR5" s="40" t="s">
        <v>3159</v>
      </c>
      <c r="BS5" s="40" t="s">
        <v>3160</v>
      </c>
      <c r="BT5" s="40" t="s">
        <v>3161</v>
      </c>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t="s">
        <v>3162</v>
      </c>
      <c r="CX5" s="40" t="s">
        <v>3163</v>
      </c>
      <c r="CY5" s="40" t="s">
        <v>3150</v>
      </c>
      <c r="CZ5" s="40" t="s">
        <v>3151</v>
      </c>
      <c r="DA5" s="40" t="s">
        <v>3164</v>
      </c>
      <c r="DB5" s="40" t="s">
        <v>101</v>
      </c>
      <c r="DC5" s="40" t="s">
        <v>32</v>
      </c>
      <c r="DD5" s="40" t="s">
        <v>3165</v>
      </c>
      <c r="DE5" s="40">
        <v>4</v>
      </c>
      <c r="DF5" s="40">
        <v>16</v>
      </c>
      <c r="DG5" s="40">
        <v>20</v>
      </c>
      <c r="DH5" s="40" t="s">
        <v>3166</v>
      </c>
      <c r="DI5" s="40" t="s">
        <v>3165</v>
      </c>
      <c r="DJ5" s="40" t="s">
        <v>3167</v>
      </c>
      <c r="DK5" s="40" t="s">
        <v>3168</v>
      </c>
      <c r="DL5" s="40" t="s">
        <v>3169</v>
      </c>
      <c r="DM5" s="40" t="s">
        <v>3170</v>
      </c>
      <c r="DN5" s="40" t="s">
        <v>3171</v>
      </c>
      <c r="DO5" s="40" t="s">
        <v>3172</v>
      </c>
      <c r="DP5" s="40" t="s">
        <v>3169</v>
      </c>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t="s">
        <v>3173</v>
      </c>
      <c r="ET5" s="40" t="s">
        <v>3174</v>
      </c>
      <c r="EU5" s="40" t="s">
        <v>3150</v>
      </c>
      <c r="EV5" s="40" t="s">
        <v>3151</v>
      </c>
      <c r="EW5" s="40" t="s">
        <v>3175</v>
      </c>
      <c r="EX5" s="40" t="s">
        <v>101</v>
      </c>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t="s">
        <v>267</v>
      </c>
      <c r="RX5" s="40" t="s">
        <v>3176</v>
      </c>
      <c r="RY5" s="40" t="s">
        <v>416</v>
      </c>
      <c r="RZ5" s="40" t="s">
        <v>268</v>
      </c>
      <c r="SA5" s="40" t="s">
        <v>269</v>
      </c>
      <c r="SB5" s="40" t="s">
        <v>3177</v>
      </c>
      <c r="SC5" s="40" t="s">
        <v>270</v>
      </c>
      <c r="SD5" s="40" t="s">
        <v>3178</v>
      </c>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t="s">
        <v>3179</v>
      </c>
      <c r="TL5" s="40" t="s">
        <v>3180</v>
      </c>
      <c r="TM5" s="40" t="s">
        <v>3181</v>
      </c>
      <c r="TN5" s="40" t="s">
        <v>3182</v>
      </c>
      <c r="TO5" s="40" t="s">
        <v>3183</v>
      </c>
      <c r="TP5" s="40" t="s">
        <v>3184</v>
      </c>
      <c r="TQ5" s="40" t="s">
        <v>3185</v>
      </c>
      <c r="TR5" s="40"/>
      <c r="TS5" s="40"/>
      <c r="TT5" s="40"/>
      <c r="TU5" s="40"/>
      <c r="TV5" s="40"/>
      <c r="TW5" s="40"/>
      <c r="TX5" s="40"/>
      <c r="TY5" s="40"/>
      <c r="TZ5" s="40"/>
      <c r="UA5" s="40"/>
      <c r="UB5" s="40"/>
      <c r="UC5" s="40"/>
      <c r="UD5" s="40"/>
    </row>
    <row r="6" spans="1:708" s="41" customFormat="1" ht="15" customHeight="1" x14ac:dyDescent="0.25">
      <c r="A6" s="40" t="s">
        <v>4482</v>
      </c>
      <c r="B6" s="40" t="s">
        <v>1149</v>
      </c>
      <c r="C6" s="40" t="s">
        <v>669</v>
      </c>
      <c r="D6" s="40" t="s">
        <v>855</v>
      </c>
      <c r="E6" s="40" t="s">
        <v>108</v>
      </c>
      <c r="F6" s="40">
        <v>11</v>
      </c>
      <c r="G6" s="40">
        <v>34</v>
      </c>
      <c r="H6" s="40">
        <v>45</v>
      </c>
      <c r="I6" s="40">
        <v>3</v>
      </c>
      <c r="J6" s="40" t="s">
        <v>1150</v>
      </c>
      <c r="K6" s="40" t="s">
        <v>10</v>
      </c>
      <c r="L6" s="40" t="s">
        <v>1151</v>
      </c>
      <c r="M6" s="40">
        <v>3</v>
      </c>
      <c r="N6" s="40">
        <v>7</v>
      </c>
      <c r="O6" s="40">
        <v>10</v>
      </c>
      <c r="P6" s="40" t="s">
        <v>1152</v>
      </c>
      <c r="Q6" s="40" t="s">
        <v>1153</v>
      </c>
      <c r="R6" s="40" t="s">
        <v>1154</v>
      </c>
      <c r="S6" s="40" t="s">
        <v>1155</v>
      </c>
      <c r="T6" s="40" t="s">
        <v>1156</v>
      </c>
      <c r="U6" s="40" t="s">
        <v>1157</v>
      </c>
      <c r="V6" s="40" t="s">
        <v>1158</v>
      </c>
      <c r="W6" s="40" t="s">
        <v>1159</v>
      </c>
      <c r="X6" s="40" t="s">
        <v>1160</v>
      </c>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t="s">
        <v>1161</v>
      </c>
      <c r="BB6" s="40" t="s">
        <v>1162</v>
      </c>
      <c r="BC6" s="40" t="s">
        <v>107</v>
      </c>
      <c r="BD6" s="40" t="s">
        <v>1163</v>
      </c>
      <c r="BE6" s="40" t="s">
        <v>1164</v>
      </c>
      <c r="BF6" s="40" t="s">
        <v>99</v>
      </c>
      <c r="BG6" s="40" t="s">
        <v>31</v>
      </c>
      <c r="BH6" s="40" t="s">
        <v>224</v>
      </c>
      <c r="BI6" s="40">
        <v>5</v>
      </c>
      <c r="BJ6" s="40">
        <v>20</v>
      </c>
      <c r="BK6" s="40">
        <v>25</v>
      </c>
      <c r="BL6" s="40" t="s">
        <v>1165</v>
      </c>
      <c r="BM6" s="40" t="s">
        <v>1166</v>
      </c>
      <c r="BN6" s="40" t="s">
        <v>1167</v>
      </c>
      <c r="BO6" s="40" t="s">
        <v>1168</v>
      </c>
      <c r="BP6" s="40" t="s">
        <v>1156</v>
      </c>
      <c r="BQ6" s="40" t="s">
        <v>1169</v>
      </c>
      <c r="BR6" s="42" t="s">
        <v>1170</v>
      </c>
      <c r="BS6" s="40" t="s">
        <v>1171</v>
      </c>
      <c r="BT6" s="40" t="s">
        <v>1156</v>
      </c>
      <c r="BU6" s="40" t="s">
        <v>1172</v>
      </c>
      <c r="BV6" s="40" t="s">
        <v>1173</v>
      </c>
      <c r="BW6" s="40" t="s">
        <v>1174</v>
      </c>
      <c r="BX6" s="40" t="s">
        <v>1175</v>
      </c>
      <c r="BY6" s="40" t="s">
        <v>212</v>
      </c>
      <c r="BZ6" s="40" t="s">
        <v>1176</v>
      </c>
      <c r="CA6" s="40" t="s">
        <v>1177</v>
      </c>
      <c r="CB6" s="40" t="s">
        <v>1160</v>
      </c>
      <c r="CC6" s="40"/>
      <c r="CD6" s="40"/>
      <c r="CE6" s="40"/>
      <c r="CF6" s="40"/>
      <c r="CG6" s="40"/>
      <c r="CH6" s="40"/>
      <c r="CI6" s="40"/>
      <c r="CJ6" s="40"/>
      <c r="CK6" s="40"/>
      <c r="CL6" s="40"/>
      <c r="CM6" s="40"/>
      <c r="CN6" s="40"/>
      <c r="CO6" s="40"/>
      <c r="CP6" s="40"/>
      <c r="CQ6" s="40"/>
      <c r="CR6" s="40"/>
      <c r="CS6" s="40"/>
      <c r="CT6" s="40"/>
      <c r="CU6" s="40"/>
      <c r="CV6" s="40"/>
      <c r="CW6" s="40" t="s">
        <v>1178</v>
      </c>
      <c r="CX6" s="40" t="s">
        <v>1179</v>
      </c>
      <c r="CY6" s="40" t="s">
        <v>1180</v>
      </c>
      <c r="CZ6" s="40" t="s">
        <v>1181</v>
      </c>
      <c r="DA6" s="40" t="s">
        <v>1182</v>
      </c>
      <c r="DB6" s="40" t="s">
        <v>99</v>
      </c>
      <c r="DC6" s="40" t="s">
        <v>32</v>
      </c>
      <c r="DD6" s="40" t="s">
        <v>1183</v>
      </c>
      <c r="DE6" s="40">
        <v>3</v>
      </c>
      <c r="DF6" s="40">
        <v>7</v>
      </c>
      <c r="DG6" s="40">
        <v>10</v>
      </c>
      <c r="DH6" s="40" t="s">
        <v>1165</v>
      </c>
      <c r="DI6" s="40" t="s">
        <v>1184</v>
      </c>
      <c r="DJ6" s="40" t="s">
        <v>1185</v>
      </c>
      <c r="DK6" s="40" t="s">
        <v>1186</v>
      </c>
      <c r="DL6" s="40" t="s">
        <v>1187</v>
      </c>
      <c r="DM6" s="40" t="s">
        <v>1188</v>
      </c>
      <c r="DN6" s="40" t="s">
        <v>1189</v>
      </c>
      <c r="DO6" s="40" t="s">
        <v>1190</v>
      </c>
      <c r="DP6" s="40" t="s">
        <v>1191</v>
      </c>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t="s">
        <v>1192</v>
      </c>
      <c r="ET6" s="40" t="s">
        <v>1193</v>
      </c>
      <c r="EU6" s="40" t="s">
        <v>1194</v>
      </c>
      <c r="EV6" s="40" t="s">
        <v>1195</v>
      </c>
      <c r="EW6" s="40" t="s">
        <v>1196</v>
      </c>
      <c r="EX6" s="40" t="s">
        <v>99</v>
      </c>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t="s">
        <v>885</v>
      </c>
      <c r="RX6" s="40" t="s">
        <v>1197</v>
      </c>
      <c r="RY6" s="40" t="s">
        <v>886</v>
      </c>
      <c r="RZ6" s="40" t="s">
        <v>1198</v>
      </c>
      <c r="SA6" s="40" t="s">
        <v>888</v>
      </c>
      <c r="SB6" s="40" t="s">
        <v>1199</v>
      </c>
      <c r="SC6" s="40" t="s">
        <v>1200</v>
      </c>
      <c r="SD6" s="40" t="s">
        <v>1201</v>
      </c>
      <c r="SE6" s="40" t="s">
        <v>889</v>
      </c>
      <c r="SF6" s="40" t="s">
        <v>1202</v>
      </c>
      <c r="SG6" s="40" t="s">
        <v>890</v>
      </c>
      <c r="SH6" s="40" t="s">
        <v>1203</v>
      </c>
      <c r="SI6" s="40" t="s">
        <v>1204</v>
      </c>
      <c r="SJ6" s="40" t="s">
        <v>1205</v>
      </c>
      <c r="SK6" s="40" t="s">
        <v>1206</v>
      </c>
      <c r="SL6" s="40" t="s">
        <v>1207</v>
      </c>
      <c r="SM6" s="40"/>
      <c r="SN6" s="40"/>
      <c r="SO6" s="40"/>
      <c r="SP6" s="40"/>
      <c r="SQ6" s="40"/>
      <c r="SR6" s="40"/>
      <c r="SS6" s="40"/>
      <c r="ST6" s="40"/>
      <c r="SU6" s="40"/>
      <c r="SV6" s="40"/>
      <c r="SW6" s="40"/>
      <c r="SX6" s="40"/>
      <c r="SY6" s="40"/>
      <c r="SZ6" s="40"/>
      <c r="TA6" s="40"/>
      <c r="TB6" s="40"/>
      <c r="TC6" s="40"/>
      <c r="TD6" s="40"/>
      <c r="TE6" s="40"/>
      <c r="TF6" s="40"/>
      <c r="TG6" s="40"/>
      <c r="TH6" s="40"/>
      <c r="TI6" s="40"/>
      <c r="TJ6" s="40"/>
      <c r="TK6" s="40" t="s">
        <v>1208</v>
      </c>
      <c r="TL6" s="40" t="s">
        <v>1209</v>
      </c>
      <c r="TM6" s="40" t="s">
        <v>1210</v>
      </c>
      <c r="TN6" s="40" t="s">
        <v>1211</v>
      </c>
      <c r="TO6" s="40" t="s">
        <v>1212</v>
      </c>
      <c r="TP6" s="40" t="s">
        <v>1213</v>
      </c>
      <c r="TQ6" s="40" t="s">
        <v>1214</v>
      </c>
      <c r="TR6" s="40"/>
      <c r="TS6" s="40"/>
      <c r="TT6" s="40"/>
      <c r="TU6" s="40"/>
      <c r="TV6" s="40"/>
      <c r="TW6" s="40"/>
      <c r="TX6" s="40"/>
      <c r="TY6" s="40"/>
      <c r="TZ6" s="40"/>
      <c r="UA6" s="40"/>
      <c r="UB6" s="40"/>
      <c r="UC6" s="40"/>
      <c r="UD6" s="40"/>
    </row>
    <row r="7" spans="1:708" s="41" customFormat="1" ht="15" customHeight="1" x14ac:dyDescent="0.25">
      <c r="A7" s="40" t="s">
        <v>4483</v>
      </c>
      <c r="B7" s="40" t="s">
        <v>2743</v>
      </c>
      <c r="C7" s="40" t="s">
        <v>669</v>
      </c>
      <c r="D7" s="40" t="s">
        <v>2654</v>
      </c>
      <c r="E7" s="40" t="s">
        <v>150</v>
      </c>
      <c r="F7" s="40">
        <v>36</v>
      </c>
      <c r="G7" s="40">
        <v>54</v>
      </c>
      <c r="H7" s="40">
        <v>90</v>
      </c>
      <c r="I7" s="40">
        <v>6</v>
      </c>
      <c r="J7" s="40" t="s">
        <v>2744</v>
      </c>
      <c r="K7" s="40" t="s">
        <v>10</v>
      </c>
      <c r="L7" s="40" t="s">
        <v>2745</v>
      </c>
      <c r="M7" s="40">
        <v>2</v>
      </c>
      <c r="N7" s="40">
        <v>2</v>
      </c>
      <c r="O7" s="40">
        <v>4</v>
      </c>
      <c r="P7" s="40" t="s">
        <v>4236</v>
      </c>
      <c r="Q7" s="40" t="s">
        <v>4237</v>
      </c>
      <c r="R7" s="40" t="s">
        <v>2746</v>
      </c>
      <c r="S7" s="40" t="s">
        <v>4238</v>
      </c>
      <c r="T7" s="40" t="s">
        <v>2763</v>
      </c>
      <c r="U7" s="40" t="s">
        <v>4239</v>
      </c>
      <c r="V7" s="40" t="s">
        <v>4240</v>
      </c>
      <c r="W7" s="40" t="s">
        <v>4241</v>
      </c>
      <c r="X7" s="40" t="s">
        <v>2763</v>
      </c>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t="s">
        <v>2748</v>
      </c>
      <c r="BB7" s="40" t="s">
        <v>2749</v>
      </c>
      <c r="BC7" s="40" t="s">
        <v>2332</v>
      </c>
      <c r="BD7" s="40" t="s">
        <v>237</v>
      </c>
      <c r="BE7" s="40" t="s">
        <v>4242</v>
      </c>
      <c r="BF7" s="40" t="s">
        <v>99</v>
      </c>
      <c r="BG7" s="40" t="s">
        <v>31</v>
      </c>
      <c r="BH7" s="40" t="s">
        <v>2750</v>
      </c>
      <c r="BI7" s="40">
        <v>5</v>
      </c>
      <c r="BJ7" s="40">
        <v>6</v>
      </c>
      <c r="BK7" s="40">
        <v>11</v>
      </c>
      <c r="BL7" s="40" t="s">
        <v>2751</v>
      </c>
      <c r="BM7" s="40" t="s">
        <v>4243</v>
      </c>
      <c r="BN7" s="40" t="s">
        <v>2752</v>
      </c>
      <c r="BO7" s="40" t="s">
        <v>2753</v>
      </c>
      <c r="BP7" s="40" t="s">
        <v>2755</v>
      </c>
      <c r="BQ7" s="40" t="s">
        <v>4244</v>
      </c>
      <c r="BR7" s="40" t="s">
        <v>2754</v>
      </c>
      <c r="BS7" s="40" t="s">
        <v>4245</v>
      </c>
      <c r="BT7" s="40" t="s">
        <v>2755</v>
      </c>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t="s">
        <v>4246</v>
      </c>
      <c r="CX7" s="40" t="s">
        <v>4247</v>
      </c>
      <c r="CY7" s="40" t="s">
        <v>2332</v>
      </c>
      <c r="CZ7" s="40" t="s">
        <v>2759</v>
      </c>
      <c r="DA7" s="40" t="s">
        <v>4248</v>
      </c>
      <c r="DB7" s="40" t="s">
        <v>101</v>
      </c>
      <c r="DC7" s="40" t="s">
        <v>32</v>
      </c>
      <c r="DD7" s="40" t="s">
        <v>2756</v>
      </c>
      <c r="DE7" s="40">
        <v>4</v>
      </c>
      <c r="DF7" s="40">
        <v>6</v>
      </c>
      <c r="DG7" s="40">
        <v>10</v>
      </c>
      <c r="DH7" s="40" t="s">
        <v>2757</v>
      </c>
      <c r="DI7" s="40" t="s">
        <v>2758</v>
      </c>
      <c r="DJ7" s="40" t="s">
        <v>4249</v>
      </c>
      <c r="DK7" s="40" t="s">
        <v>4250</v>
      </c>
      <c r="DL7" s="40" t="s">
        <v>2763</v>
      </c>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t="s">
        <v>4251</v>
      </c>
      <c r="ET7" s="40" t="s">
        <v>4252</v>
      </c>
      <c r="EU7" s="40" t="s">
        <v>2332</v>
      </c>
      <c r="EV7" s="40" t="s">
        <v>2759</v>
      </c>
      <c r="EW7" s="40" t="s">
        <v>4253</v>
      </c>
      <c r="EX7" s="40" t="s">
        <v>101</v>
      </c>
      <c r="EY7" s="40" t="s">
        <v>33</v>
      </c>
      <c r="EZ7" s="40" t="s">
        <v>2760</v>
      </c>
      <c r="FA7" s="40">
        <v>15</v>
      </c>
      <c r="FB7" s="40">
        <v>22</v>
      </c>
      <c r="FC7" s="40">
        <v>37</v>
      </c>
      <c r="FD7" s="40" t="s">
        <v>2761</v>
      </c>
      <c r="FE7" s="40" t="s">
        <v>4254</v>
      </c>
      <c r="FF7" s="40" t="s">
        <v>2762</v>
      </c>
      <c r="FG7" s="40" t="s">
        <v>4255</v>
      </c>
      <c r="FH7" s="40" t="s">
        <v>2755</v>
      </c>
      <c r="FI7" s="40" t="s">
        <v>4256</v>
      </c>
      <c r="FJ7" s="40" t="s">
        <v>4257</v>
      </c>
      <c r="FK7" s="40" t="s">
        <v>4258</v>
      </c>
      <c r="FL7" s="40" t="s">
        <v>2763</v>
      </c>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t="s">
        <v>2764</v>
      </c>
      <c r="GP7" s="40" t="s">
        <v>2765</v>
      </c>
      <c r="GQ7" s="40" t="s">
        <v>2692</v>
      </c>
      <c r="GR7" s="40" t="s">
        <v>4259</v>
      </c>
      <c r="GS7" s="40" t="s">
        <v>4260</v>
      </c>
      <c r="GT7" s="40" t="s">
        <v>101</v>
      </c>
      <c r="GU7" s="40" t="s">
        <v>34</v>
      </c>
      <c r="GV7" s="40" t="s">
        <v>2766</v>
      </c>
      <c r="GW7" s="40">
        <v>10</v>
      </c>
      <c r="GX7" s="40">
        <v>18</v>
      </c>
      <c r="GY7" s="40">
        <v>28</v>
      </c>
      <c r="GZ7" s="40" t="s">
        <v>2767</v>
      </c>
      <c r="HA7" s="40" t="s">
        <v>4261</v>
      </c>
      <c r="HB7" s="40" t="s">
        <v>2768</v>
      </c>
      <c r="HC7" s="40" t="s">
        <v>2769</v>
      </c>
      <c r="HD7" s="40" t="s">
        <v>2763</v>
      </c>
      <c r="HE7" s="40" t="s">
        <v>4262</v>
      </c>
      <c r="HF7" s="40" t="s">
        <v>4263</v>
      </c>
      <c r="HG7" s="40" t="s">
        <v>4264</v>
      </c>
      <c r="HH7" s="40" t="s">
        <v>2763</v>
      </c>
      <c r="HI7" s="40" t="s">
        <v>4265</v>
      </c>
      <c r="HJ7" s="40" t="s">
        <v>4266</v>
      </c>
      <c r="HK7" s="40" t="s">
        <v>4267</v>
      </c>
      <c r="HL7" s="40" t="s">
        <v>2763</v>
      </c>
      <c r="HM7" s="40" t="s">
        <v>4268</v>
      </c>
      <c r="HN7" s="40" t="s">
        <v>4269</v>
      </c>
      <c r="HO7" s="40" t="s">
        <v>2770</v>
      </c>
      <c r="HP7" s="40" t="s">
        <v>2763</v>
      </c>
      <c r="HQ7" s="40"/>
      <c r="HR7" s="40"/>
      <c r="HS7" s="40"/>
      <c r="HT7" s="40"/>
      <c r="HU7" s="40"/>
      <c r="HV7" s="40"/>
      <c r="HW7" s="40"/>
      <c r="HX7" s="40"/>
      <c r="HY7" s="40"/>
      <c r="HZ7" s="40"/>
      <c r="IA7" s="40"/>
      <c r="IB7" s="40"/>
      <c r="IC7" s="40"/>
      <c r="ID7" s="40"/>
      <c r="IE7" s="40"/>
      <c r="IF7" s="40"/>
      <c r="IG7" s="40"/>
      <c r="IH7" s="40"/>
      <c r="II7" s="40"/>
      <c r="IJ7" s="40"/>
      <c r="IK7" s="40" t="s">
        <v>4270</v>
      </c>
      <c r="IL7" s="40" t="s">
        <v>2771</v>
      </c>
      <c r="IM7" s="40" t="s">
        <v>4271</v>
      </c>
      <c r="IN7" s="40" t="s">
        <v>4272</v>
      </c>
      <c r="IO7" s="40" t="s">
        <v>4273</v>
      </c>
      <c r="IP7" s="40" t="s">
        <v>101</v>
      </c>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t="s">
        <v>2677</v>
      </c>
      <c r="RX7" s="40" t="s">
        <v>4274</v>
      </c>
      <c r="RY7" s="40" t="s">
        <v>2774</v>
      </c>
      <c r="RZ7" s="40" t="s">
        <v>4275</v>
      </c>
      <c r="SA7" s="40" t="s">
        <v>2679</v>
      </c>
      <c r="SB7" s="40" t="s">
        <v>4276</v>
      </c>
      <c r="SC7" s="40" t="s">
        <v>4277</v>
      </c>
      <c r="SD7" s="40" t="s">
        <v>4278</v>
      </c>
      <c r="SE7" s="40" t="s">
        <v>2776</v>
      </c>
      <c r="SF7" s="40" t="s">
        <v>4279</v>
      </c>
      <c r="SG7" s="40" t="s">
        <v>4280</v>
      </c>
      <c r="SH7" s="40" t="s">
        <v>4281</v>
      </c>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t="s">
        <v>4282</v>
      </c>
      <c r="TL7" s="40" t="s">
        <v>4283</v>
      </c>
      <c r="TM7" s="40" t="s">
        <v>4284</v>
      </c>
      <c r="TN7" s="40" t="s">
        <v>4285</v>
      </c>
      <c r="TO7" s="40" t="s">
        <v>4286</v>
      </c>
      <c r="TP7" s="40"/>
      <c r="TQ7" s="40"/>
      <c r="TR7" s="40"/>
      <c r="TS7" s="40"/>
      <c r="TT7" s="40"/>
      <c r="TU7" s="40"/>
      <c r="TV7" s="40"/>
      <c r="TW7" s="40"/>
      <c r="TX7" s="40"/>
      <c r="TY7" s="40"/>
      <c r="TZ7" s="40"/>
      <c r="UA7" s="40"/>
      <c r="UB7" s="40"/>
      <c r="UC7" s="40"/>
      <c r="UD7" s="40"/>
    </row>
    <row r="8" spans="1:708" s="41" customFormat="1" ht="15" customHeight="1" x14ac:dyDescent="0.25">
      <c r="A8" s="40" t="s">
        <v>4484</v>
      </c>
      <c r="B8" s="40" t="s">
        <v>1473</v>
      </c>
      <c r="C8" s="40" t="s">
        <v>669</v>
      </c>
      <c r="D8" s="40" t="s">
        <v>855</v>
      </c>
      <c r="E8" s="40" t="s">
        <v>108</v>
      </c>
      <c r="F8" s="40">
        <v>21</v>
      </c>
      <c r="G8" s="40">
        <v>39</v>
      </c>
      <c r="H8" s="40">
        <v>60</v>
      </c>
      <c r="I8" s="40">
        <v>4</v>
      </c>
      <c r="J8" s="40" t="s">
        <v>1474</v>
      </c>
      <c r="K8" s="40" t="s">
        <v>10</v>
      </c>
      <c r="L8" s="40" t="s">
        <v>1475</v>
      </c>
      <c r="M8" s="40">
        <v>3</v>
      </c>
      <c r="N8" s="40">
        <v>4</v>
      </c>
      <c r="O8" s="40">
        <v>7</v>
      </c>
      <c r="P8" s="40" t="s">
        <v>1476</v>
      </c>
      <c r="Q8" s="40" t="s">
        <v>1477</v>
      </c>
      <c r="R8" s="40" t="s">
        <v>1478</v>
      </c>
      <c r="S8" s="40" t="s">
        <v>1479</v>
      </c>
      <c r="T8" s="40" t="s">
        <v>1480</v>
      </c>
      <c r="U8" s="40" t="s">
        <v>1481</v>
      </c>
      <c r="V8" s="40" t="s">
        <v>1482</v>
      </c>
      <c r="W8" s="40" t="s">
        <v>1483</v>
      </c>
      <c r="X8" s="40" t="s">
        <v>1484</v>
      </c>
      <c r="Y8" s="40" t="s">
        <v>1485</v>
      </c>
      <c r="Z8" s="40" t="s">
        <v>1486</v>
      </c>
      <c r="AA8" s="40" t="s">
        <v>1487</v>
      </c>
      <c r="AB8" s="40" t="s">
        <v>1484</v>
      </c>
      <c r="AC8" s="40"/>
      <c r="AD8" s="40"/>
      <c r="AE8" s="40"/>
      <c r="AF8" s="40"/>
      <c r="AG8" s="40"/>
      <c r="AH8" s="40"/>
      <c r="AI8" s="40"/>
      <c r="AJ8" s="40"/>
      <c r="AK8" s="40"/>
      <c r="AL8" s="40"/>
      <c r="AM8" s="40"/>
      <c r="AN8" s="40"/>
      <c r="AO8" s="40"/>
      <c r="AP8" s="40"/>
      <c r="AQ8" s="40"/>
      <c r="AR8" s="40"/>
      <c r="AS8" s="40"/>
      <c r="AT8" s="40"/>
      <c r="AU8" s="40"/>
      <c r="AV8" s="40"/>
      <c r="AW8" s="40"/>
      <c r="AX8" s="40"/>
      <c r="AY8" s="40"/>
      <c r="AZ8" s="40"/>
      <c r="BA8" s="40" t="s">
        <v>1488</v>
      </c>
      <c r="BB8" s="40" t="s">
        <v>1489</v>
      </c>
      <c r="BC8" s="40" t="s">
        <v>1490</v>
      </c>
      <c r="BD8" s="40" t="s">
        <v>1491</v>
      </c>
      <c r="BE8" s="40" t="s">
        <v>1492</v>
      </c>
      <c r="BF8" s="40" t="s">
        <v>99</v>
      </c>
      <c r="BG8" s="40" t="s">
        <v>31</v>
      </c>
      <c r="BH8" s="40" t="s">
        <v>1493</v>
      </c>
      <c r="BI8" s="40">
        <v>10</v>
      </c>
      <c r="BJ8" s="40">
        <v>20</v>
      </c>
      <c r="BK8" s="40">
        <v>30</v>
      </c>
      <c r="BL8" s="40" t="s">
        <v>1494</v>
      </c>
      <c r="BM8" s="40" t="s">
        <v>355</v>
      </c>
      <c r="BN8" s="40" t="s">
        <v>1495</v>
      </c>
      <c r="BO8" s="40" t="s">
        <v>1496</v>
      </c>
      <c r="BP8" s="40" t="s">
        <v>1497</v>
      </c>
      <c r="BQ8" s="40" t="s">
        <v>1498</v>
      </c>
      <c r="BR8" s="42" t="s">
        <v>1499</v>
      </c>
      <c r="BS8" s="40" t="s">
        <v>1500</v>
      </c>
      <c r="BT8" s="40" t="s">
        <v>1497</v>
      </c>
      <c r="BU8" s="40" t="s">
        <v>1501</v>
      </c>
      <c r="BV8" s="40" t="s">
        <v>1502</v>
      </c>
      <c r="BW8" s="40" t="s">
        <v>1503</v>
      </c>
      <c r="BX8" s="40" t="s">
        <v>1497</v>
      </c>
      <c r="BY8" s="40"/>
      <c r="BZ8" s="40"/>
      <c r="CA8" s="40"/>
      <c r="CB8" s="40"/>
      <c r="CC8" s="40"/>
      <c r="CD8" s="40"/>
      <c r="CE8" s="40"/>
      <c r="CF8" s="40"/>
      <c r="CG8" s="40"/>
      <c r="CH8" s="40"/>
      <c r="CI8" s="40"/>
      <c r="CJ8" s="40"/>
      <c r="CK8" s="40"/>
      <c r="CL8" s="40"/>
      <c r="CM8" s="40"/>
      <c r="CN8" s="40"/>
      <c r="CO8" s="40"/>
      <c r="CP8" s="40"/>
      <c r="CQ8" s="40"/>
      <c r="CR8" s="40"/>
      <c r="CS8" s="40"/>
      <c r="CT8" s="40"/>
      <c r="CU8" s="40"/>
      <c r="CV8" s="40"/>
      <c r="CW8" s="40" t="s">
        <v>1504</v>
      </c>
      <c r="CX8" s="40" t="s">
        <v>1505</v>
      </c>
      <c r="CY8" s="40" t="s">
        <v>1490</v>
      </c>
      <c r="CZ8" s="40" t="s">
        <v>1506</v>
      </c>
      <c r="DA8" s="40" t="s">
        <v>1507</v>
      </c>
      <c r="DB8" s="40" t="s">
        <v>99</v>
      </c>
      <c r="DC8" s="40" t="s">
        <v>32</v>
      </c>
      <c r="DD8" s="40" t="s">
        <v>1508</v>
      </c>
      <c r="DE8" s="40">
        <v>7</v>
      </c>
      <c r="DF8" s="40">
        <v>13</v>
      </c>
      <c r="DG8" s="40">
        <v>20</v>
      </c>
      <c r="DH8" s="40" t="s">
        <v>1509</v>
      </c>
      <c r="DI8" s="40" t="s">
        <v>1510</v>
      </c>
      <c r="DJ8" s="40" t="s">
        <v>1511</v>
      </c>
      <c r="DK8" s="40" t="s">
        <v>1512</v>
      </c>
      <c r="DL8" s="40" t="s">
        <v>1513</v>
      </c>
      <c r="DM8" s="40" t="s">
        <v>1514</v>
      </c>
      <c r="DN8" s="40" t="s">
        <v>1515</v>
      </c>
      <c r="DO8" s="40" t="s">
        <v>1516</v>
      </c>
      <c r="DP8" s="40" t="s">
        <v>1513</v>
      </c>
      <c r="DQ8" s="40" t="s">
        <v>1517</v>
      </c>
      <c r="DR8" s="40" t="s">
        <v>1518</v>
      </c>
      <c r="DS8" s="40" t="s">
        <v>1519</v>
      </c>
      <c r="DT8" s="40" t="s">
        <v>1513</v>
      </c>
      <c r="DU8" s="40"/>
      <c r="DV8" s="40"/>
      <c r="DW8" s="40"/>
      <c r="DX8" s="40"/>
      <c r="DY8" s="40"/>
      <c r="DZ8" s="40"/>
      <c r="EA8" s="40"/>
      <c r="EB8" s="40"/>
      <c r="EC8" s="40"/>
      <c r="ED8" s="40"/>
      <c r="EE8" s="40"/>
      <c r="EF8" s="40"/>
      <c r="EG8" s="40"/>
      <c r="EH8" s="40"/>
      <c r="EI8" s="40"/>
      <c r="EJ8" s="40"/>
      <c r="EK8" s="40"/>
      <c r="EL8" s="40"/>
      <c r="EM8" s="40"/>
      <c r="EN8" s="40"/>
      <c r="EO8" s="40"/>
      <c r="EP8" s="40"/>
      <c r="EQ8" s="40"/>
      <c r="ER8" s="40"/>
      <c r="ES8" s="40" t="s">
        <v>1520</v>
      </c>
      <c r="ET8" s="40" t="s">
        <v>1521</v>
      </c>
      <c r="EU8" s="40" t="s">
        <v>1522</v>
      </c>
      <c r="EV8" s="40" t="s">
        <v>1506</v>
      </c>
      <c r="EW8" s="40" t="s">
        <v>1523</v>
      </c>
      <c r="EX8" s="40" t="s">
        <v>99</v>
      </c>
      <c r="EY8" s="40" t="s">
        <v>33</v>
      </c>
      <c r="EZ8" s="40" t="s">
        <v>1524</v>
      </c>
      <c r="FA8" s="40">
        <v>1</v>
      </c>
      <c r="FB8" s="40">
        <v>2</v>
      </c>
      <c r="FC8" s="40">
        <v>3</v>
      </c>
      <c r="FD8" s="40" t="s">
        <v>1525</v>
      </c>
      <c r="FE8" s="40" t="s">
        <v>1526</v>
      </c>
      <c r="FF8" s="40" t="s">
        <v>1527</v>
      </c>
      <c r="FG8" s="40" t="s">
        <v>1528</v>
      </c>
      <c r="FH8" s="40" t="s">
        <v>1497</v>
      </c>
      <c r="FI8" s="40" t="s">
        <v>1529</v>
      </c>
      <c r="FJ8" s="40" t="s">
        <v>1530</v>
      </c>
      <c r="FK8" s="40" t="s">
        <v>1531</v>
      </c>
      <c r="FL8" s="40" t="s">
        <v>1497</v>
      </c>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t="s">
        <v>1532</v>
      </c>
      <c r="GP8" s="40" t="s">
        <v>1533</v>
      </c>
      <c r="GQ8" s="40" t="s">
        <v>356</v>
      </c>
      <c r="GR8" s="40" t="s">
        <v>1534</v>
      </c>
      <c r="GS8" s="40" t="s">
        <v>1523</v>
      </c>
      <c r="GT8" s="40" t="s">
        <v>99</v>
      </c>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t="s">
        <v>885</v>
      </c>
      <c r="RX8" s="40" t="s">
        <v>1535</v>
      </c>
      <c r="RY8" s="40" t="s">
        <v>886</v>
      </c>
      <c r="RZ8" s="40" t="s">
        <v>1463</v>
      </c>
      <c r="SA8" s="40" t="s">
        <v>888</v>
      </c>
      <c r="SB8" s="40" t="s">
        <v>1464</v>
      </c>
      <c r="SC8" s="40" t="s">
        <v>1200</v>
      </c>
      <c r="SD8" s="40" t="s">
        <v>1536</v>
      </c>
      <c r="SE8" s="40" t="s">
        <v>889</v>
      </c>
      <c r="SF8" s="40" t="s">
        <v>1202</v>
      </c>
      <c r="SG8" s="40" t="s">
        <v>890</v>
      </c>
      <c r="SH8" s="40" t="s">
        <v>1537</v>
      </c>
      <c r="SI8" s="40" t="s">
        <v>988</v>
      </c>
      <c r="SJ8" s="40" t="s">
        <v>1538</v>
      </c>
      <c r="SK8" s="40" t="s">
        <v>891</v>
      </c>
      <c r="SL8" s="40" t="s">
        <v>1539</v>
      </c>
      <c r="SM8" s="40"/>
      <c r="SN8" s="40"/>
      <c r="SO8" s="40"/>
      <c r="SP8" s="40"/>
      <c r="SQ8" s="40"/>
      <c r="SR8" s="40"/>
      <c r="SS8" s="40"/>
      <c r="ST8" s="40"/>
      <c r="SU8" s="40"/>
      <c r="SV8" s="40"/>
      <c r="SW8" s="40"/>
      <c r="SX8" s="40"/>
      <c r="SY8" s="40"/>
      <c r="SZ8" s="40"/>
      <c r="TA8" s="40"/>
      <c r="TB8" s="40"/>
      <c r="TC8" s="40"/>
      <c r="TD8" s="40"/>
      <c r="TE8" s="40"/>
      <c r="TF8" s="40"/>
      <c r="TG8" s="40"/>
      <c r="TH8" s="40"/>
      <c r="TI8" s="40"/>
      <c r="TJ8" s="40"/>
      <c r="TK8" s="40" t="s">
        <v>1540</v>
      </c>
      <c r="TL8" s="40" t="s">
        <v>1541</v>
      </c>
      <c r="TM8" s="40" t="s">
        <v>1542</v>
      </c>
      <c r="TN8" s="40" t="s">
        <v>1543</v>
      </c>
      <c r="TO8" s="40" t="s">
        <v>1544</v>
      </c>
      <c r="TP8" s="40" t="s">
        <v>1545</v>
      </c>
      <c r="TQ8" s="40"/>
      <c r="TR8" s="40"/>
      <c r="TS8" s="40"/>
      <c r="TT8" s="40"/>
      <c r="TU8" s="40"/>
      <c r="TV8" s="40"/>
      <c r="TW8" s="40"/>
      <c r="TX8" s="40"/>
      <c r="TY8" s="40"/>
      <c r="TZ8" s="40"/>
      <c r="UA8" s="40"/>
      <c r="UB8" s="40"/>
      <c r="UC8" s="40"/>
      <c r="UD8" s="40"/>
    </row>
    <row r="9" spans="1:708" s="41" customFormat="1" ht="15" customHeight="1" x14ac:dyDescent="0.25">
      <c r="A9" s="40" t="s">
        <v>4485</v>
      </c>
      <c r="B9" s="40" t="s">
        <v>3947</v>
      </c>
      <c r="C9" s="40" t="s">
        <v>669</v>
      </c>
      <c r="D9" s="40" t="s">
        <v>2654</v>
      </c>
      <c r="E9" s="40" t="s">
        <v>141</v>
      </c>
      <c r="F9" s="40">
        <v>32</v>
      </c>
      <c r="G9" s="40">
        <v>43</v>
      </c>
      <c r="H9" s="40">
        <v>75</v>
      </c>
      <c r="I9" s="40">
        <v>5</v>
      </c>
      <c r="J9" s="40" t="s">
        <v>2719</v>
      </c>
      <c r="K9" s="40" t="s">
        <v>10</v>
      </c>
      <c r="L9" s="40" t="s">
        <v>2720</v>
      </c>
      <c r="M9" s="40">
        <v>6</v>
      </c>
      <c r="N9" s="40">
        <v>8</v>
      </c>
      <c r="O9" s="40">
        <v>14</v>
      </c>
      <c r="P9" s="40" t="s">
        <v>2721</v>
      </c>
      <c r="Q9" s="40" t="s">
        <v>4044</v>
      </c>
      <c r="R9" s="40" t="s">
        <v>4045</v>
      </c>
      <c r="S9" s="40" t="s">
        <v>4046</v>
      </c>
      <c r="T9" s="40" t="s">
        <v>2722</v>
      </c>
      <c r="U9" s="40" t="s">
        <v>1498</v>
      </c>
      <c r="V9" s="40" t="s">
        <v>4047</v>
      </c>
      <c r="W9" s="40" t="s">
        <v>4048</v>
      </c>
      <c r="X9" s="40" t="s">
        <v>2722</v>
      </c>
      <c r="Y9" s="40" t="s">
        <v>4049</v>
      </c>
      <c r="Z9" s="40" t="s">
        <v>4050</v>
      </c>
      <c r="AA9" s="40" t="s">
        <v>4051</v>
      </c>
      <c r="AB9" s="40" t="s">
        <v>2722</v>
      </c>
      <c r="AC9" s="40"/>
      <c r="AD9" s="40"/>
      <c r="AE9" s="40"/>
      <c r="AF9" s="40"/>
      <c r="AG9" s="40"/>
      <c r="AH9" s="40"/>
      <c r="AI9" s="40"/>
      <c r="AJ9" s="40"/>
      <c r="AK9" s="40"/>
      <c r="AL9" s="40"/>
      <c r="AM9" s="40"/>
      <c r="AN9" s="40"/>
      <c r="AO9" s="40"/>
      <c r="AP9" s="40"/>
      <c r="AQ9" s="40"/>
      <c r="AR9" s="40"/>
      <c r="AS9" s="40"/>
      <c r="AT9" s="40"/>
      <c r="AU9" s="40"/>
      <c r="AV9" s="40"/>
      <c r="AW9" s="40"/>
      <c r="AX9" s="40"/>
      <c r="AY9" s="40"/>
      <c r="AZ9" s="40"/>
      <c r="BA9" s="40" t="s">
        <v>2723</v>
      </c>
      <c r="BB9" s="40" t="s">
        <v>4052</v>
      </c>
      <c r="BC9" s="40" t="s">
        <v>1180</v>
      </c>
      <c r="BD9" s="40" t="s">
        <v>2724</v>
      </c>
      <c r="BE9" s="40" t="s">
        <v>4053</v>
      </c>
      <c r="BF9" s="40" t="s">
        <v>4054</v>
      </c>
      <c r="BG9" s="40" t="s">
        <v>31</v>
      </c>
      <c r="BH9" s="40" t="s">
        <v>2725</v>
      </c>
      <c r="BI9" s="40">
        <v>15</v>
      </c>
      <c r="BJ9" s="40">
        <v>18</v>
      </c>
      <c r="BK9" s="40">
        <v>33</v>
      </c>
      <c r="BL9" s="40" t="s">
        <v>4055</v>
      </c>
      <c r="BM9" s="40" t="s">
        <v>4056</v>
      </c>
      <c r="BN9" s="40" t="s">
        <v>4057</v>
      </c>
      <c r="BO9" s="40" t="s">
        <v>4058</v>
      </c>
      <c r="BP9" s="40" t="s">
        <v>2722</v>
      </c>
      <c r="BQ9" s="40" t="s">
        <v>2726</v>
      </c>
      <c r="BR9" s="40" t="s">
        <v>2727</v>
      </c>
      <c r="BS9" s="40" t="s">
        <v>4059</v>
      </c>
      <c r="BT9" s="40" t="s">
        <v>2722</v>
      </c>
      <c r="BU9" s="40" t="s">
        <v>4060</v>
      </c>
      <c r="BV9" s="40" t="s">
        <v>4061</v>
      </c>
      <c r="BW9" s="40" t="s">
        <v>4062</v>
      </c>
      <c r="BX9" s="40" t="s">
        <v>2722</v>
      </c>
      <c r="BY9" s="40" t="s">
        <v>4063</v>
      </c>
      <c r="BZ9" s="40" t="s">
        <v>4064</v>
      </c>
      <c r="CA9" s="40" t="s">
        <v>2728</v>
      </c>
      <c r="CB9" s="40" t="s">
        <v>2722</v>
      </c>
      <c r="CC9" s="40" t="s">
        <v>4065</v>
      </c>
      <c r="CD9" s="40" t="s">
        <v>4066</v>
      </c>
      <c r="CE9" s="40" t="s">
        <v>2729</v>
      </c>
      <c r="CF9" s="40" t="s">
        <v>2722</v>
      </c>
      <c r="CG9" s="40" t="s">
        <v>4067</v>
      </c>
      <c r="CH9" s="40" t="s">
        <v>4068</v>
      </c>
      <c r="CI9" s="40" t="s">
        <v>4069</v>
      </c>
      <c r="CJ9" s="40" t="s">
        <v>2722</v>
      </c>
      <c r="CK9" s="40"/>
      <c r="CL9" s="40"/>
      <c r="CM9" s="40"/>
      <c r="CN9" s="40"/>
      <c r="CO9" s="40"/>
      <c r="CP9" s="40"/>
      <c r="CQ9" s="40"/>
      <c r="CR9" s="40"/>
      <c r="CS9" s="40"/>
      <c r="CT9" s="40"/>
      <c r="CU9" s="40"/>
      <c r="CV9" s="40"/>
      <c r="CW9" s="40" t="s">
        <v>2730</v>
      </c>
      <c r="CX9" s="40" t="s">
        <v>2731</v>
      </c>
      <c r="CY9" s="40" t="s">
        <v>2732</v>
      </c>
      <c r="CZ9" s="40" t="s">
        <v>2713</v>
      </c>
      <c r="DA9" s="40" t="s">
        <v>2733</v>
      </c>
      <c r="DB9" s="40" t="s">
        <v>4070</v>
      </c>
      <c r="DC9" s="40" t="s">
        <v>32</v>
      </c>
      <c r="DD9" s="40" t="s">
        <v>2734</v>
      </c>
      <c r="DE9" s="40">
        <v>6</v>
      </c>
      <c r="DF9" s="40">
        <v>9</v>
      </c>
      <c r="DG9" s="40">
        <v>15</v>
      </c>
      <c r="DH9" s="40" t="s">
        <v>4071</v>
      </c>
      <c r="DI9" s="40" t="s">
        <v>4072</v>
      </c>
      <c r="DJ9" s="40" t="s">
        <v>4073</v>
      </c>
      <c r="DK9" s="40" t="s">
        <v>2735</v>
      </c>
      <c r="DL9" s="40" t="s">
        <v>2736</v>
      </c>
      <c r="DM9" s="40" t="s">
        <v>4074</v>
      </c>
      <c r="DN9" s="40" t="s">
        <v>4075</v>
      </c>
      <c r="DO9" s="40" t="s">
        <v>4076</v>
      </c>
      <c r="DP9" s="40" t="s">
        <v>2736</v>
      </c>
      <c r="DQ9" s="40" t="s">
        <v>4077</v>
      </c>
      <c r="DR9" s="40" t="s">
        <v>4078</v>
      </c>
      <c r="DS9" s="40" t="s">
        <v>2737</v>
      </c>
      <c r="DT9" s="40" t="s">
        <v>2736</v>
      </c>
      <c r="DU9" s="40"/>
      <c r="DV9" s="40"/>
      <c r="DW9" s="40"/>
      <c r="DX9" s="40"/>
      <c r="DY9" s="40"/>
      <c r="DZ9" s="40"/>
      <c r="EA9" s="40"/>
      <c r="EB9" s="40"/>
      <c r="EC9" s="40"/>
      <c r="ED9" s="40"/>
      <c r="EE9" s="40"/>
      <c r="EF9" s="40"/>
      <c r="EG9" s="40"/>
      <c r="EH9" s="40"/>
      <c r="EI9" s="40"/>
      <c r="EJ9" s="40"/>
      <c r="EK9" s="40"/>
      <c r="EL9" s="40"/>
      <c r="EM9" s="40"/>
      <c r="EN9" s="40"/>
      <c r="EO9" s="40"/>
      <c r="EP9" s="40"/>
      <c r="EQ9" s="40"/>
      <c r="ER9" s="40"/>
      <c r="ES9" s="40" t="s">
        <v>4079</v>
      </c>
      <c r="ET9" s="40" t="s">
        <v>4080</v>
      </c>
      <c r="EU9" s="40" t="s">
        <v>1180</v>
      </c>
      <c r="EV9" s="40" t="s">
        <v>2693</v>
      </c>
      <c r="EW9" s="40" t="s">
        <v>2738</v>
      </c>
      <c r="EX9" s="40" t="s">
        <v>4070</v>
      </c>
      <c r="EY9" s="40" t="s">
        <v>33</v>
      </c>
      <c r="EZ9" s="40" t="s">
        <v>1517</v>
      </c>
      <c r="FA9" s="40">
        <v>5</v>
      </c>
      <c r="FB9" s="40">
        <v>8</v>
      </c>
      <c r="FC9" s="40">
        <v>13</v>
      </c>
      <c r="FD9" s="40" t="s">
        <v>2739</v>
      </c>
      <c r="FE9" s="40" t="s">
        <v>4081</v>
      </c>
      <c r="FF9" s="40" t="s">
        <v>2740</v>
      </c>
      <c r="FG9" s="40" t="s">
        <v>4082</v>
      </c>
      <c r="FH9" s="40" t="s">
        <v>2741</v>
      </c>
      <c r="FI9" s="40" t="s">
        <v>4083</v>
      </c>
      <c r="FJ9" s="40" t="s">
        <v>4084</v>
      </c>
      <c r="FK9" s="40" t="s">
        <v>4085</v>
      </c>
      <c r="FL9" s="40" t="s">
        <v>2741</v>
      </c>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t="s">
        <v>4086</v>
      </c>
      <c r="GP9" s="40" t="s">
        <v>4087</v>
      </c>
      <c r="GQ9" s="40" t="s">
        <v>1180</v>
      </c>
      <c r="GR9" s="40" t="s">
        <v>2693</v>
      </c>
      <c r="GS9" s="40" t="s">
        <v>2742</v>
      </c>
      <c r="GT9" s="40" t="s">
        <v>4070</v>
      </c>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t="s">
        <v>2677</v>
      </c>
      <c r="RX9" s="40" t="s">
        <v>4486</v>
      </c>
      <c r="RY9" s="40" t="s">
        <v>2678</v>
      </c>
      <c r="RZ9" s="40" t="s">
        <v>4487</v>
      </c>
      <c r="SA9" s="40" t="s">
        <v>2656</v>
      </c>
      <c r="SB9" s="40" t="s">
        <v>4488</v>
      </c>
      <c r="SC9" s="40" t="s">
        <v>4489</v>
      </c>
      <c r="SD9" s="40" t="s">
        <v>4490</v>
      </c>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t="s">
        <v>4088</v>
      </c>
      <c r="TL9" s="40" t="s">
        <v>4089</v>
      </c>
      <c r="TM9" s="40" t="s">
        <v>4090</v>
      </c>
      <c r="TN9" s="40" t="s">
        <v>4091</v>
      </c>
      <c r="TO9" s="40" t="s">
        <v>4092</v>
      </c>
      <c r="TP9" s="40"/>
      <c r="TQ9" s="40"/>
      <c r="TR9" s="40"/>
      <c r="TS9" s="40"/>
      <c r="TT9" s="40"/>
      <c r="TU9" s="40"/>
      <c r="TV9" s="40"/>
      <c r="TW9" s="40"/>
      <c r="TX9" s="40"/>
      <c r="TY9" s="40"/>
      <c r="TZ9" s="40"/>
      <c r="UA9" s="40"/>
      <c r="UB9" s="40"/>
      <c r="UC9" s="40"/>
      <c r="UD9" s="40"/>
    </row>
    <row r="10" spans="1:708" s="43" customFormat="1" ht="15" customHeight="1" x14ac:dyDescent="0.25">
      <c r="A10" s="40" t="s">
        <v>4491</v>
      </c>
      <c r="B10" s="40" t="s">
        <v>3883</v>
      </c>
      <c r="C10" s="40" t="s">
        <v>669</v>
      </c>
      <c r="D10" s="40" t="s">
        <v>2005</v>
      </c>
      <c r="E10" s="40" t="s">
        <v>132</v>
      </c>
      <c r="F10" s="40">
        <v>16</v>
      </c>
      <c r="G10" s="40">
        <v>44</v>
      </c>
      <c r="H10" s="40">
        <v>60</v>
      </c>
      <c r="I10" s="40">
        <v>4</v>
      </c>
      <c r="J10" s="40" t="s">
        <v>3884</v>
      </c>
      <c r="K10" s="40" t="s">
        <v>10</v>
      </c>
      <c r="L10" s="40" t="s">
        <v>3885</v>
      </c>
      <c r="M10" s="40">
        <v>5</v>
      </c>
      <c r="N10" s="40">
        <v>15</v>
      </c>
      <c r="O10" s="40">
        <v>20</v>
      </c>
      <c r="P10" s="40" t="s">
        <v>3886</v>
      </c>
      <c r="Q10" s="40" t="s">
        <v>3887</v>
      </c>
      <c r="R10" s="40" t="s">
        <v>3888</v>
      </c>
      <c r="S10" s="40" t="s">
        <v>3889</v>
      </c>
      <c r="T10" s="40" t="s">
        <v>3890</v>
      </c>
      <c r="U10" s="40" t="s">
        <v>3891</v>
      </c>
      <c r="V10" s="40" t="s">
        <v>3892</v>
      </c>
      <c r="W10" s="40" t="s">
        <v>3893</v>
      </c>
      <c r="X10" s="40" t="s">
        <v>2248</v>
      </c>
      <c r="Y10" s="40" t="s">
        <v>3894</v>
      </c>
      <c r="Z10" s="40" t="s">
        <v>3895</v>
      </c>
      <c r="AA10" s="40" t="s">
        <v>3896</v>
      </c>
      <c r="AB10" s="40" t="s">
        <v>2248</v>
      </c>
      <c r="AC10" s="40" t="s">
        <v>3897</v>
      </c>
      <c r="AD10" s="40" t="s">
        <v>3898</v>
      </c>
      <c r="AE10" s="40" t="s">
        <v>3899</v>
      </c>
      <c r="AF10" s="40" t="s">
        <v>2248</v>
      </c>
      <c r="AG10" s="40"/>
      <c r="AH10" s="40"/>
      <c r="AI10" s="40"/>
      <c r="AJ10" s="40"/>
      <c r="AK10" s="40"/>
      <c r="AL10" s="40"/>
      <c r="AM10" s="40"/>
      <c r="AN10" s="40"/>
      <c r="AO10" s="40"/>
      <c r="AP10" s="40"/>
      <c r="AQ10" s="40"/>
      <c r="AR10" s="40"/>
      <c r="AS10" s="40"/>
      <c r="AT10" s="40"/>
      <c r="AU10" s="40"/>
      <c r="AV10" s="40"/>
      <c r="AW10" s="40"/>
      <c r="AX10" s="40"/>
      <c r="AY10" s="40"/>
      <c r="AZ10" s="40"/>
      <c r="BA10" s="40" t="s">
        <v>3900</v>
      </c>
      <c r="BB10" s="40" t="s">
        <v>3901</v>
      </c>
      <c r="BC10" s="40" t="s">
        <v>1265</v>
      </c>
      <c r="BD10" s="40" t="s">
        <v>3902</v>
      </c>
      <c r="BE10" s="40" t="s">
        <v>3903</v>
      </c>
      <c r="BF10" s="40" t="s">
        <v>3904</v>
      </c>
      <c r="BG10" s="40" t="s">
        <v>31</v>
      </c>
      <c r="BH10" s="40" t="s">
        <v>3905</v>
      </c>
      <c r="BI10" s="40">
        <v>6</v>
      </c>
      <c r="BJ10" s="40">
        <v>14</v>
      </c>
      <c r="BK10" s="40">
        <v>20</v>
      </c>
      <c r="BL10" s="40" t="s">
        <v>3906</v>
      </c>
      <c r="BM10" s="40" t="s">
        <v>3907</v>
      </c>
      <c r="BN10" s="40" t="s">
        <v>3908</v>
      </c>
      <c r="BO10" s="40" t="s">
        <v>3909</v>
      </c>
      <c r="BP10" s="40" t="s">
        <v>3910</v>
      </c>
      <c r="BQ10" s="40" t="s">
        <v>3911</v>
      </c>
      <c r="BR10" s="40" t="s">
        <v>3912</v>
      </c>
      <c r="BS10" s="40" t="s">
        <v>3913</v>
      </c>
      <c r="BT10" s="40" t="s">
        <v>3910</v>
      </c>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t="s">
        <v>3914</v>
      </c>
      <c r="CX10" s="40" t="s">
        <v>3915</v>
      </c>
      <c r="CY10" s="40" t="s">
        <v>1265</v>
      </c>
      <c r="CZ10" s="40" t="s">
        <v>3916</v>
      </c>
      <c r="DA10" s="40" t="s">
        <v>3917</v>
      </c>
      <c r="DB10" s="40" t="s">
        <v>3904</v>
      </c>
      <c r="DC10" s="40" t="s">
        <v>32</v>
      </c>
      <c r="DD10" s="40" t="s">
        <v>3918</v>
      </c>
      <c r="DE10" s="40">
        <v>5</v>
      </c>
      <c r="DF10" s="40">
        <v>15</v>
      </c>
      <c r="DG10" s="40">
        <v>20</v>
      </c>
      <c r="DH10" s="40" t="s">
        <v>3886</v>
      </c>
      <c r="DI10" s="40" t="s">
        <v>3919</v>
      </c>
      <c r="DJ10" s="40" t="s">
        <v>3920</v>
      </c>
      <c r="DK10" s="40" t="s">
        <v>3921</v>
      </c>
      <c r="DL10" s="40" t="s">
        <v>1947</v>
      </c>
      <c r="DM10" s="40" t="s">
        <v>3922</v>
      </c>
      <c r="DN10" s="40" t="s">
        <v>3923</v>
      </c>
      <c r="DO10" s="40" t="s">
        <v>3924</v>
      </c>
      <c r="DP10" s="40" t="s">
        <v>1947</v>
      </c>
      <c r="DQ10" s="40" t="s">
        <v>3925</v>
      </c>
      <c r="DR10" s="40" t="s">
        <v>3926</v>
      </c>
      <c r="DS10" s="40" t="s">
        <v>3927</v>
      </c>
      <c r="DT10" s="40" t="s">
        <v>1947</v>
      </c>
      <c r="DU10" s="40" t="s">
        <v>3928</v>
      </c>
      <c r="DV10" s="40" t="s">
        <v>3929</v>
      </c>
      <c r="DW10" s="40" t="s">
        <v>3930</v>
      </c>
      <c r="DX10" s="40" t="s">
        <v>1947</v>
      </c>
      <c r="DY10" s="40"/>
      <c r="DZ10" s="40"/>
      <c r="EA10" s="40"/>
      <c r="EB10" s="40"/>
      <c r="EC10" s="40"/>
      <c r="ED10" s="40"/>
      <c r="EE10" s="40"/>
      <c r="EF10" s="40"/>
      <c r="EG10" s="40"/>
      <c r="EH10" s="40"/>
      <c r="EI10" s="40"/>
      <c r="EJ10" s="40"/>
      <c r="EK10" s="40"/>
      <c r="EL10" s="40"/>
      <c r="EM10" s="40"/>
      <c r="EN10" s="40"/>
      <c r="EO10" s="40"/>
      <c r="EP10" s="40"/>
      <c r="EQ10" s="40"/>
      <c r="ER10" s="40"/>
      <c r="ES10" s="40" t="s">
        <v>3931</v>
      </c>
      <c r="ET10" s="40" t="s">
        <v>3932</v>
      </c>
      <c r="EU10" s="40" t="s">
        <v>1265</v>
      </c>
      <c r="EV10" s="40" t="s">
        <v>3902</v>
      </c>
      <c r="EW10" s="40" t="s">
        <v>3933</v>
      </c>
      <c r="EX10" s="40" t="s">
        <v>3934</v>
      </c>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t="s">
        <v>2082</v>
      </c>
      <c r="RX10" s="40" t="s">
        <v>3935</v>
      </c>
      <c r="RY10" s="40" t="s">
        <v>2365</v>
      </c>
      <c r="RZ10" s="40" t="s">
        <v>3936</v>
      </c>
      <c r="SA10" s="40" t="s">
        <v>2603</v>
      </c>
      <c r="SB10" s="40" t="s">
        <v>3937</v>
      </c>
      <c r="SC10" s="40" t="s">
        <v>2429</v>
      </c>
      <c r="SD10" s="40" t="s">
        <v>3938</v>
      </c>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t="s">
        <v>3939</v>
      </c>
      <c r="TL10" s="40" t="s">
        <v>1755</v>
      </c>
      <c r="TM10" s="40" t="s">
        <v>3940</v>
      </c>
      <c r="TN10" s="40" t="s">
        <v>2610</v>
      </c>
      <c r="TO10" s="40" t="s">
        <v>1758</v>
      </c>
      <c r="TP10" s="40" t="s">
        <v>3798</v>
      </c>
      <c r="TQ10" s="40" t="s">
        <v>3941</v>
      </c>
      <c r="TR10" s="40" t="s">
        <v>3942</v>
      </c>
      <c r="TS10" s="40"/>
      <c r="TT10" s="40"/>
      <c r="TU10" s="40"/>
      <c r="TV10" s="40"/>
      <c r="TW10" s="40"/>
      <c r="TX10" s="40"/>
      <c r="TY10" s="40"/>
      <c r="TZ10" s="40"/>
      <c r="UA10" s="40"/>
      <c r="UB10" s="40"/>
      <c r="UC10" s="40"/>
      <c r="UD10" s="40"/>
      <c r="UE10" s="41"/>
      <c r="UF10" s="41"/>
      <c r="UG10" s="41"/>
      <c r="UH10" s="41"/>
      <c r="UI10" s="41"/>
      <c r="UJ10" s="41"/>
      <c r="UK10" s="41"/>
      <c r="UL10" s="41"/>
      <c r="UM10" s="41"/>
      <c r="UN10" s="41"/>
      <c r="UO10" s="41"/>
      <c r="UP10" s="41"/>
      <c r="UQ10" s="41"/>
      <c r="UR10" s="41"/>
      <c r="US10" s="41"/>
      <c r="UT10" s="41"/>
      <c r="UU10" s="41"/>
      <c r="UV10" s="41"/>
      <c r="UW10" s="41"/>
      <c r="UX10" s="41"/>
      <c r="UY10" s="41"/>
      <c r="UZ10" s="41"/>
      <c r="VA10" s="41"/>
      <c r="VB10" s="41"/>
      <c r="VC10" s="41"/>
      <c r="VD10" s="41"/>
      <c r="VE10" s="41"/>
      <c r="VF10" s="41"/>
      <c r="VG10" s="41"/>
      <c r="VH10" s="41"/>
      <c r="VI10" s="41"/>
      <c r="VJ10" s="41"/>
      <c r="VK10" s="41"/>
      <c r="VL10" s="41"/>
      <c r="VM10" s="41"/>
      <c r="VN10" s="41"/>
      <c r="VO10" s="41"/>
      <c r="VP10" s="41"/>
      <c r="VQ10" s="41"/>
      <c r="VR10" s="41"/>
      <c r="VS10" s="41"/>
      <c r="VT10" s="41"/>
      <c r="VU10" s="41"/>
      <c r="VV10" s="41"/>
      <c r="VW10" s="41"/>
      <c r="VX10" s="41"/>
      <c r="VY10" s="41"/>
      <c r="VZ10" s="41"/>
      <c r="WA10" s="41"/>
      <c r="WB10" s="41"/>
      <c r="WC10" s="41"/>
      <c r="WD10" s="41"/>
      <c r="WE10" s="41"/>
      <c r="WF10" s="41"/>
      <c r="WG10" s="41"/>
      <c r="WH10" s="41"/>
      <c r="WI10" s="41"/>
      <c r="WJ10" s="41"/>
      <c r="WK10" s="41"/>
      <c r="WL10" s="41"/>
      <c r="WM10" s="41"/>
      <c r="WN10" s="41"/>
      <c r="WO10" s="41"/>
      <c r="WP10" s="41"/>
      <c r="WQ10" s="41"/>
      <c r="WR10" s="41"/>
      <c r="WS10" s="41"/>
      <c r="WT10" s="41"/>
      <c r="WU10" s="41"/>
      <c r="WV10" s="41"/>
      <c r="WW10" s="41"/>
      <c r="WX10" s="41"/>
      <c r="WY10" s="41"/>
      <c r="WZ10" s="41"/>
      <c r="XA10" s="41"/>
      <c r="XB10" s="41"/>
      <c r="XC10" s="41"/>
      <c r="XD10" s="41"/>
      <c r="XE10" s="41"/>
      <c r="XF10" s="41"/>
      <c r="XG10" s="41"/>
      <c r="XH10" s="41"/>
      <c r="XI10" s="41"/>
      <c r="XJ10" s="41"/>
      <c r="XK10" s="41"/>
      <c r="XL10" s="41"/>
      <c r="XM10" s="41"/>
      <c r="XN10" s="41"/>
      <c r="XO10" s="41"/>
      <c r="XP10" s="41"/>
      <c r="XQ10" s="41"/>
      <c r="XR10" s="41"/>
      <c r="XS10" s="41"/>
      <c r="XT10" s="41"/>
      <c r="XU10" s="41"/>
      <c r="XV10" s="41"/>
      <c r="XW10" s="41"/>
      <c r="XX10" s="41"/>
      <c r="XY10" s="41"/>
      <c r="XZ10" s="41"/>
      <c r="YA10" s="41"/>
      <c r="YB10" s="41"/>
      <c r="YC10" s="41"/>
      <c r="YD10" s="41"/>
      <c r="YE10" s="41"/>
      <c r="YF10" s="41"/>
      <c r="YG10" s="41"/>
      <c r="YH10" s="41"/>
      <c r="YI10" s="41"/>
      <c r="YJ10" s="41"/>
      <c r="YK10" s="41"/>
      <c r="YL10" s="41"/>
      <c r="YM10" s="41"/>
      <c r="YN10" s="41"/>
      <c r="YO10" s="41"/>
      <c r="YP10" s="41"/>
      <c r="YQ10" s="41"/>
      <c r="YR10" s="41"/>
      <c r="YS10" s="41"/>
      <c r="YT10" s="41"/>
      <c r="YU10" s="41"/>
      <c r="YV10" s="41"/>
      <c r="YW10" s="41"/>
      <c r="YX10" s="41"/>
      <c r="YY10" s="41"/>
      <c r="YZ10" s="41"/>
      <c r="ZA10" s="41"/>
      <c r="ZB10" s="41"/>
      <c r="ZC10" s="41"/>
      <c r="ZD10" s="41"/>
      <c r="ZE10" s="41"/>
      <c r="ZF10" s="41"/>
      <c r="ZG10" s="41"/>
      <c r="ZH10" s="41"/>
      <c r="ZI10" s="41"/>
      <c r="ZJ10" s="41"/>
      <c r="ZK10" s="41"/>
      <c r="ZL10" s="41"/>
      <c r="ZM10" s="41"/>
      <c r="ZN10" s="41"/>
      <c r="ZO10" s="41"/>
      <c r="ZP10" s="41"/>
      <c r="ZQ10" s="41"/>
      <c r="ZR10" s="41"/>
      <c r="ZS10" s="41"/>
      <c r="ZT10" s="41"/>
      <c r="ZU10" s="41"/>
      <c r="ZV10" s="41"/>
      <c r="ZW10" s="41"/>
      <c r="ZX10" s="41"/>
      <c r="ZY10" s="41"/>
      <c r="ZZ10" s="41"/>
      <c r="AAA10" s="41"/>
      <c r="AAB10" s="41"/>
      <c r="AAC10" s="41"/>
      <c r="AAD10" s="41"/>
      <c r="AAE10" s="41"/>
      <c r="AAF10" s="41"/>
    </row>
    <row r="11" spans="1:708" s="41" customFormat="1" ht="15" customHeight="1" x14ac:dyDescent="0.25">
      <c r="A11" s="40" t="s">
        <v>451</v>
      </c>
      <c r="B11" s="40" t="s">
        <v>2820</v>
      </c>
      <c r="C11" s="40" t="s">
        <v>669</v>
      </c>
      <c r="D11" s="40" t="s">
        <v>2654</v>
      </c>
      <c r="E11" s="40" t="s">
        <v>151</v>
      </c>
      <c r="F11" s="40">
        <v>27</v>
      </c>
      <c r="G11" s="40">
        <v>48</v>
      </c>
      <c r="H11" s="40">
        <v>75</v>
      </c>
      <c r="I11" s="40">
        <v>5</v>
      </c>
      <c r="J11" s="40" t="s">
        <v>2821</v>
      </c>
      <c r="K11" s="40" t="s">
        <v>1678</v>
      </c>
      <c r="L11" s="40" t="s">
        <v>2822</v>
      </c>
      <c r="M11" s="40">
        <v>10</v>
      </c>
      <c r="N11" s="40">
        <v>10</v>
      </c>
      <c r="O11" s="40">
        <v>20</v>
      </c>
      <c r="P11" s="40" t="s">
        <v>2823</v>
      </c>
      <c r="Q11" s="40" t="s">
        <v>2824</v>
      </c>
      <c r="R11" s="40" t="s">
        <v>2825</v>
      </c>
      <c r="S11" s="40" t="s">
        <v>2826</v>
      </c>
      <c r="T11" s="40" t="s">
        <v>2827</v>
      </c>
      <c r="U11" s="40" t="s">
        <v>2828</v>
      </c>
      <c r="V11" s="40" t="s">
        <v>2829</v>
      </c>
      <c r="W11" s="40" t="s">
        <v>2830</v>
      </c>
      <c r="X11" s="40" t="s">
        <v>2831</v>
      </c>
      <c r="Y11" s="40" t="s">
        <v>2832</v>
      </c>
      <c r="Z11" s="40" t="s">
        <v>2833</v>
      </c>
      <c r="AA11" s="40" t="s">
        <v>2834</v>
      </c>
      <c r="AB11" s="40" t="s">
        <v>2831</v>
      </c>
      <c r="AC11" s="40" t="s">
        <v>2835</v>
      </c>
      <c r="AD11" s="40" t="s">
        <v>2836</v>
      </c>
      <c r="AE11" s="40" t="s">
        <v>2837</v>
      </c>
      <c r="AF11" s="40" t="s">
        <v>2838</v>
      </c>
      <c r="AG11" s="40" t="s">
        <v>2839</v>
      </c>
      <c r="AH11" s="40" t="s">
        <v>2840</v>
      </c>
      <c r="AI11" s="40" t="s">
        <v>2841</v>
      </c>
      <c r="AJ11" s="40" t="s">
        <v>2842</v>
      </c>
      <c r="AK11" s="40"/>
      <c r="AL11" s="40"/>
      <c r="AM11" s="40"/>
      <c r="AN11" s="40"/>
      <c r="AO11" s="40"/>
      <c r="AP11" s="40"/>
      <c r="AQ11" s="40"/>
      <c r="AR11" s="40"/>
      <c r="AS11" s="40"/>
      <c r="AT11" s="40"/>
      <c r="AU11" s="40"/>
      <c r="AV11" s="40"/>
      <c r="AW11" s="40"/>
      <c r="AX11" s="40"/>
      <c r="AY11" s="40"/>
      <c r="AZ11" s="40"/>
      <c r="BA11" s="40" t="s">
        <v>2843</v>
      </c>
      <c r="BB11" s="40" t="s">
        <v>2844</v>
      </c>
      <c r="BC11" s="40" t="s">
        <v>2692</v>
      </c>
      <c r="BD11" s="40" t="s">
        <v>2845</v>
      </c>
      <c r="BE11" s="40" t="s">
        <v>2846</v>
      </c>
      <c r="BF11" s="40" t="s">
        <v>99</v>
      </c>
      <c r="BG11" s="40" t="s">
        <v>31</v>
      </c>
      <c r="BH11" s="40" t="s">
        <v>2847</v>
      </c>
      <c r="BI11" s="40">
        <v>5</v>
      </c>
      <c r="BJ11" s="40">
        <v>10</v>
      </c>
      <c r="BK11" s="40">
        <v>15</v>
      </c>
      <c r="BL11" s="40" t="s">
        <v>2848</v>
      </c>
      <c r="BM11" s="40" t="s">
        <v>2849</v>
      </c>
      <c r="BN11" s="40" t="s">
        <v>2850</v>
      </c>
      <c r="BO11" s="40" t="s">
        <v>2851</v>
      </c>
      <c r="BP11" s="40" t="s">
        <v>2852</v>
      </c>
      <c r="BQ11" s="40" t="s">
        <v>2853</v>
      </c>
      <c r="BR11" s="40" t="s">
        <v>2854</v>
      </c>
      <c r="BS11" s="40" t="s">
        <v>2855</v>
      </c>
      <c r="BT11" s="40" t="s">
        <v>2856</v>
      </c>
      <c r="BU11" s="40" t="s">
        <v>2857</v>
      </c>
      <c r="BV11" s="40" t="s">
        <v>2858</v>
      </c>
      <c r="BW11" s="40" t="s">
        <v>2859</v>
      </c>
      <c r="BX11" s="40" t="s">
        <v>2860</v>
      </c>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t="s">
        <v>2861</v>
      </c>
      <c r="CX11" s="40" t="s">
        <v>2862</v>
      </c>
      <c r="CY11" s="40" t="s">
        <v>2692</v>
      </c>
      <c r="CZ11" s="40" t="s">
        <v>2845</v>
      </c>
      <c r="DA11" s="40" t="s">
        <v>2863</v>
      </c>
      <c r="DB11" s="40" t="s">
        <v>99</v>
      </c>
      <c r="DC11" s="40" t="s">
        <v>32</v>
      </c>
      <c r="DD11" s="40" t="s">
        <v>2864</v>
      </c>
      <c r="DE11" s="40">
        <v>7</v>
      </c>
      <c r="DF11" s="40">
        <v>10</v>
      </c>
      <c r="DG11" s="40">
        <v>17</v>
      </c>
      <c r="DH11" s="40" t="s">
        <v>2865</v>
      </c>
      <c r="DI11" s="40" t="s">
        <v>2866</v>
      </c>
      <c r="DJ11" s="40" t="s">
        <v>2867</v>
      </c>
      <c r="DK11" s="40" t="s">
        <v>2868</v>
      </c>
      <c r="DL11" s="40" t="s">
        <v>2827</v>
      </c>
      <c r="DM11" s="40" t="s">
        <v>2869</v>
      </c>
      <c r="DN11" s="40" t="s">
        <v>2870</v>
      </c>
      <c r="DO11" s="40" t="s">
        <v>2871</v>
      </c>
      <c r="DP11" s="40" t="s">
        <v>2872</v>
      </c>
      <c r="DQ11" s="40" t="s">
        <v>2873</v>
      </c>
      <c r="DR11" s="40" t="s">
        <v>2874</v>
      </c>
      <c r="DS11" s="40" t="s">
        <v>2875</v>
      </c>
      <c r="DT11" s="40" t="s">
        <v>2876</v>
      </c>
      <c r="DU11" s="40" t="s">
        <v>2877</v>
      </c>
      <c r="DV11" s="40" t="s">
        <v>2878</v>
      </c>
      <c r="DW11" s="40" t="s">
        <v>2879</v>
      </c>
      <c r="DX11" s="40" t="s">
        <v>2880</v>
      </c>
      <c r="DY11" s="40"/>
      <c r="DZ11" s="40"/>
      <c r="EA11" s="40"/>
      <c r="EB11" s="40"/>
      <c r="EC11" s="40"/>
      <c r="ED11" s="40"/>
      <c r="EE11" s="40"/>
      <c r="EF11" s="40"/>
      <c r="EG11" s="40"/>
      <c r="EH11" s="40"/>
      <c r="EI11" s="40"/>
      <c r="EJ11" s="40"/>
      <c r="EK11" s="40"/>
      <c r="EL11" s="40"/>
      <c r="EM11" s="40"/>
      <c r="EN11" s="40"/>
      <c r="EO11" s="40"/>
      <c r="EP11" s="40"/>
      <c r="EQ11" s="40"/>
      <c r="ER11" s="40"/>
      <c r="ES11" s="40" t="s">
        <v>2881</v>
      </c>
      <c r="ET11" s="40" t="s">
        <v>2882</v>
      </c>
      <c r="EU11" s="40" t="s">
        <v>2692</v>
      </c>
      <c r="EV11" s="40" t="s">
        <v>2845</v>
      </c>
      <c r="EW11" s="40" t="s">
        <v>2883</v>
      </c>
      <c r="EX11" s="40" t="s">
        <v>99</v>
      </c>
      <c r="EY11" s="40" t="s">
        <v>33</v>
      </c>
      <c r="EZ11" s="40" t="s">
        <v>2884</v>
      </c>
      <c r="FA11" s="40">
        <v>5</v>
      </c>
      <c r="FB11" s="40">
        <v>10</v>
      </c>
      <c r="FC11" s="40">
        <v>15</v>
      </c>
      <c r="FD11" s="40" t="s">
        <v>2885</v>
      </c>
      <c r="FE11" s="40" t="s">
        <v>2886</v>
      </c>
      <c r="FF11" s="40" t="s">
        <v>2887</v>
      </c>
      <c r="FG11" s="40" t="s">
        <v>2888</v>
      </c>
      <c r="FH11" s="40" t="s">
        <v>2876</v>
      </c>
      <c r="FI11" s="40" t="s">
        <v>2889</v>
      </c>
      <c r="FJ11" s="40" t="s">
        <v>2890</v>
      </c>
      <c r="FK11" s="40" t="s">
        <v>2891</v>
      </c>
      <c r="FL11" s="40" t="s">
        <v>2892</v>
      </c>
      <c r="FM11" s="40" t="s">
        <v>2893</v>
      </c>
      <c r="FN11" s="40" t="s">
        <v>2894</v>
      </c>
      <c r="FO11" s="40" t="s">
        <v>2895</v>
      </c>
      <c r="FP11" s="40" t="s">
        <v>2896</v>
      </c>
      <c r="FQ11" s="40" t="s">
        <v>2897</v>
      </c>
      <c r="FR11" s="40" t="s">
        <v>2898</v>
      </c>
      <c r="FS11" s="40" t="s">
        <v>2899</v>
      </c>
      <c r="FT11" s="40" t="s">
        <v>2896</v>
      </c>
      <c r="FU11" s="40" t="s">
        <v>2900</v>
      </c>
      <c r="FV11" s="40" t="s">
        <v>2901</v>
      </c>
      <c r="FW11" s="40" t="s">
        <v>2902</v>
      </c>
      <c r="FX11" s="40" t="s">
        <v>2903</v>
      </c>
      <c r="FY11" s="40"/>
      <c r="FZ11" s="40"/>
      <c r="GA11" s="40"/>
      <c r="GB11" s="40"/>
      <c r="GC11" s="40"/>
      <c r="GD11" s="40"/>
      <c r="GE11" s="40"/>
      <c r="GF11" s="40"/>
      <c r="GG11" s="40"/>
      <c r="GH11" s="40"/>
      <c r="GI11" s="40"/>
      <c r="GJ11" s="40"/>
      <c r="GK11" s="40"/>
      <c r="GL11" s="40"/>
      <c r="GM11" s="40"/>
      <c r="GN11" s="40"/>
      <c r="GO11" s="40" t="s">
        <v>2904</v>
      </c>
      <c r="GP11" s="40" t="s">
        <v>2905</v>
      </c>
      <c r="GQ11" s="40" t="s">
        <v>2692</v>
      </c>
      <c r="GR11" s="40" t="s">
        <v>2906</v>
      </c>
      <c r="GS11" s="40" t="s">
        <v>2907</v>
      </c>
      <c r="GT11" s="40" t="s">
        <v>99</v>
      </c>
      <c r="GU11" s="40" t="s">
        <v>34</v>
      </c>
      <c r="GV11" s="40" t="s">
        <v>2908</v>
      </c>
      <c r="GW11" s="40">
        <v>0</v>
      </c>
      <c r="GX11" s="40">
        <v>8</v>
      </c>
      <c r="GY11" s="40">
        <v>8</v>
      </c>
      <c r="GZ11" s="40" t="s">
        <v>2909</v>
      </c>
      <c r="HA11" s="40" t="s">
        <v>2910</v>
      </c>
      <c r="HB11" s="40" t="s">
        <v>4492</v>
      </c>
      <c r="HC11" s="40" t="s">
        <v>2911</v>
      </c>
      <c r="HD11" s="40" t="s">
        <v>2912</v>
      </c>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t="s">
        <v>2913</v>
      </c>
      <c r="IL11" s="40" t="s">
        <v>2914</v>
      </c>
      <c r="IM11" s="40" t="s">
        <v>2692</v>
      </c>
      <c r="IN11" s="40" t="s">
        <v>2915</v>
      </c>
      <c r="IO11" s="40" t="s">
        <v>2916</v>
      </c>
      <c r="IP11" s="40" t="s">
        <v>99</v>
      </c>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t="s">
        <v>2917</v>
      </c>
      <c r="RX11" s="40" t="s">
        <v>2918</v>
      </c>
      <c r="RY11" s="40" t="s">
        <v>2674</v>
      </c>
      <c r="RZ11" s="40" t="s">
        <v>2919</v>
      </c>
      <c r="SA11" s="40" t="s">
        <v>2675</v>
      </c>
      <c r="SB11" s="40" t="s">
        <v>2920</v>
      </c>
      <c r="SC11" s="40"/>
      <c r="SD11" s="40"/>
      <c r="SE11" s="40"/>
      <c r="SF11" s="40"/>
      <c r="SG11" s="40"/>
      <c r="SH11" s="40"/>
      <c r="SI11" s="40"/>
      <c r="SJ11" s="40"/>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t="s">
        <v>4493</v>
      </c>
      <c r="TL11" s="40" t="s">
        <v>4494</v>
      </c>
      <c r="TM11" s="40" t="s">
        <v>4495</v>
      </c>
      <c r="TN11" s="40" t="s">
        <v>4496</v>
      </c>
      <c r="TO11" s="40" t="s">
        <v>4497</v>
      </c>
      <c r="TP11" s="40" t="s">
        <v>4498</v>
      </c>
      <c r="TQ11" s="40" t="s">
        <v>4499</v>
      </c>
      <c r="TR11" s="40" t="s">
        <v>4500</v>
      </c>
      <c r="TS11" s="40"/>
      <c r="TT11" s="40"/>
      <c r="TU11" s="40"/>
      <c r="TV11" s="40"/>
      <c r="TW11" s="40"/>
      <c r="TX11" s="40"/>
      <c r="TY11" s="40"/>
      <c r="TZ11" s="40"/>
      <c r="UA11" s="40"/>
      <c r="UB11" s="40"/>
      <c r="UC11" s="40"/>
      <c r="UD11" s="40"/>
    </row>
    <row r="12" spans="1:708" s="41" customFormat="1" ht="15" customHeight="1" x14ac:dyDescent="0.25">
      <c r="A12" s="40" t="s">
        <v>452</v>
      </c>
      <c r="B12" s="40" t="s">
        <v>1676</v>
      </c>
      <c r="C12" s="40" t="s">
        <v>669</v>
      </c>
      <c r="D12" s="40" t="s">
        <v>855</v>
      </c>
      <c r="E12" s="40" t="s">
        <v>115</v>
      </c>
      <c r="F12" s="40">
        <v>25</v>
      </c>
      <c r="G12" s="40">
        <v>65</v>
      </c>
      <c r="H12" s="40">
        <v>90</v>
      </c>
      <c r="I12" s="40">
        <v>6</v>
      </c>
      <c r="J12" s="40" t="s">
        <v>1677</v>
      </c>
      <c r="K12" s="40" t="s">
        <v>1678</v>
      </c>
      <c r="L12" s="40" t="s">
        <v>1679</v>
      </c>
      <c r="M12" s="40">
        <v>2</v>
      </c>
      <c r="N12" s="40">
        <v>3</v>
      </c>
      <c r="O12" s="40">
        <v>5</v>
      </c>
      <c r="P12" s="40" t="s">
        <v>1680</v>
      </c>
      <c r="Q12" s="40" t="s">
        <v>1681</v>
      </c>
      <c r="R12" s="40" t="s">
        <v>1682</v>
      </c>
      <c r="S12" s="40" t="s">
        <v>1683</v>
      </c>
      <c r="T12" s="40" t="s">
        <v>1684</v>
      </c>
      <c r="U12" s="40" t="s">
        <v>1685</v>
      </c>
      <c r="V12" s="40" t="s">
        <v>1686</v>
      </c>
      <c r="W12" s="40" t="s">
        <v>1687</v>
      </c>
      <c r="X12" s="40" t="s">
        <v>1684</v>
      </c>
      <c r="Y12" s="40" t="s">
        <v>1688</v>
      </c>
      <c r="Z12" s="40" t="s">
        <v>1689</v>
      </c>
      <c r="AA12" s="40" t="s">
        <v>1690</v>
      </c>
      <c r="AB12" s="40" t="s">
        <v>1684</v>
      </c>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t="s">
        <v>1691</v>
      </c>
      <c r="BB12" s="40" t="s">
        <v>1692</v>
      </c>
      <c r="BC12" s="40" t="s">
        <v>540</v>
      </c>
      <c r="BD12" s="40" t="s">
        <v>1693</v>
      </c>
      <c r="BE12" s="40" t="s">
        <v>1694</v>
      </c>
      <c r="BF12" s="40" t="s">
        <v>1695</v>
      </c>
      <c r="BG12" s="40" t="s">
        <v>31</v>
      </c>
      <c r="BH12" s="40" t="s">
        <v>1696</v>
      </c>
      <c r="BI12" s="40">
        <v>15</v>
      </c>
      <c r="BJ12" s="40">
        <v>45</v>
      </c>
      <c r="BK12" s="40">
        <v>60</v>
      </c>
      <c r="BL12" s="40" t="s">
        <v>1697</v>
      </c>
      <c r="BM12" s="40" t="s">
        <v>1698</v>
      </c>
      <c r="BN12" s="40" t="s">
        <v>1699</v>
      </c>
      <c r="BO12" s="40" t="s">
        <v>1700</v>
      </c>
      <c r="BP12" s="40" t="s">
        <v>1701</v>
      </c>
      <c r="BQ12" s="40" t="s">
        <v>1702</v>
      </c>
      <c r="BR12" s="42" t="s">
        <v>1703</v>
      </c>
      <c r="BS12" s="40" t="s">
        <v>1704</v>
      </c>
      <c r="BT12" s="40" t="s">
        <v>1684</v>
      </c>
      <c r="BU12" s="40" t="s">
        <v>1705</v>
      </c>
      <c r="BV12" s="40" t="s">
        <v>1706</v>
      </c>
      <c r="BW12" s="40" t="s">
        <v>1707</v>
      </c>
      <c r="BX12" s="40" t="s">
        <v>1684</v>
      </c>
      <c r="BY12" s="40" t="s">
        <v>1708</v>
      </c>
      <c r="BZ12" s="40" t="s">
        <v>1709</v>
      </c>
      <c r="CA12" s="40" t="s">
        <v>1710</v>
      </c>
      <c r="CB12" s="40" t="s">
        <v>1701</v>
      </c>
      <c r="CC12" s="40" t="s">
        <v>1711</v>
      </c>
      <c r="CD12" s="40" t="s">
        <v>1712</v>
      </c>
      <c r="CE12" s="40" t="s">
        <v>1713</v>
      </c>
      <c r="CF12" s="40" t="s">
        <v>1701</v>
      </c>
      <c r="CG12" s="40"/>
      <c r="CH12" s="40"/>
      <c r="CI12" s="40"/>
      <c r="CJ12" s="40"/>
      <c r="CK12" s="40"/>
      <c r="CL12" s="40"/>
      <c r="CM12" s="40"/>
      <c r="CN12" s="40"/>
      <c r="CO12" s="40"/>
      <c r="CP12" s="40"/>
      <c r="CQ12" s="40"/>
      <c r="CR12" s="40"/>
      <c r="CS12" s="40"/>
      <c r="CT12" s="40"/>
      <c r="CU12" s="40"/>
      <c r="CV12" s="40"/>
      <c r="CW12" s="40" t="s">
        <v>1714</v>
      </c>
      <c r="CX12" s="40" t="s">
        <v>1715</v>
      </c>
      <c r="CY12" s="40" t="s">
        <v>1716</v>
      </c>
      <c r="CZ12" s="40" t="s">
        <v>1717</v>
      </c>
      <c r="DA12" s="40" t="s">
        <v>1718</v>
      </c>
      <c r="DB12" s="40" t="s">
        <v>1695</v>
      </c>
      <c r="DC12" s="40" t="s">
        <v>32</v>
      </c>
      <c r="DD12" s="40" t="s">
        <v>1719</v>
      </c>
      <c r="DE12" s="40">
        <v>6</v>
      </c>
      <c r="DF12" s="40">
        <v>9</v>
      </c>
      <c r="DG12" s="40">
        <v>15</v>
      </c>
      <c r="DH12" s="40" t="s">
        <v>1720</v>
      </c>
      <c r="DI12" s="40" t="s">
        <v>1721</v>
      </c>
      <c r="DJ12" s="40" t="s">
        <v>1722</v>
      </c>
      <c r="DK12" s="40" t="s">
        <v>1723</v>
      </c>
      <c r="DL12" s="40" t="s">
        <v>1684</v>
      </c>
      <c r="DM12" s="40" t="s">
        <v>1724</v>
      </c>
      <c r="DN12" s="40" t="s">
        <v>1725</v>
      </c>
      <c r="DO12" s="40" t="s">
        <v>1726</v>
      </c>
      <c r="DP12" s="40" t="s">
        <v>1684</v>
      </c>
      <c r="DQ12" s="40" t="s">
        <v>1727</v>
      </c>
      <c r="DR12" s="40" t="s">
        <v>1728</v>
      </c>
      <c r="DS12" s="40" t="s">
        <v>1729</v>
      </c>
      <c r="DT12" s="40" t="s">
        <v>1701</v>
      </c>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t="s">
        <v>1730</v>
      </c>
      <c r="ET12" s="40" t="s">
        <v>1731</v>
      </c>
      <c r="EU12" s="40" t="s">
        <v>1732</v>
      </c>
      <c r="EV12" s="40" t="s">
        <v>1733</v>
      </c>
      <c r="EW12" s="40" t="s">
        <v>1734</v>
      </c>
      <c r="EX12" s="40" t="s">
        <v>1695</v>
      </c>
      <c r="EY12" s="40" t="s">
        <v>33</v>
      </c>
      <c r="EZ12" s="40" t="s">
        <v>1735</v>
      </c>
      <c r="FA12" s="40">
        <v>4</v>
      </c>
      <c r="FB12" s="40">
        <v>6</v>
      </c>
      <c r="FC12" s="40">
        <v>10</v>
      </c>
      <c r="FD12" s="40" t="s">
        <v>1736</v>
      </c>
      <c r="FE12" s="40" t="s">
        <v>1737</v>
      </c>
      <c r="FF12" s="40" t="s">
        <v>1738</v>
      </c>
      <c r="FG12" s="40" t="s">
        <v>1739</v>
      </c>
      <c r="FH12" s="40" t="s">
        <v>1740</v>
      </c>
      <c r="FI12" s="40" t="s">
        <v>1741</v>
      </c>
      <c r="FJ12" s="40" t="s">
        <v>1742</v>
      </c>
      <c r="FK12" s="40"/>
      <c r="FL12" s="40" t="s">
        <v>1740</v>
      </c>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t="s">
        <v>1743</v>
      </c>
      <c r="GP12" s="40" t="s">
        <v>1744</v>
      </c>
      <c r="GQ12" s="40" t="s">
        <v>534</v>
      </c>
      <c r="GR12" s="40" t="s">
        <v>1745</v>
      </c>
      <c r="GS12" s="40" t="s">
        <v>1746</v>
      </c>
      <c r="GT12" s="40" t="s">
        <v>1695</v>
      </c>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t="s">
        <v>885</v>
      </c>
      <c r="RX12" s="40" t="s">
        <v>1747</v>
      </c>
      <c r="RY12" s="40" t="s">
        <v>1748</v>
      </c>
      <c r="RZ12" s="40" t="s">
        <v>1463</v>
      </c>
      <c r="SA12" s="40" t="s">
        <v>887</v>
      </c>
      <c r="SB12" s="40" t="s">
        <v>1749</v>
      </c>
      <c r="SC12" s="40" t="s">
        <v>1200</v>
      </c>
      <c r="SD12" s="40" t="s">
        <v>1536</v>
      </c>
      <c r="SE12" s="40" t="s">
        <v>1750</v>
      </c>
      <c r="SF12" s="40" t="s">
        <v>1202</v>
      </c>
      <c r="SG12" s="40" t="s">
        <v>1751</v>
      </c>
      <c r="SH12" s="40" t="s">
        <v>1752</v>
      </c>
      <c r="SI12" s="40" t="s">
        <v>988</v>
      </c>
      <c r="SJ12" s="40" t="s">
        <v>1753</v>
      </c>
      <c r="SK12" s="40" t="s">
        <v>891</v>
      </c>
      <c r="SL12" s="40" t="s">
        <v>1467</v>
      </c>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t="s">
        <v>1754</v>
      </c>
      <c r="TL12" s="40" t="s">
        <v>1755</v>
      </c>
      <c r="TM12" s="40" t="s">
        <v>1756</v>
      </c>
      <c r="TN12" s="40" t="s">
        <v>1757</v>
      </c>
      <c r="TO12" s="40" t="s">
        <v>1758</v>
      </c>
      <c r="TP12" s="40" t="s">
        <v>1759</v>
      </c>
      <c r="TQ12" s="40"/>
      <c r="TR12" s="40"/>
      <c r="TS12" s="40"/>
      <c r="TT12" s="40"/>
      <c r="TU12" s="40"/>
      <c r="TV12" s="40"/>
      <c r="TW12" s="40"/>
      <c r="TX12" s="40"/>
      <c r="TY12" s="40"/>
      <c r="TZ12" s="40"/>
      <c r="UA12" s="40"/>
      <c r="UB12" s="40"/>
      <c r="UC12" s="40"/>
      <c r="UD12" s="40"/>
    </row>
    <row r="13" spans="1:708" s="41" customFormat="1" ht="15" customHeight="1" x14ac:dyDescent="0.25">
      <c r="A13" s="40" t="s">
        <v>454</v>
      </c>
      <c r="B13" s="40" t="s">
        <v>4501</v>
      </c>
      <c r="C13" s="40" t="s">
        <v>669</v>
      </c>
      <c r="D13" s="40" t="s">
        <v>2005</v>
      </c>
      <c r="E13" s="40" t="s">
        <v>124</v>
      </c>
      <c r="F13" s="40">
        <v>27</v>
      </c>
      <c r="G13" s="40">
        <v>48</v>
      </c>
      <c r="H13" s="40">
        <v>75</v>
      </c>
      <c r="I13" s="40">
        <v>5</v>
      </c>
      <c r="J13" s="40" t="s">
        <v>2006</v>
      </c>
      <c r="K13" s="40" t="s">
        <v>10</v>
      </c>
      <c r="L13" s="40" t="s">
        <v>2007</v>
      </c>
      <c r="M13" s="40">
        <v>4</v>
      </c>
      <c r="N13" s="40">
        <v>6</v>
      </c>
      <c r="O13" s="40">
        <v>10</v>
      </c>
      <c r="P13" s="40" t="s">
        <v>2008</v>
      </c>
      <c r="Q13" s="40" t="s">
        <v>2009</v>
      </c>
      <c r="R13" s="40" t="s">
        <v>2010</v>
      </c>
      <c r="S13" s="40" t="s">
        <v>2011</v>
      </c>
      <c r="T13" s="40" t="s">
        <v>2012</v>
      </c>
      <c r="U13" s="40" t="s">
        <v>2013</v>
      </c>
      <c r="V13" s="40" t="s">
        <v>2014</v>
      </c>
      <c r="W13" s="40" t="s">
        <v>2015</v>
      </c>
      <c r="X13" s="40" t="s">
        <v>2012</v>
      </c>
      <c r="Y13" s="40" t="s">
        <v>2016</v>
      </c>
      <c r="Z13" s="40" t="s">
        <v>2017</v>
      </c>
      <c r="AA13" s="40" t="s">
        <v>2018</v>
      </c>
      <c r="AB13" s="40" t="s">
        <v>2019</v>
      </c>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t="s">
        <v>2020</v>
      </c>
      <c r="BB13" s="40" t="s">
        <v>2021</v>
      </c>
      <c r="BC13" s="40" t="s">
        <v>2022</v>
      </c>
      <c r="BD13" s="40" t="s">
        <v>2023</v>
      </c>
      <c r="BE13" s="40" t="s">
        <v>2024</v>
      </c>
      <c r="BF13" s="40" t="s">
        <v>99</v>
      </c>
      <c r="BG13" s="40" t="s">
        <v>31</v>
      </c>
      <c r="BH13" s="40" t="s">
        <v>2025</v>
      </c>
      <c r="BI13" s="40">
        <v>12</v>
      </c>
      <c r="BJ13" s="40">
        <v>26</v>
      </c>
      <c r="BK13" s="40">
        <v>38</v>
      </c>
      <c r="BL13" s="40" t="s">
        <v>2026</v>
      </c>
      <c r="BM13" s="40" t="s">
        <v>2027</v>
      </c>
      <c r="BN13" s="40" t="s">
        <v>2028</v>
      </c>
      <c r="BO13" s="40" t="s">
        <v>2029</v>
      </c>
      <c r="BP13" s="40" t="s">
        <v>2030</v>
      </c>
      <c r="BQ13" s="40" t="s">
        <v>2031</v>
      </c>
      <c r="BR13" s="40" t="s">
        <v>2032</v>
      </c>
      <c r="BS13" s="40" t="s">
        <v>2033</v>
      </c>
      <c r="BT13" s="40" t="s">
        <v>2030</v>
      </c>
      <c r="BU13" s="40" t="s">
        <v>2034</v>
      </c>
      <c r="BV13" s="40" t="s">
        <v>2035</v>
      </c>
      <c r="BW13" s="40" t="s">
        <v>2036</v>
      </c>
      <c r="BX13" s="40" t="s">
        <v>2030</v>
      </c>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t="s">
        <v>2037</v>
      </c>
      <c r="CX13" s="40" t="s">
        <v>2038</v>
      </c>
      <c r="CY13" s="40" t="s">
        <v>2039</v>
      </c>
      <c r="CZ13" s="40" t="s">
        <v>2040</v>
      </c>
      <c r="DA13" s="40" t="s">
        <v>2041</v>
      </c>
      <c r="DB13" s="40" t="s">
        <v>99</v>
      </c>
      <c r="DC13" s="40" t="s">
        <v>32</v>
      </c>
      <c r="DD13" s="40" t="s">
        <v>2042</v>
      </c>
      <c r="DE13" s="40">
        <v>8</v>
      </c>
      <c r="DF13" s="40">
        <v>12</v>
      </c>
      <c r="DG13" s="40">
        <v>20</v>
      </c>
      <c r="DH13" s="40" t="s">
        <v>2043</v>
      </c>
      <c r="DI13" s="40" t="s">
        <v>2044</v>
      </c>
      <c r="DJ13" s="40" t="s">
        <v>3127</v>
      </c>
      <c r="DK13" s="40" t="s">
        <v>2045</v>
      </c>
      <c r="DL13" s="40" t="s">
        <v>3128</v>
      </c>
      <c r="DM13" s="40" t="s">
        <v>2046</v>
      </c>
      <c r="DN13" s="40" t="s">
        <v>2047</v>
      </c>
      <c r="DO13" s="40" t="s">
        <v>2048</v>
      </c>
      <c r="DP13" s="40" t="s">
        <v>2049</v>
      </c>
      <c r="DQ13" s="40" t="s">
        <v>2050</v>
      </c>
      <c r="DR13" s="40" t="s">
        <v>2051</v>
      </c>
      <c r="DS13" s="40" t="s">
        <v>2052</v>
      </c>
      <c r="DT13" s="40" t="s">
        <v>2053</v>
      </c>
      <c r="DU13" s="40" t="s">
        <v>2054</v>
      </c>
      <c r="DV13" s="40" t="s">
        <v>2055</v>
      </c>
      <c r="DW13" s="40" t="s">
        <v>2056</v>
      </c>
      <c r="DX13" s="40" t="s">
        <v>2049</v>
      </c>
      <c r="DY13" s="40"/>
      <c r="DZ13" s="40"/>
      <c r="EA13" s="40"/>
      <c r="EB13" s="40"/>
      <c r="EC13" s="40"/>
      <c r="ED13" s="40"/>
      <c r="EE13" s="40"/>
      <c r="EF13" s="40"/>
      <c r="EG13" s="40"/>
      <c r="EH13" s="40"/>
      <c r="EI13" s="40"/>
      <c r="EJ13" s="40"/>
      <c r="EK13" s="40"/>
      <c r="EL13" s="40"/>
      <c r="EM13" s="40"/>
      <c r="EN13" s="40"/>
      <c r="EO13" s="40"/>
      <c r="EP13" s="40"/>
      <c r="EQ13" s="40"/>
      <c r="ER13" s="40"/>
      <c r="ES13" s="40" t="s">
        <v>3129</v>
      </c>
      <c r="ET13" s="40" t="s">
        <v>2057</v>
      </c>
      <c r="EU13" s="40" t="s">
        <v>2058</v>
      </c>
      <c r="EV13" s="40" t="s">
        <v>2059</v>
      </c>
      <c r="EW13" s="40" t="s">
        <v>2060</v>
      </c>
      <c r="EX13" s="40" t="s">
        <v>99</v>
      </c>
      <c r="EY13" s="40" t="s">
        <v>33</v>
      </c>
      <c r="EZ13" s="40" t="s">
        <v>2061</v>
      </c>
      <c r="FA13" s="40">
        <v>3</v>
      </c>
      <c r="FB13" s="40">
        <v>4</v>
      </c>
      <c r="FC13" s="40">
        <v>7</v>
      </c>
      <c r="FD13" s="40" t="s">
        <v>2062</v>
      </c>
      <c r="FE13" s="40" t="s">
        <v>2063</v>
      </c>
      <c r="FF13" s="40" t="s">
        <v>2064</v>
      </c>
      <c r="FG13" s="40" t="s">
        <v>2065</v>
      </c>
      <c r="FH13" s="40" t="s">
        <v>2066</v>
      </c>
      <c r="FI13" s="40" t="s">
        <v>2067</v>
      </c>
      <c r="FJ13" s="40" t="s">
        <v>2068</v>
      </c>
      <c r="FK13" s="40" t="s">
        <v>2069</v>
      </c>
      <c r="FL13" s="40" t="s">
        <v>2066</v>
      </c>
      <c r="FM13" s="40" t="s">
        <v>2070</v>
      </c>
      <c r="FN13" s="40" t="s">
        <v>2071</v>
      </c>
      <c r="FO13" s="40" t="s">
        <v>2072</v>
      </c>
      <c r="FP13" s="40" t="s">
        <v>2073</v>
      </c>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t="s">
        <v>2074</v>
      </c>
      <c r="GP13" s="40" t="s">
        <v>2075</v>
      </c>
      <c r="GQ13" s="40" t="s">
        <v>2076</v>
      </c>
      <c r="GR13" s="40" t="s">
        <v>2077</v>
      </c>
      <c r="GS13" s="40" t="s">
        <v>2060</v>
      </c>
      <c r="GT13" s="40" t="s">
        <v>99</v>
      </c>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c r="NK13" s="40"/>
      <c r="NL13" s="40"/>
      <c r="NM13" s="40"/>
      <c r="NN13" s="40"/>
      <c r="NO13" s="40"/>
      <c r="NP13" s="40"/>
      <c r="NQ13" s="40"/>
      <c r="NR13" s="40"/>
      <c r="NS13" s="40"/>
      <c r="NT13" s="40"/>
      <c r="NU13" s="40"/>
      <c r="NV13" s="40"/>
      <c r="NW13" s="40"/>
      <c r="NX13" s="40"/>
      <c r="NY13" s="40"/>
      <c r="NZ13" s="40"/>
      <c r="OA13" s="40"/>
      <c r="OB13" s="40"/>
      <c r="OC13" s="40"/>
      <c r="OD13" s="40"/>
      <c r="OE13" s="40"/>
      <c r="OF13" s="40"/>
      <c r="OG13" s="40"/>
      <c r="OH13" s="40"/>
      <c r="OI13" s="40"/>
      <c r="OJ13" s="40"/>
      <c r="OK13" s="40"/>
      <c r="OL13" s="40"/>
      <c r="OM13" s="40"/>
      <c r="ON13" s="40"/>
      <c r="OO13" s="40"/>
      <c r="OP13" s="40"/>
      <c r="OQ13" s="40"/>
      <c r="OR13" s="40"/>
      <c r="OS13" s="40"/>
      <c r="OT13" s="40"/>
      <c r="OU13" s="40"/>
      <c r="OV13" s="40"/>
      <c r="OW13" s="40"/>
      <c r="OX13" s="40"/>
      <c r="OY13" s="40"/>
      <c r="OZ13" s="40"/>
      <c r="PA13" s="40"/>
      <c r="PB13" s="40"/>
      <c r="PC13" s="40"/>
      <c r="PD13" s="40"/>
      <c r="PE13" s="40"/>
      <c r="PF13" s="40"/>
      <c r="PG13" s="40"/>
      <c r="PH13" s="40"/>
      <c r="PI13" s="40"/>
      <c r="PJ13" s="40"/>
      <c r="PK13" s="40"/>
      <c r="PL13" s="40"/>
      <c r="PM13" s="40"/>
      <c r="PN13" s="40"/>
      <c r="PO13" s="40"/>
      <c r="PP13" s="40"/>
      <c r="PQ13" s="40"/>
      <c r="PR13" s="40"/>
      <c r="PS13" s="40"/>
      <c r="PT13" s="40"/>
      <c r="PU13" s="40"/>
      <c r="PV13" s="40"/>
      <c r="PW13" s="40"/>
      <c r="PX13" s="40"/>
      <c r="PY13" s="40"/>
      <c r="PZ13" s="40"/>
      <c r="QA13" s="40"/>
      <c r="QB13" s="40"/>
      <c r="QC13" s="40"/>
      <c r="QD13" s="40"/>
      <c r="QE13" s="40"/>
      <c r="QF13" s="40"/>
      <c r="QG13" s="40"/>
      <c r="QH13" s="40"/>
      <c r="QI13" s="40"/>
      <c r="QJ13" s="40"/>
      <c r="QK13" s="40"/>
      <c r="QL13" s="40"/>
      <c r="QM13" s="40"/>
      <c r="QN13" s="40"/>
      <c r="QO13" s="40"/>
      <c r="QP13" s="40"/>
      <c r="QQ13" s="40"/>
      <c r="QR13" s="40"/>
      <c r="QS13" s="40"/>
      <c r="QT13" s="40"/>
      <c r="QU13" s="40"/>
      <c r="QV13" s="40"/>
      <c r="QW13" s="40"/>
      <c r="QX13" s="40"/>
      <c r="QY13" s="40"/>
      <c r="QZ13" s="40"/>
      <c r="RA13" s="40"/>
      <c r="RB13" s="40"/>
      <c r="RC13" s="40"/>
      <c r="RD13" s="40"/>
      <c r="RE13" s="40"/>
      <c r="RF13" s="40"/>
      <c r="RG13" s="40"/>
      <c r="RH13" s="40"/>
      <c r="RI13" s="40"/>
      <c r="RJ13" s="40"/>
      <c r="RK13" s="40"/>
      <c r="RL13" s="40"/>
      <c r="RM13" s="40"/>
      <c r="RN13" s="40"/>
      <c r="RO13" s="40"/>
      <c r="RP13" s="40"/>
      <c r="RQ13" s="40"/>
      <c r="RR13" s="40"/>
      <c r="RS13" s="40"/>
      <c r="RT13" s="40"/>
      <c r="RU13" s="40"/>
      <c r="RV13" s="40"/>
      <c r="RW13" s="40" t="s">
        <v>2078</v>
      </c>
      <c r="RX13" s="40" t="s">
        <v>2079</v>
      </c>
      <c r="RY13" s="40" t="s">
        <v>2080</v>
      </c>
      <c r="RZ13" s="40" t="s">
        <v>2081</v>
      </c>
      <c r="SA13" s="40" t="s">
        <v>2082</v>
      </c>
      <c r="SB13" s="40" t="s">
        <v>2083</v>
      </c>
      <c r="SC13" s="40" t="s">
        <v>2084</v>
      </c>
      <c r="SD13" s="40" t="s">
        <v>3130</v>
      </c>
      <c r="SE13" s="40" t="s">
        <v>2085</v>
      </c>
      <c r="SF13" s="40" t="s">
        <v>2086</v>
      </c>
      <c r="SG13" s="40" t="s">
        <v>2087</v>
      </c>
      <c r="SH13" s="40" t="s">
        <v>2088</v>
      </c>
      <c r="SI13" s="40"/>
      <c r="SJ13" s="40"/>
      <c r="SK13" s="40"/>
      <c r="SL13" s="40"/>
      <c r="SM13" s="40"/>
      <c r="SN13" s="40"/>
      <c r="SO13" s="40"/>
      <c r="SP13" s="40"/>
      <c r="SQ13" s="40"/>
      <c r="SR13" s="40"/>
      <c r="SS13" s="40"/>
      <c r="ST13" s="40"/>
      <c r="SU13" s="40"/>
      <c r="SV13" s="40"/>
      <c r="SW13" s="40"/>
      <c r="SX13" s="40"/>
      <c r="SY13" s="40"/>
      <c r="SZ13" s="40"/>
      <c r="TA13" s="40"/>
      <c r="TB13" s="40"/>
      <c r="TC13" s="40"/>
      <c r="TD13" s="40"/>
      <c r="TE13" s="40"/>
      <c r="TF13" s="40"/>
      <c r="TG13" s="40"/>
      <c r="TH13" s="40"/>
      <c r="TI13" s="40"/>
      <c r="TJ13" s="40"/>
      <c r="TK13" s="40" t="s">
        <v>3131</v>
      </c>
      <c r="TL13" s="40" t="s">
        <v>3132</v>
      </c>
      <c r="TM13" s="40" t="s">
        <v>3133</v>
      </c>
      <c r="TN13" s="40" t="s">
        <v>3134</v>
      </c>
      <c r="TO13" s="40" t="s">
        <v>3135</v>
      </c>
      <c r="TP13" s="40" t="s">
        <v>3136</v>
      </c>
      <c r="TQ13" s="40"/>
      <c r="TR13" s="40"/>
      <c r="TS13" s="40"/>
      <c r="TT13" s="40"/>
      <c r="TU13" s="40"/>
      <c r="TV13" s="40"/>
      <c r="TW13" s="40"/>
      <c r="TX13" s="40"/>
      <c r="TY13" s="40"/>
      <c r="TZ13" s="40"/>
      <c r="UA13" s="40"/>
      <c r="UB13" s="40"/>
      <c r="UC13" s="40"/>
      <c r="UD13" s="40"/>
    </row>
    <row r="14" spans="1:708" s="41" customFormat="1" ht="15" customHeight="1" x14ac:dyDescent="0.25">
      <c r="A14" s="40" t="s">
        <v>457</v>
      </c>
      <c r="B14" s="40" t="s">
        <v>4502</v>
      </c>
      <c r="C14" s="40" t="s">
        <v>669</v>
      </c>
      <c r="D14" s="40" t="s">
        <v>2005</v>
      </c>
      <c r="E14" s="40" t="s">
        <v>132</v>
      </c>
      <c r="F14" s="40">
        <v>23</v>
      </c>
      <c r="G14" s="40">
        <v>37</v>
      </c>
      <c r="H14" s="40">
        <v>60</v>
      </c>
      <c r="I14" s="40">
        <v>4</v>
      </c>
      <c r="J14" s="40" t="s">
        <v>2315</v>
      </c>
      <c r="K14" s="40" t="s">
        <v>10</v>
      </c>
      <c r="L14" s="40" t="s">
        <v>2316</v>
      </c>
      <c r="M14" s="40">
        <v>4</v>
      </c>
      <c r="N14" s="40">
        <v>6</v>
      </c>
      <c r="O14" s="40">
        <v>10</v>
      </c>
      <c r="P14" s="40" t="s">
        <v>2317</v>
      </c>
      <c r="Q14" s="40" t="s">
        <v>2318</v>
      </c>
      <c r="R14" s="40" t="s">
        <v>2319</v>
      </c>
      <c r="S14" s="40" t="s">
        <v>2320</v>
      </c>
      <c r="T14" s="40" t="s">
        <v>2321</v>
      </c>
      <c r="U14" s="40" t="s">
        <v>2322</v>
      </c>
      <c r="V14" s="40" t="s">
        <v>2323</v>
      </c>
      <c r="W14" s="40" t="s">
        <v>2324</v>
      </c>
      <c r="X14" s="40" t="s">
        <v>2325</v>
      </c>
      <c r="Y14" s="40" t="s">
        <v>2326</v>
      </c>
      <c r="Z14" s="40" t="s">
        <v>2327</v>
      </c>
      <c r="AA14" s="40" t="s">
        <v>2328</v>
      </c>
      <c r="AB14" s="40" t="s">
        <v>2329</v>
      </c>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t="s">
        <v>2330</v>
      </c>
      <c r="BB14" s="40" t="s">
        <v>2331</v>
      </c>
      <c r="BC14" s="40" t="s">
        <v>2332</v>
      </c>
      <c r="BD14" s="40" t="s">
        <v>2333</v>
      </c>
      <c r="BE14" s="40" t="s">
        <v>2334</v>
      </c>
      <c r="BF14" s="40" t="s">
        <v>1047</v>
      </c>
      <c r="BG14" s="40" t="s">
        <v>31</v>
      </c>
      <c r="BH14" s="40" t="s">
        <v>2335</v>
      </c>
      <c r="BI14" s="40">
        <v>11</v>
      </c>
      <c r="BJ14" s="40">
        <v>19</v>
      </c>
      <c r="BK14" s="40">
        <v>30</v>
      </c>
      <c r="BL14" s="40" t="s">
        <v>2336</v>
      </c>
      <c r="BM14" s="40" t="s">
        <v>4503</v>
      </c>
      <c r="BN14" s="42" t="s">
        <v>4504</v>
      </c>
      <c r="BO14" s="42" t="s">
        <v>4505</v>
      </c>
      <c r="BP14" s="40" t="s">
        <v>2337</v>
      </c>
      <c r="BQ14" s="40" t="s">
        <v>2338</v>
      </c>
      <c r="BR14" s="40" t="s">
        <v>2339</v>
      </c>
      <c r="BS14" s="40" t="s">
        <v>2340</v>
      </c>
      <c r="BT14" s="40" t="s">
        <v>2337</v>
      </c>
      <c r="BU14" s="40" t="s">
        <v>4506</v>
      </c>
      <c r="BV14" s="40" t="s">
        <v>4507</v>
      </c>
      <c r="BW14" s="40" t="s">
        <v>4508</v>
      </c>
      <c r="BX14" s="40" t="s">
        <v>2341</v>
      </c>
      <c r="BY14" s="40" t="s">
        <v>4509</v>
      </c>
      <c r="BZ14" s="40" t="s">
        <v>4510</v>
      </c>
      <c r="CA14" s="40" t="s">
        <v>4511</v>
      </c>
      <c r="CB14" s="40" t="s">
        <v>2342</v>
      </c>
      <c r="CC14" s="40" t="s">
        <v>4512</v>
      </c>
      <c r="CD14" s="40" t="s">
        <v>4513</v>
      </c>
      <c r="CE14" s="40" t="s">
        <v>4514</v>
      </c>
      <c r="CF14" s="40" t="s">
        <v>2343</v>
      </c>
      <c r="CG14" s="40" t="s">
        <v>4515</v>
      </c>
      <c r="CH14" s="40" t="s">
        <v>4516</v>
      </c>
      <c r="CI14" s="40" t="s">
        <v>4517</v>
      </c>
      <c r="CJ14" s="40" t="s">
        <v>4518</v>
      </c>
      <c r="CK14" s="40"/>
      <c r="CL14" s="40"/>
      <c r="CM14" s="40"/>
      <c r="CN14" s="40"/>
      <c r="CO14" s="40"/>
      <c r="CP14" s="40"/>
      <c r="CQ14" s="40"/>
      <c r="CR14" s="40"/>
      <c r="CS14" s="40"/>
      <c r="CT14" s="40"/>
      <c r="CU14" s="40"/>
      <c r="CV14" s="40"/>
      <c r="CW14" s="40" t="s">
        <v>2344</v>
      </c>
      <c r="CX14" s="40" t="s">
        <v>2345</v>
      </c>
      <c r="CY14" s="40" t="s">
        <v>1265</v>
      </c>
      <c r="CZ14" s="40" t="s">
        <v>2346</v>
      </c>
      <c r="DA14" s="40" t="s">
        <v>4519</v>
      </c>
      <c r="DB14" s="40" t="s">
        <v>1047</v>
      </c>
      <c r="DC14" s="40" t="s">
        <v>32</v>
      </c>
      <c r="DD14" s="40" t="s">
        <v>2347</v>
      </c>
      <c r="DE14" s="40">
        <v>8</v>
      </c>
      <c r="DF14" s="40">
        <v>12</v>
      </c>
      <c r="DG14" s="40">
        <v>20</v>
      </c>
      <c r="DH14" s="40" t="s">
        <v>2348</v>
      </c>
      <c r="DI14" s="40" t="s">
        <v>2349</v>
      </c>
      <c r="DJ14" s="40" t="s">
        <v>2350</v>
      </c>
      <c r="DK14" s="40" t="s">
        <v>2351</v>
      </c>
      <c r="DL14" s="40" t="s">
        <v>2352</v>
      </c>
      <c r="DM14" s="40" t="s">
        <v>2353</v>
      </c>
      <c r="DN14" s="40" t="s">
        <v>2354</v>
      </c>
      <c r="DO14" s="40" t="s">
        <v>2353</v>
      </c>
      <c r="DP14" s="40" t="s">
        <v>2355</v>
      </c>
      <c r="DQ14" s="40" t="s">
        <v>2356</v>
      </c>
      <c r="DR14" s="40" t="s">
        <v>4520</v>
      </c>
      <c r="DS14" s="40" t="s">
        <v>2357</v>
      </c>
      <c r="DT14" s="40" t="s">
        <v>2352</v>
      </c>
      <c r="DU14" s="40" t="s">
        <v>2358</v>
      </c>
      <c r="DV14" s="40" t="s">
        <v>2359</v>
      </c>
      <c r="DW14" s="40" t="s">
        <v>4521</v>
      </c>
      <c r="DX14" s="40" t="s">
        <v>2355</v>
      </c>
      <c r="DY14" s="40"/>
      <c r="DZ14" s="40"/>
      <c r="EA14" s="40"/>
      <c r="EB14" s="40"/>
      <c r="EC14" s="40"/>
      <c r="ED14" s="40"/>
      <c r="EE14" s="40"/>
      <c r="EF14" s="40"/>
      <c r="EG14" s="40"/>
      <c r="EH14" s="40"/>
      <c r="EI14" s="40"/>
      <c r="EJ14" s="40"/>
      <c r="EK14" s="40"/>
      <c r="EL14" s="40"/>
      <c r="EM14" s="40"/>
      <c r="EN14" s="40"/>
      <c r="EO14" s="40"/>
      <c r="EP14" s="40"/>
      <c r="EQ14" s="40"/>
      <c r="ER14" s="40"/>
      <c r="ES14" s="40" t="s">
        <v>2360</v>
      </c>
      <c r="ET14" s="40" t="s">
        <v>2361</v>
      </c>
      <c r="EU14" s="40" t="s">
        <v>1180</v>
      </c>
      <c r="EV14" s="40" t="s">
        <v>2362</v>
      </c>
      <c r="EW14" s="40" t="s">
        <v>2363</v>
      </c>
      <c r="EX14" s="40" t="s">
        <v>99</v>
      </c>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t="s">
        <v>2364</v>
      </c>
      <c r="RX14" s="40" t="s">
        <v>2237</v>
      </c>
      <c r="RY14" s="40" t="s">
        <v>2365</v>
      </c>
      <c r="RZ14" s="40" t="s">
        <v>4522</v>
      </c>
      <c r="SA14" s="40" t="s">
        <v>2085</v>
      </c>
      <c r="SB14" s="40" t="s">
        <v>2086</v>
      </c>
      <c r="SC14" s="40" t="s">
        <v>2366</v>
      </c>
      <c r="SD14" s="40" t="s">
        <v>2367</v>
      </c>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t="s">
        <v>4523</v>
      </c>
      <c r="TL14" s="40" t="s">
        <v>4524</v>
      </c>
      <c r="TM14" s="40" t="s">
        <v>4525</v>
      </c>
      <c r="TN14" s="40" t="s">
        <v>4526</v>
      </c>
      <c r="TO14" s="40" t="s">
        <v>4527</v>
      </c>
      <c r="TP14" s="40" t="s">
        <v>4528</v>
      </c>
      <c r="TQ14" s="40" t="s">
        <v>4529</v>
      </c>
      <c r="TR14" s="40"/>
      <c r="TS14" s="40"/>
      <c r="TT14" s="40"/>
      <c r="TU14" s="40"/>
      <c r="TV14" s="40"/>
      <c r="TW14" s="40"/>
      <c r="TX14" s="40"/>
      <c r="TY14" s="40"/>
      <c r="TZ14" s="40"/>
      <c r="UA14" s="40"/>
      <c r="UB14" s="40"/>
      <c r="UC14" s="40"/>
      <c r="UD14" s="40"/>
    </row>
    <row r="15" spans="1:708" s="41" customFormat="1" ht="15" customHeight="1" x14ac:dyDescent="0.25">
      <c r="A15" s="40" t="s">
        <v>458</v>
      </c>
      <c r="B15" s="40" t="s">
        <v>152</v>
      </c>
      <c r="C15" s="40" t="s">
        <v>669</v>
      </c>
      <c r="D15" s="40" t="s">
        <v>4451</v>
      </c>
      <c r="E15" s="40" t="s">
        <v>150</v>
      </c>
      <c r="F15" s="40">
        <v>12</v>
      </c>
      <c r="G15" s="40">
        <v>18</v>
      </c>
      <c r="H15" s="40">
        <v>30</v>
      </c>
      <c r="I15" s="40">
        <v>2</v>
      </c>
      <c r="J15" s="40" t="s">
        <v>153</v>
      </c>
      <c r="K15" s="40" t="s">
        <v>10</v>
      </c>
      <c r="L15" s="40" t="s">
        <v>154</v>
      </c>
      <c r="M15" s="40">
        <v>6</v>
      </c>
      <c r="N15" s="40">
        <v>9</v>
      </c>
      <c r="O15" s="40">
        <v>15</v>
      </c>
      <c r="P15" s="40" t="s">
        <v>155</v>
      </c>
      <c r="Q15" s="40" t="s">
        <v>4452</v>
      </c>
      <c r="R15" s="40" t="s">
        <v>536</v>
      </c>
      <c r="S15" s="40" t="s">
        <v>4453</v>
      </c>
      <c r="T15" s="40" t="s">
        <v>3859</v>
      </c>
      <c r="U15" s="40" t="s">
        <v>4454</v>
      </c>
      <c r="V15" s="40" t="s">
        <v>4455</v>
      </c>
      <c r="W15" s="40" t="s">
        <v>537</v>
      </c>
      <c r="X15" s="40" t="s">
        <v>3859</v>
      </c>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t="s">
        <v>538</v>
      </c>
      <c r="BB15" s="40" t="s">
        <v>539</v>
      </c>
      <c r="BC15" s="40" t="s">
        <v>540</v>
      </c>
      <c r="BD15" s="40" t="s">
        <v>541</v>
      </c>
      <c r="BE15" s="40" t="s">
        <v>542</v>
      </c>
      <c r="BF15" s="40" t="s">
        <v>101</v>
      </c>
      <c r="BG15" s="40" t="s">
        <v>31</v>
      </c>
      <c r="BH15" s="40" t="s">
        <v>543</v>
      </c>
      <c r="BI15" s="40">
        <v>6</v>
      </c>
      <c r="BJ15" s="40">
        <v>9</v>
      </c>
      <c r="BK15" s="40">
        <v>15</v>
      </c>
      <c r="BL15" s="40" t="s">
        <v>156</v>
      </c>
      <c r="BM15" s="40" t="s">
        <v>4456</v>
      </c>
      <c r="BN15" s="40" t="s">
        <v>4457</v>
      </c>
      <c r="BO15" s="40" t="s">
        <v>544</v>
      </c>
      <c r="BP15" s="40" t="s">
        <v>3859</v>
      </c>
      <c r="BQ15" s="40" t="s">
        <v>4458</v>
      </c>
      <c r="BR15" s="40" t="s">
        <v>4459</v>
      </c>
      <c r="BS15" s="40" t="s">
        <v>545</v>
      </c>
      <c r="BT15" s="40" t="s">
        <v>3859</v>
      </c>
      <c r="BU15" s="40" t="s">
        <v>4460</v>
      </c>
      <c r="BV15" s="40" t="s">
        <v>4461</v>
      </c>
      <c r="BW15" s="40" t="s">
        <v>546</v>
      </c>
      <c r="BX15" s="40" t="s">
        <v>3859</v>
      </c>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t="s">
        <v>547</v>
      </c>
      <c r="CX15" s="40" t="s">
        <v>4462</v>
      </c>
      <c r="CY15" s="40" t="s">
        <v>548</v>
      </c>
      <c r="CZ15" s="40" t="s">
        <v>549</v>
      </c>
      <c r="DA15" s="40" t="s">
        <v>542</v>
      </c>
      <c r="DB15" s="40" t="s">
        <v>101</v>
      </c>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t="s">
        <v>4463</v>
      </c>
      <c r="RX15" s="40" t="s">
        <v>4464</v>
      </c>
      <c r="RY15" s="40" t="s">
        <v>550</v>
      </c>
      <c r="RZ15" s="40" t="s">
        <v>4465</v>
      </c>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t="s">
        <v>4466</v>
      </c>
      <c r="TL15" s="40" t="s">
        <v>4467</v>
      </c>
      <c r="TM15" s="40" t="s">
        <v>4468</v>
      </c>
      <c r="TN15" s="40" t="s">
        <v>4469</v>
      </c>
      <c r="TO15" s="40" t="s">
        <v>4470</v>
      </c>
      <c r="TP15" s="40" t="s">
        <v>4471</v>
      </c>
      <c r="TQ15" s="40" t="s">
        <v>4472</v>
      </c>
      <c r="TR15" s="40" t="s">
        <v>4473</v>
      </c>
      <c r="TS15" s="40" t="s">
        <v>4474</v>
      </c>
      <c r="TT15" s="40" t="s">
        <v>4475</v>
      </c>
      <c r="TU15" s="40" t="s">
        <v>4476</v>
      </c>
      <c r="TV15" s="40"/>
      <c r="TW15" s="40"/>
      <c r="TX15" s="40"/>
      <c r="TY15" s="40"/>
      <c r="TZ15" s="40"/>
      <c r="UA15" s="40"/>
      <c r="UB15" s="40"/>
      <c r="UC15" s="40"/>
      <c r="UD15" s="40"/>
    </row>
    <row r="16" spans="1:708" s="41" customFormat="1" ht="15" customHeight="1" x14ac:dyDescent="0.25">
      <c r="A16" s="40" t="s">
        <v>459</v>
      </c>
      <c r="B16" s="40" t="s">
        <v>3948</v>
      </c>
      <c r="C16" s="40" t="s">
        <v>669</v>
      </c>
      <c r="D16" s="40" t="s">
        <v>2654</v>
      </c>
      <c r="E16" s="40" t="s">
        <v>141</v>
      </c>
      <c r="F16" s="40">
        <v>26</v>
      </c>
      <c r="G16" s="40">
        <v>34</v>
      </c>
      <c r="H16" s="40">
        <v>60</v>
      </c>
      <c r="I16" s="40">
        <v>4</v>
      </c>
      <c r="J16" s="40" t="s">
        <v>4093</v>
      </c>
      <c r="K16" s="40" t="s">
        <v>10</v>
      </c>
      <c r="L16" s="40" t="s">
        <v>4094</v>
      </c>
      <c r="M16" s="40">
        <v>4</v>
      </c>
      <c r="N16" s="40">
        <v>6</v>
      </c>
      <c r="O16" s="40">
        <v>10</v>
      </c>
      <c r="P16" s="40" t="s">
        <v>4095</v>
      </c>
      <c r="Q16" s="40" t="s">
        <v>4096</v>
      </c>
      <c r="R16" s="40" t="s">
        <v>4097</v>
      </c>
      <c r="S16" s="40" t="s">
        <v>4098</v>
      </c>
      <c r="T16" s="40" t="s">
        <v>4099</v>
      </c>
      <c r="U16" s="40" t="s">
        <v>4100</v>
      </c>
      <c r="V16" s="40" t="s">
        <v>4101</v>
      </c>
      <c r="W16" s="40" t="s">
        <v>4102</v>
      </c>
      <c r="X16" s="40" t="s">
        <v>4103</v>
      </c>
      <c r="Y16" s="40" t="s">
        <v>4104</v>
      </c>
      <c r="Z16" s="40" t="s">
        <v>4105</v>
      </c>
      <c r="AA16" s="40" t="s">
        <v>4106</v>
      </c>
      <c r="AB16" s="40" t="s">
        <v>4103</v>
      </c>
      <c r="AC16" s="40" t="s">
        <v>4107</v>
      </c>
      <c r="AD16" s="40" t="s">
        <v>4108</v>
      </c>
      <c r="AE16" s="40" t="s">
        <v>4109</v>
      </c>
      <c r="AF16" s="40" t="s">
        <v>4110</v>
      </c>
      <c r="AG16" s="40"/>
      <c r="AH16" s="40"/>
      <c r="AI16" s="40"/>
      <c r="AJ16" s="40"/>
      <c r="AK16" s="40"/>
      <c r="AL16" s="40"/>
      <c r="AM16" s="40"/>
      <c r="AN16" s="40"/>
      <c r="AO16" s="40"/>
      <c r="AP16" s="40"/>
      <c r="AQ16" s="40"/>
      <c r="AR16" s="40"/>
      <c r="AS16" s="40"/>
      <c r="AT16" s="40"/>
      <c r="AU16" s="40"/>
      <c r="AV16" s="40"/>
      <c r="AW16" s="40"/>
      <c r="AX16" s="40"/>
      <c r="AY16" s="40"/>
      <c r="AZ16" s="40"/>
      <c r="BA16" s="40" t="s">
        <v>4111</v>
      </c>
      <c r="BB16" s="40" t="s">
        <v>4112</v>
      </c>
      <c r="BC16" s="40" t="s">
        <v>2655</v>
      </c>
      <c r="BD16" s="40" t="s">
        <v>4113</v>
      </c>
      <c r="BE16" s="40" t="s">
        <v>4114</v>
      </c>
      <c r="BF16" s="40" t="s">
        <v>4070</v>
      </c>
      <c r="BG16" s="40" t="s">
        <v>31</v>
      </c>
      <c r="BH16" s="40" t="s">
        <v>4115</v>
      </c>
      <c r="BI16" s="40">
        <v>7</v>
      </c>
      <c r="BJ16" s="40">
        <v>8</v>
      </c>
      <c r="BK16" s="40">
        <v>15</v>
      </c>
      <c r="BL16" s="40" t="s">
        <v>4116</v>
      </c>
      <c r="BM16" s="40" t="s">
        <v>4117</v>
      </c>
      <c r="BN16" s="40" t="s">
        <v>4118</v>
      </c>
      <c r="BO16" s="40" t="s">
        <v>4119</v>
      </c>
      <c r="BP16" s="40" t="s">
        <v>4120</v>
      </c>
      <c r="BQ16" s="40" t="s">
        <v>4121</v>
      </c>
      <c r="BR16" s="40" t="s">
        <v>4122</v>
      </c>
      <c r="BS16" s="40" t="s">
        <v>4123</v>
      </c>
      <c r="BT16" s="40" t="s">
        <v>4120</v>
      </c>
      <c r="BU16" s="40" t="s">
        <v>4124</v>
      </c>
      <c r="BV16" s="40" t="s">
        <v>4125</v>
      </c>
      <c r="BW16" s="40" t="s">
        <v>4126</v>
      </c>
      <c r="BX16" s="40" t="s">
        <v>4120</v>
      </c>
      <c r="BY16" s="40" t="s">
        <v>4127</v>
      </c>
      <c r="BZ16" s="40" t="s">
        <v>4128</v>
      </c>
      <c r="CA16" s="40" t="s">
        <v>4129</v>
      </c>
      <c r="CB16" s="40" t="s">
        <v>4120</v>
      </c>
      <c r="CC16" s="40" t="s">
        <v>4130</v>
      </c>
      <c r="CD16" s="40" t="s">
        <v>4131</v>
      </c>
      <c r="CE16" s="40" t="s">
        <v>4132</v>
      </c>
      <c r="CF16" s="40" t="s">
        <v>4120</v>
      </c>
      <c r="CG16" s="40" t="s">
        <v>4133</v>
      </c>
      <c r="CH16" s="40" t="s">
        <v>4134</v>
      </c>
      <c r="CI16" s="40" t="s">
        <v>4135</v>
      </c>
      <c r="CJ16" s="40" t="s">
        <v>4120</v>
      </c>
      <c r="CK16" s="40"/>
      <c r="CL16" s="40"/>
      <c r="CM16" s="40"/>
      <c r="CN16" s="40"/>
      <c r="CO16" s="40"/>
      <c r="CP16" s="40"/>
      <c r="CQ16" s="40"/>
      <c r="CR16" s="40"/>
      <c r="CS16" s="40"/>
      <c r="CT16" s="40"/>
      <c r="CU16" s="40"/>
      <c r="CV16" s="40"/>
      <c r="CW16" s="40" t="s">
        <v>4136</v>
      </c>
      <c r="CX16" s="40" t="s">
        <v>4137</v>
      </c>
      <c r="CY16" s="40" t="s">
        <v>2655</v>
      </c>
      <c r="CZ16" s="40" t="s">
        <v>4138</v>
      </c>
      <c r="DA16" s="40" t="s">
        <v>4139</v>
      </c>
      <c r="DB16" s="40" t="s">
        <v>99</v>
      </c>
      <c r="DC16" s="40" t="s">
        <v>32</v>
      </c>
      <c r="DD16" s="40" t="s">
        <v>4140</v>
      </c>
      <c r="DE16" s="40">
        <v>7</v>
      </c>
      <c r="DF16" s="40">
        <v>7</v>
      </c>
      <c r="DG16" s="40">
        <v>14</v>
      </c>
      <c r="DH16" s="40" t="s">
        <v>4141</v>
      </c>
      <c r="DI16" s="40" t="s">
        <v>4142</v>
      </c>
      <c r="DJ16" s="40" t="s">
        <v>4143</v>
      </c>
      <c r="DK16" s="40" t="s">
        <v>4144</v>
      </c>
      <c r="DL16" s="40" t="s">
        <v>4145</v>
      </c>
      <c r="DM16" s="40" t="s">
        <v>4146</v>
      </c>
      <c r="DN16" s="40" t="s">
        <v>4147</v>
      </c>
      <c r="DO16" s="40" t="s">
        <v>4148</v>
      </c>
      <c r="DP16" s="40" t="s">
        <v>4149</v>
      </c>
      <c r="DQ16" s="40" t="s">
        <v>4150</v>
      </c>
      <c r="DR16" s="40" t="s">
        <v>4151</v>
      </c>
      <c r="DS16" s="40" t="s">
        <v>4152</v>
      </c>
      <c r="DT16" s="40" t="s">
        <v>4153</v>
      </c>
      <c r="DU16" s="40" t="s">
        <v>4154</v>
      </c>
      <c r="DV16" s="40" t="s">
        <v>4155</v>
      </c>
      <c r="DW16" s="40" t="s">
        <v>4156</v>
      </c>
      <c r="DX16" s="40" t="s">
        <v>4120</v>
      </c>
      <c r="DY16" s="40" t="s">
        <v>4157</v>
      </c>
      <c r="DZ16" s="40" t="s">
        <v>4158</v>
      </c>
      <c r="EA16" s="40" t="s">
        <v>4159</v>
      </c>
      <c r="EB16" s="40" t="s">
        <v>4160</v>
      </c>
      <c r="EC16" s="40" t="s">
        <v>4161</v>
      </c>
      <c r="ED16" s="40" t="s">
        <v>4162</v>
      </c>
      <c r="EE16" s="40" t="s">
        <v>4163</v>
      </c>
      <c r="EF16" s="40" t="s">
        <v>4160</v>
      </c>
      <c r="EG16" s="40"/>
      <c r="EH16" s="40"/>
      <c r="EI16" s="40"/>
      <c r="EJ16" s="40"/>
      <c r="EK16" s="40"/>
      <c r="EL16" s="40"/>
      <c r="EM16" s="40"/>
      <c r="EN16" s="40"/>
      <c r="EO16" s="40"/>
      <c r="EP16" s="40"/>
      <c r="EQ16" s="40"/>
      <c r="ER16" s="40"/>
      <c r="ES16" s="40" t="s">
        <v>4164</v>
      </c>
      <c r="ET16" s="40" t="s">
        <v>4165</v>
      </c>
      <c r="EU16" s="40" t="s">
        <v>2655</v>
      </c>
      <c r="EV16" s="40" t="s">
        <v>4138</v>
      </c>
      <c r="EW16" s="40" t="s">
        <v>4166</v>
      </c>
      <c r="EX16" s="40" t="s">
        <v>99</v>
      </c>
      <c r="EY16" s="40" t="s">
        <v>33</v>
      </c>
      <c r="EZ16" s="40" t="s">
        <v>4167</v>
      </c>
      <c r="FA16" s="40">
        <v>2</v>
      </c>
      <c r="FB16" s="40">
        <v>4</v>
      </c>
      <c r="FC16" s="40">
        <v>6</v>
      </c>
      <c r="FD16" s="40" t="s">
        <v>4168</v>
      </c>
      <c r="FE16" s="40" t="s">
        <v>4169</v>
      </c>
      <c r="FF16" s="40" t="s">
        <v>4170</v>
      </c>
      <c r="FG16" s="40" t="s">
        <v>4171</v>
      </c>
      <c r="FH16" s="40" t="s">
        <v>4172</v>
      </c>
      <c r="FI16" s="40" t="s">
        <v>4173</v>
      </c>
      <c r="FJ16" s="40" t="s">
        <v>4174</v>
      </c>
      <c r="FK16" s="40" t="s">
        <v>4175</v>
      </c>
      <c r="FL16" s="40" t="s">
        <v>4172</v>
      </c>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t="s">
        <v>4176</v>
      </c>
      <c r="GP16" s="40" t="s">
        <v>4177</v>
      </c>
      <c r="GQ16" s="40" t="s">
        <v>2655</v>
      </c>
      <c r="GR16" s="40" t="s">
        <v>4178</v>
      </c>
      <c r="GS16" s="40" t="s">
        <v>4179</v>
      </c>
      <c r="GT16" s="40" t="s">
        <v>99</v>
      </c>
      <c r="GU16" s="40" t="s">
        <v>34</v>
      </c>
      <c r="GV16" s="40" t="s">
        <v>4180</v>
      </c>
      <c r="GW16" s="40">
        <v>4</v>
      </c>
      <c r="GX16" s="40">
        <v>5</v>
      </c>
      <c r="GY16" s="40">
        <v>9</v>
      </c>
      <c r="GZ16" s="40" t="s">
        <v>4181</v>
      </c>
      <c r="HA16" s="40" t="s">
        <v>4182</v>
      </c>
      <c r="HB16" s="40" t="s">
        <v>4183</v>
      </c>
      <c r="HC16" s="40" t="s">
        <v>4184</v>
      </c>
      <c r="HD16" s="40" t="s">
        <v>4149</v>
      </c>
      <c r="HE16" s="40" t="s">
        <v>4185</v>
      </c>
      <c r="HF16" s="40" t="s">
        <v>4186</v>
      </c>
      <c r="HG16" s="40" t="s">
        <v>4187</v>
      </c>
      <c r="HH16" s="40" t="s">
        <v>4149</v>
      </c>
      <c r="HI16" s="40" t="s">
        <v>4188</v>
      </c>
      <c r="HJ16" s="40" t="s">
        <v>4189</v>
      </c>
      <c r="HK16" s="40" t="s">
        <v>4190</v>
      </c>
      <c r="HL16" s="40" t="s">
        <v>4149</v>
      </c>
      <c r="HM16" s="40" t="s">
        <v>4191</v>
      </c>
      <c r="HN16" s="40" t="s">
        <v>4192</v>
      </c>
      <c r="HO16" s="40" t="s">
        <v>4193</v>
      </c>
      <c r="HP16" s="40" t="s">
        <v>4194</v>
      </c>
      <c r="HQ16" s="40"/>
      <c r="HR16" s="40"/>
      <c r="HS16" s="40"/>
      <c r="HT16" s="40"/>
      <c r="HU16" s="40"/>
      <c r="HV16" s="40"/>
      <c r="HW16" s="40"/>
      <c r="HX16" s="40"/>
      <c r="HY16" s="40"/>
      <c r="HZ16" s="40"/>
      <c r="IA16" s="40"/>
      <c r="IB16" s="40"/>
      <c r="IC16" s="40"/>
      <c r="ID16" s="40"/>
      <c r="IE16" s="40"/>
      <c r="IF16" s="40"/>
      <c r="IG16" s="40"/>
      <c r="IH16" s="40"/>
      <c r="II16" s="40"/>
      <c r="IJ16" s="40"/>
      <c r="IK16" s="40" t="s">
        <v>4195</v>
      </c>
      <c r="IL16" s="40" t="s">
        <v>4196</v>
      </c>
      <c r="IM16" s="40" t="s">
        <v>109</v>
      </c>
      <c r="IN16" s="40" t="s">
        <v>4197</v>
      </c>
      <c r="IO16" s="40" t="s">
        <v>4166</v>
      </c>
      <c r="IP16" s="40" t="s">
        <v>99</v>
      </c>
      <c r="IQ16" s="40" t="s">
        <v>35</v>
      </c>
      <c r="IR16" s="40" t="s">
        <v>4198</v>
      </c>
      <c r="IS16" s="40">
        <v>2</v>
      </c>
      <c r="IT16" s="40">
        <v>4</v>
      </c>
      <c r="IU16" s="40">
        <v>6</v>
      </c>
      <c r="IV16" s="40" t="s">
        <v>4199</v>
      </c>
      <c r="IW16" s="40" t="s">
        <v>4200</v>
      </c>
      <c r="IX16" s="40" t="s">
        <v>4201</v>
      </c>
      <c r="IY16" s="40" t="s">
        <v>4202</v>
      </c>
      <c r="IZ16" s="40" t="s">
        <v>4203</v>
      </c>
      <c r="JA16" s="40" t="s">
        <v>4204</v>
      </c>
      <c r="JB16" s="40" t="s">
        <v>4205</v>
      </c>
      <c r="JC16" s="40" t="s">
        <v>4206</v>
      </c>
      <c r="JD16" s="40" t="s">
        <v>4203</v>
      </c>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t="s">
        <v>4207</v>
      </c>
      <c r="KH16" s="40" t="s">
        <v>4208</v>
      </c>
      <c r="KI16" s="40" t="s">
        <v>2655</v>
      </c>
      <c r="KJ16" s="40" t="s">
        <v>4209</v>
      </c>
      <c r="KK16" s="40" t="s">
        <v>4166</v>
      </c>
      <c r="KL16" s="40" t="s">
        <v>99</v>
      </c>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t="s">
        <v>2677</v>
      </c>
      <c r="RX16" s="40" t="s">
        <v>4530</v>
      </c>
      <c r="RY16" s="40" t="s">
        <v>2678</v>
      </c>
      <c r="RZ16" s="40" t="s">
        <v>4531</v>
      </c>
      <c r="SA16" s="40" t="s">
        <v>2679</v>
      </c>
      <c r="SB16" s="40" t="s">
        <v>4532</v>
      </c>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t="s">
        <v>4210</v>
      </c>
      <c r="TL16" s="40" t="s">
        <v>4211</v>
      </c>
      <c r="TM16" s="40" t="s">
        <v>4212</v>
      </c>
      <c r="TN16" s="40" t="s">
        <v>4213</v>
      </c>
      <c r="TO16" s="40"/>
      <c r="TP16" s="40"/>
      <c r="TQ16" s="40"/>
      <c r="TR16" s="40"/>
      <c r="TS16" s="40"/>
      <c r="TT16" s="40"/>
      <c r="TU16" s="40"/>
      <c r="TV16" s="40"/>
      <c r="TW16" s="40"/>
      <c r="TX16" s="40"/>
      <c r="TY16" s="40"/>
      <c r="TZ16" s="40"/>
      <c r="UA16" s="40"/>
      <c r="UB16" s="40"/>
      <c r="UC16" s="40"/>
      <c r="UD16" s="40"/>
    </row>
    <row r="17" spans="1:550" s="41" customFormat="1" ht="15" customHeight="1" x14ac:dyDescent="0.25">
      <c r="A17" s="40" t="s">
        <v>460</v>
      </c>
      <c r="B17" s="40" t="s">
        <v>2987</v>
      </c>
      <c r="C17" s="40" t="s">
        <v>669</v>
      </c>
      <c r="D17" s="40" t="s">
        <v>2922</v>
      </c>
      <c r="E17" s="40" t="s">
        <v>151</v>
      </c>
      <c r="F17" s="40">
        <v>36</v>
      </c>
      <c r="G17" s="40">
        <v>54</v>
      </c>
      <c r="H17" s="40">
        <v>90</v>
      </c>
      <c r="I17" s="40">
        <v>6</v>
      </c>
      <c r="J17" s="40" t="s">
        <v>2988</v>
      </c>
      <c r="K17" s="40" t="s">
        <v>10</v>
      </c>
      <c r="L17" s="40" t="s">
        <v>2989</v>
      </c>
      <c r="M17" s="40">
        <v>6</v>
      </c>
      <c r="N17" s="40">
        <v>8</v>
      </c>
      <c r="O17" s="40">
        <v>14</v>
      </c>
      <c r="P17" s="40" t="s">
        <v>2990</v>
      </c>
      <c r="Q17" s="40" t="s">
        <v>2991</v>
      </c>
      <c r="R17" s="40" t="s">
        <v>2992</v>
      </c>
      <c r="S17" s="40" t="s">
        <v>2993</v>
      </c>
      <c r="T17" s="40" t="s">
        <v>2682</v>
      </c>
      <c r="U17" s="40" t="s">
        <v>2994</v>
      </c>
      <c r="V17" s="40" t="s">
        <v>2995</v>
      </c>
      <c r="W17" s="40" t="s">
        <v>2996</v>
      </c>
      <c r="X17" s="40" t="s">
        <v>2689</v>
      </c>
      <c r="Y17" s="40" t="s">
        <v>2997</v>
      </c>
      <c r="Z17" s="40" t="s">
        <v>2998</v>
      </c>
      <c r="AA17" s="40" t="s">
        <v>2999</v>
      </c>
      <c r="AB17" s="40" t="s">
        <v>3000</v>
      </c>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t="s">
        <v>3001</v>
      </c>
      <c r="BB17" s="40" t="s">
        <v>3002</v>
      </c>
      <c r="BC17" s="40" t="s">
        <v>2692</v>
      </c>
      <c r="BD17" s="40" t="s">
        <v>3003</v>
      </c>
      <c r="BE17" s="40" t="s">
        <v>3004</v>
      </c>
      <c r="BF17" s="40" t="s">
        <v>99</v>
      </c>
      <c r="BG17" s="40" t="s">
        <v>31</v>
      </c>
      <c r="BH17" s="40" t="s">
        <v>3005</v>
      </c>
      <c r="BI17" s="40">
        <v>6</v>
      </c>
      <c r="BJ17" s="40">
        <v>8</v>
      </c>
      <c r="BK17" s="40">
        <v>14</v>
      </c>
      <c r="BL17" s="40" t="s">
        <v>3006</v>
      </c>
      <c r="BM17" s="40" t="s">
        <v>3007</v>
      </c>
      <c r="BN17" s="40" t="s">
        <v>3008</v>
      </c>
      <c r="BO17" s="40" t="s">
        <v>3009</v>
      </c>
      <c r="BP17" s="40" t="s">
        <v>3010</v>
      </c>
      <c r="BQ17" s="40" t="s">
        <v>3011</v>
      </c>
      <c r="BR17" s="40" t="s">
        <v>3012</v>
      </c>
      <c r="BS17" s="40" t="s">
        <v>3009</v>
      </c>
      <c r="BT17" s="40" t="s">
        <v>3010</v>
      </c>
      <c r="BU17" s="40" t="s">
        <v>3013</v>
      </c>
      <c r="BV17" s="40" t="s">
        <v>3014</v>
      </c>
      <c r="BW17" s="40" t="s">
        <v>3015</v>
      </c>
      <c r="BX17" s="40" t="s">
        <v>1191</v>
      </c>
      <c r="BY17" s="40" t="s">
        <v>3016</v>
      </c>
      <c r="BZ17" s="40" t="s">
        <v>3017</v>
      </c>
      <c r="CA17" s="40" t="s">
        <v>3018</v>
      </c>
      <c r="CB17" s="40" t="s">
        <v>2701</v>
      </c>
      <c r="CC17" s="40"/>
      <c r="CD17" s="40"/>
      <c r="CE17" s="40"/>
      <c r="CF17" s="40"/>
      <c r="CG17" s="40"/>
      <c r="CH17" s="40"/>
      <c r="CI17" s="40"/>
      <c r="CJ17" s="40"/>
      <c r="CK17" s="40"/>
      <c r="CL17" s="40"/>
      <c r="CM17" s="40"/>
      <c r="CN17" s="40"/>
      <c r="CO17" s="40"/>
      <c r="CP17" s="40"/>
      <c r="CQ17" s="40"/>
      <c r="CR17" s="40"/>
      <c r="CS17" s="40"/>
      <c r="CT17" s="40"/>
      <c r="CU17" s="40"/>
      <c r="CV17" s="40"/>
      <c r="CW17" s="40" t="s">
        <v>3019</v>
      </c>
      <c r="CX17" s="40" t="s">
        <v>3020</v>
      </c>
      <c r="CY17" s="40" t="s">
        <v>1961</v>
      </c>
      <c r="CZ17" s="40" t="s">
        <v>3021</v>
      </c>
      <c r="DA17" s="40" t="s">
        <v>3022</v>
      </c>
      <c r="DB17" s="40" t="s">
        <v>99</v>
      </c>
      <c r="DC17" s="40" t="s">
        <v>32</v>
      </c>
      <c r="DD17" s="40" t="s">
        <v>3023</v>
      </c>
      <c r="DE17" s="40">
        <v>4</v>
      </c>
      <c r="DF17" s="40">
        <v>8</v>
      </c>
      <c r="DG17" s="40">
        <v>12</v>
      </c>
      <c r="DH17" s="40" t="s">
        <v>3024</v>
      </c>
      <c r="DI17" s="40" t="s">
        <v>3025</v>
      </c>
      <c r="DJ17" s="40" t="s">
        <v>3026</v>
      </c>
      <c r="DK17" s="40" t="s">
        <v>3027</v>
      </c>
      <c r="DL17" s="40" t="s">
        <v>3028</v>
      </c>
      <c r="DM17" s="40" t="s">
        <v>3029</v>
      </c>
      <c r="DN17" s="40" t="s">
        <v>3030</v>
      </c>
      <c r="DO17" s="40" t="s">
        <v>3031</v>
      </c>
      <c r="DP17" s="40" t="s">
        <v>3032</v>
      </c>
      <c r="DQ17" s="40" t="s">
        <v>3033</v>
      </c>
      <c r="DR17" s="40" t="s">
        <v>3034</v>
      </c>
      <c r="DS17" s="40" t="s">
        <v>3035</v>
      </c>
      <c r="DT17" s="40" t="s">
        <v>3028</v>
      </c>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t="s">
        <v>3036</v>
      </c>
      <c r="ET17" s="40" t="s">
        <v>3037</v>
      </c>
      <c r="EU17" s="40" t="s">
        <v>2332</v>
      </c>
      <c r="EV17" s="40" t="s">
        <v>3038</v>
      </c>
      <c r="EW17" s="40" t="s">
        <v>3004</v>
      </c>
      <c r="EX17" s="40" t="s">
        <v>99</v>
      </c>
      <c r="EY17" s="40" t="s">
        <v>33</v>
      </c>
      <c r="EZ17" s="40" t="s">
        <v>3039</v>
      </c>
      <c r="FA17" s="40">
        <v>10</v>
      </c>
      <c r="FB17" s="40">
        <v>15</v>
      </c>
      <c r="FC17" s="40">
        <v>25</v>
      </c>
      <c r="FD17" s="40" t="s">
        <v>3040</v>
      </c>
      <c r="FE17" s="40" t="s">
        <v>3041</v>
      </c>
      <c r="FF17" s="40" t="s">
        <v>3042</v>
      </c>
      <c r="FG17" s="40" t="s">
        <v>3043</v>
      </c>
      <c r="FH17" s="40" t="s">
        <v>3028</v>
      </c>
      <c r="FI17" s="40" t="s">
        <v>3044</v>
      </c>
      <c r="FJ17" s="40" t="s">
        <v>3045</v>
      </c>
      <c r="FK17" s="40" t="s">
        <v>3046</v>
      </c>
      <c r="FL17" s="40" t="s">
        <v>3028</v>
      </c>
      <c r="FM17" s="40" t="s">
        <v>3047</v>
      </c>
      <c r="FN17" s="40" t="s">
        <v>3048</v>
      </c>
      <c r="FO17" s="40" t="s">
        <v>3049</v>
      </c>
      <c r="FP17" s="40" t="s">
        <v>2699</v>
      </c>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t="s">
        <v>3050</v>
      </c>
      <c r="GP17" s="40" t="s">
        <v>3051</v>
      </c>
      <c r="GQ17" s="40" t="s">
        <v>2332</v>
      </c>
      <c r="GR17" s="40" t="s">
        <v>3052</v>
      </c>
      <c r="GS17" s="40" t="s">
        <v>3053</v>
      </c>
      <c r="GT17" s="40" t="s">
        <v>99</v>
      </c>
      <c r="GU17" s="40" t="s">
        <v>34</v>
      </c>
      <c r="GV17" s="40" t="s">
        <v>3054</v>
      </c>
      <c r="GW17" s="40">
        <v>10</v>
      </c>
      <c r="GX17" s="40">
        <v>15</v>
      </c>
      <c r="GY17" s="40">
        <v>25</v>
      </c>
      <c r="GZ17" s="40" t="s">
        <v>3055</v>
      </c>
      <c r="HA17" s="40" t="s">
        <v>3056</v>
      </c>
      <c r="HB17" s="40" t="s">
        <v>3057</v>
      </c>
      <c r="HC17" s="40" t="s">
        <v>3058</v>
      </c>
      <c r="HD17" s="40" t="s">
        <v>2699</v>
      </c>
      <c r="HE17" s="40" t="s">
        <v>3059</v>
      </c>
      <c r="HF17" s="40" t="s">
        <v>3060</v>
      </c>
      <c r="HG17" s="40" t="s">
        <v>3061</v>
      </c>
      <c r="HH17" s="40" t="s">
        <v>2701</v>
      </c>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t="s">
        <v>3062</v>
      </c>
      <c r="IL17" s="40" t="s">
        <v>3063</v>
      </c>
      <c r="IM17" s="40" t="s">
        <v>2332</v>
      </c>
      <c r="IN17" s="40" t="s">
        <v>3064</v>
      </c>
      <c r="IO17" s="40" t="s">
        <v>3053</v>
      </c>
      <c r="IP17" s="40" t="s">
        <v>99</v>
      </c>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t="s">
        <v>3065</v>
      </c>
      <c r="RX17" s="40" t="s">
        <v>3066</v>
      </c>
      <c r="RY17" s="40" t="s">
        <v>3067</v>
      </c>
      <c r="RZ17" s="40" t="s">
        <v>2714</v>
      </c>
      <c r="SA17" s="40" t="s">
        <v>3068</v>
      </c>
      <c r="SB17" s="40" t="s">
        <v>2920</v>
      </c>
      <c r="SC17" s="40" t="s">
        <v>2716</v>
      </c>
      <c r="SD17" s="40" t="s">
        <v>3069</v>
      </c>
      <c r="SE17" s="40" t="s">
        <v>2717</v>
      </c>
      <c r="SF17" s="40" t="s">
        <v>3070</v>
      </c>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t="s">
        <v>3071</v>
      </c>
      <c r="TL17" s="40" t="s">
        <v>3072</v>
      </c>
      <c r="TM17" s="40" t="s">
        <v>3073</v>
      </c>
      <c r="TN17" s="40" t="s">
        <v>3074</v>
      </c>
      <c r="TO17" s="40" t="s">
        <v>3075</v>
      </c>
      <c r="TP17" s="40"/>
      <c r="TQ17" s="40"/>
      <c r="TR17" s="40"/>
      <c r="TS17" s="40"/>
      <c r="TT17" s="40"/>
      <c r="TU17" s="40"/>
      <c r="TV17" s="40"/>
      <c r="TW17" s="40"/>
      <c r="TX17" s="40"/>
      <c r="TY17" s="40"/>
      <c r="TZ17" s="40"/>
      <c r="UA17" s="40"/>
      <c r="UB17" s="40"/>
      <c r="UC17" s="40"/>
      <c r="UD17" s="40"/>
    </row>
    <row r="18" spans="1:550" s="41" customFormat="1" ht="15" customHeight="1" x14ac:dyDescent="0.25">
      <c r="A18" s="40" t="s">
        <v>462</v>
      </c>
      <c r="B18" s="40" t="s">
        <v>2660</v>
      </c>
      <c r="C18" s="40" t="s">
        <v>669</v>
      </c>
      <c r="D18" s="40" t="s">
        <v>2654</v>
      </c>
      <c r="E18" s="40" t="s">
        <v>143</v>
      </c>
      <c r="F18" s="40">
        <v>22</v>
      </c>
      <c r="G18" s="40">
        <v>53</v>
      </c>
      <c r="H18" s="40">
        <v>75</v>
      </c>
      <c r="I18" s="40">
        <v>5</v>
      </c>
      <c r="J18" s="40" t="s">
        <v>3800</v>
      </c>
      <c r="K18" s="40" t="s">
        <v>10</v>
      </c>
      <c r="L18" s="40" t="s">
        <v>3801</v>
      </c>
      <c r="M18" s="40">
        <v>7</v>
      </c>
      <c r="N18" s="40">
        <v>18</v>
      </c>
      <c r="O18" s="40">
        <v>25</v>
      </c>
      <c r="P18" s="40" t="s">
        <v>3802</v>
      </c>
      <c r="Q18" s="40" t="s">
        <v>3803</v>
      </c>
      <c r="R18" s="40" t="s">
        <v>3804</v>
      </c>
      <c r="S18" s="40" t="s">
        <v>3805</v>
      </c>
      <c r="T18" s="40" t="s">
        <v>3806</v>
      </c>
      <c r="U18" s="40" t="s">
        <v>2661</v>
      </c>
      <c r="V18" s="40" t="s">
        <v>2662</v>
      </c>
      <c r="W18" s="40" t="s">
        <v>3807</v>
      </c>
      <c r="X18" s="40" t="s">
        <v>3808</v>
      </c>
      <c r="Y18" s="40" t="s">
        <v>2663</v>
      </c>
      <c r="Z18" s="40" t="s">
        <v>2664</v>
      </c>
      <c r="AA18" s="40" t="s">
        <v>3809</v>
      </c>
      <c r="AB18" s="40" t="s">
        <v>3810</v>
      </c>
      <c r="AC18" s="40" t="s">
        <v>2665</v>
      </c>
      <c r="AD18" s="40" t="s">
        <v>3811</v>
      </c>
      <c r="AE18" s="40" t="s">
        <v>3812</v>
      </c>
      <c r="AF18" s="40" t="s">
        <v>3813</v>
      </c>
      <c r="AG18" s="40" t="s">
        <v>2666</v>
      </c>
      <c r="AH18" s="40" t="s">
        <v>3814</v>
      </c>
      <c r="AI18" s="40" t="s">
        <v>3815</v>
      </c>
      <c r="AJ18" s="40" t="s">
        <v>3816</v>
      </c>
      <c r="AK18" s="40" t="s">
        <v>4533</v>
      </c>
      <c r="AL18" s="42" t="s">
        <v>4534</v>
      </c>
      <c r="AM18" s="42" t="s">
        <v>4535</v>
      </c>
      <c r="AN18" s="40" t="s">
        <v>4536</v>
      </c>
      <c r="AO18" s="40"/>
      <c r="AP18" s="40"/>
      <c r="AQ18" s="40"/>
      <c r="AR18" s="40"/>
      <c r="AS18" s="40" t="s">
        <v>178</v>
      </c>
      <c r="AT18" s="40" t="s">
        <v>178</v>
      </c>
      <c r="AU18" s="40" t="s">
        <v>178</v>
      </c>
      <c r="AV18" s="40"/>
      <c r="AW18" s="40"/>
      <c r="AX18" s="40"/>
      <c r="AY18" s="40"/>
      <c r="AZ18" s="40"/>
      <c r="BA18" s="40" t="s">
        <v>3817</v>
      </c>
      <c r="BB18" s="40" t="s">
        <v>3818</v>
      </c>
      <c r="BC18" s="40" t="s">
        <v>2667</v>
      </c>
      <c r="BD18" s="40" t="s">
        <v>3819</v>
      </c>
      <c r="BE18" s="40" t="s">
        <v>3820</v>
      </c>
      <c r="BF18" s="40" t="s">
        <v>99</v>
      </c>
      <c r="BG18" s="40" t="s">
        <v>31</v>
      </c>
      <c r="BH18" s="40" t="s">
        <v>3821</v>
      </c>
      <c r="BI18" s="40">
        <v>5</v>
      </c>
      <c r="BJ18" s="40">
        <v>15</v>
      </c>
      <c r="BK18" s="40">
        <v>20</v>
      </c>
      <c r="BL18" s="40" t="s">
        <v>3822</v>
      </c>
      <c r="BM18" s="40" t="s">
        <v>3823</v>
      </c>
      <c r="BN18" s="40" t="s">
        <v>3824</v>
      </c>
      <c r="BO18" s="40" t="s">
        <v>3825</v>
      </c>
      <c r="BP18" s="40" t="s">
        <v>3826</v>
      </c>
      <c r="BQ18" s="40" t="s">
        <v>4537</v>
      </c>
      <c r="BR18" s="40" t="s">
        <v>4538</v>
      </c>
      <c r="BS18" s="42" t="s">
        <v>4539</v>
      </c>
      <c r="BT18" s="40" t="s">
        <v>3826</v>
      </c>
      <c r="BU18" s="40" t="s">
        <v>4540</v>
      </c>
      <c r="BV18" s="40" t="s">
        <v>4541</v>
      </c>
      <c r="BW18" s="42" t="s">
        <v>4542</v>
      </c>
      <c r="BX18" s="40" t="s">
        <v>3826</v>
      </c>
      <c r="BY18" s="40" t="s">
        <v>2668</v>
      </c>
      <c r="BZ18" s="40" t="s">
        <v>3827</v>
      </c>
      <c r="CA18" s="40" t="s">
        <v>2669</v>
      </c>
      <c r="CB18" s="40" t="s">
        <v>3826</v>
      </c>
      <c r="CC18" s="40"/>
      <c r="CD18" s="40"/>
      <c r="CE18" s="40"/>
      <c r="CF18" s="40"/>
      <c r="CG18" s="40"/>
      <c r="CH18" s="40"/>
      <c r="CI18" s="40"/>
      <c r="CJ18" s="40"/>
      <c r="CK18" s="40"/>
      <c r="CL18" s="40"/>
      <c r="CM18" s="40"/>
      <c r="CN18" s="40"/>
      <c r="CO18" s="40"/>
      <c r="CP18" s="40"/>
      <c r="CQ18" s="40"/>
      <c r="CR18" s="40"/>
      <c r="CS18" s="40"/>
      <c r="CT18" s="40"/>
      <c r="CU18" s="40"/>
      <c r="CV18" s="40"/>
      <c r="CW18" s="40" t="s">
        <v>3828</v>
      </c>
      <c r="CX18" s="40" t="s">
        <v>3829</v>
      </c>
      <c r="CY18" s="40" t="s">
        <v>3830</v>
      </c>
      <c r="CZ18" s="40" t="s">
        <v>2670</v>
      </c>
      <c r="DA18" s="40" t="s">
        <v>3831</v>
      </c>
      <c r="DB18" s="40" t="s">
        <v>99</v>
      </c>
      <c r="DC18" s="40" t="s">
        <v>32</v>
      </c>
      <c r="DD18" s="40" t="s">
        <v>3832</v>
      </c>
      <c r="DE18" s="40">
        <v>10</v>
      </c>
      <c r="DF18" s="40">
        <v>20</v>
      </c>
      <c r="DG18" s="40">
        <v>30</v>
      </c>
      <c r="DH18" s="40" t="s">
        <v>3833</v>
      </c>
      <c r="DI18" s="40" t="s">
        <v>2671</v>
      </c>
      <c r="DJ18" s="40" t="s">
        <v>3834</v>
      </c>
      <c r="DK18" s="40" t="s">
        <v>3835</v>
      </c>
      <c r="DL18" s="40" t="s">
        <v>3826</v>
      </c>
      <c r="DM18" s="40" t="s">
        <v>4543</v>
      </c>
      <c r="DN18" s="40" t="s">
        <v>4544</v>
      </c>
      <c r="DO18" s="40" t="s">
        <v>4545</v>
      </c>
      <c r="DP18" s="40" t="s">
        <v>3826</v>
      </c>
      <c r="DQ18" s="40" t="s">
        <v>4546</v>
      </c>
      <c r="DR18" s="40" t="s">
        <v>2672</v>
      </c>
      <c r="DS18" s="40" t="s">
        <v>4547</v>
      </c>
      <c r="DT18" s="40" t="s">
        <v>3826</v>
      </c>
      <c r="DU18" s="40" t="s">
        <v>2673</v>
      </c>
      <c r="DV18" s="40" t="s">
        <v>3836</v>
      </c>
      <c r="DW18" s="40" t="s">
        <v>4548</v>
      </c>
      <c r="DX18" s="40" t="s">
        <v>4549</v>
      </c>
      <c r="DY18" s="40"/>
      <c r="DZ18" s="40"/>
      <c r="EA18" s="40"/>
      <c r="EB18" s="40"/>
      <c r="EC18" s="40"/>
      <c r="ED18" s="40"/>
      <c r="EE18" s="40"/>
      <c r="EF18" s="40"/>
      <c r="EG18" s="40"/>
      <c r="EH18" s="40"/>
      <c r="EI18" s="40"/>
      <c r="EJ18" s="40"/>
      <c r="EK18" s="40"/>
      <c r="EL18" s="40"/>
      <c r="EM18" s="40"/>
      <c r="EN18" s="40"/>
      <c r="EO18" s="40"/>
      <c r="EP18" s="40"/>
      <c r="EQ18" s="40"/>
      <c r="ER18" s="40"/>
      <c r="ES18" s="40" t="s">
        <v>3837</v>
      </c>
      <c r="ET18" s="40" t="s">
        <v>3838</v>
      </c>
      <c r="EU18" s="40" t="s">
        <v>3830</v>
      </c>
      <c r="EV18" s="40" t="s">
        <v>3839</v>
      </c>
      <c r="EW18" s="40" t="s">
        <v>3840</v>
      </c>
      <c r="EX18" s="40" t="s">
        <v>99</v>
      </c>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t="s">
        <v>3105</v>
      </c>
      <c r="RX18" s="40" t="s">
        <v>3841</v>
      </c>
      <c r="RY18" s="42" t="s">
        <v>3842</v>
      </c>
      <c r="RZ18" s="40" t="s">
        <v>3843</v>
      </c>
      <c r="SA18" s="40" t="s">
        <v>2675</v>
      </c>
      <c r="SB18" s="40" t="s">
        <v>3844</v>
      </c>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2" t="s">
        <v>4550</v>
      </c>
      <c r="TL18" s="40" t="s">
        <v>4551</v>
      </c>
      <c r="TM18" s="40" t="s">
        <v>3845</v>
      </c>
      <c r="TN18" s="40" t="s">
        <v>3846</v>
      </c>
      <c r="TO18" s="40" t="s">
        <v>2676</v>
      </c>
      <c r="TP18" s="40" t="s">
        <v>3847</v>
      </c>
      <c r="TQ18" s="40" t="s">
        <v>3848</v>
      </c>
      <c r="TR18" s="40" t="s">
        <v>3849</v>
      </c>
      <c r="TS18" s="40" t="s">
        <v>3849</v>
      </c>
      <c r="TT18" s="40" t="s">
        <v>3850</v>
      </c>
      <c r="TU18" s="40" t="s">
        <v>3851</v>
      </c>
      <c r="TV18" s="40" t="s">
        <v>3852</v>
      </c>
      <c r="TW18" s="40" t="s">
        <v>3853</v>
      </c>
      <c r="TX18" s="40" t="s">
        <v>3854</v>
      </c>
      <c r="TY18" s="40" t="s">
        <v>3855</v>
      </c>
      <c r="TZ18" s="40" t="s">
        <v>3856</v>
      </c>
      <c r="UA18" s="40" t="s">
        <v>3857</v>
      </c>
      <c r="UB18" s="40"/>
      <c r="UC18" s="40"/>
      <c r="UD18" s="40"/>
    </row>
    <row r="19" spans="1:550" s="41" customFormat="1" ht="15" customHeight="1" x14ac:dyDescent="0.25">
      <c r="A19" s="40" t="s">
        <v>465</v>
      </c>
      <c r="B19" s="40" t="s">
        <v>209</v>
      </c>
      <c r="C19" s="40" t="s">
        <v>669</v>
      </c>
      <c r="D19" s="40" t="s">
        <v>213</v>
      </c>
      <c r="E19" s="40" t="s">
        <v>98</v>
      </c>
      <c r="F19" s="40">
        <v>13</v>
      </c>
      <c r="G19" s="40">
        <v>32</v>
      </c>
      <c r="H19" s="40">
        <v>45</v>
      </c>
      <c r="I19" s="40">
        <v>3</v>
      </c>
      <c r="J19" s="40" t="s">
        <v>788</v>
      </c>
      <c r="K19" s="40" t="s">
        <v>10</v>
      </c>
      <c r="L19" s="40" t="s">
        <v>214</v>
      </c>
      <c r="M19" s="40">
        <v>2</v>
      </c>
      <c r="N19" s="40">
        <v>4</v>
      </c>
      <c r="O19" s="40">
        <v>6</v>
      </c>
      <c r="P19" s="40" t="s">
        <v>215</v>
      </c>
      <c r="Q19" s="40" t="s">
        <v>216</v>
      </c>
      <c r="R19" s="40" t="s">
        <v>789</v>
      </c>
      <c r="S19" s="40" t="s">
        <v>790</v>
      </c>
      <c r="T19" s="40" t="s">
        <v>791</v>
      </c>
      <c r="U19" s="40" t="s">
        <v>218</v>
      </c>
      <c r="V19" s="40" t="s">
        <v>792</v>
      </c>
      <c r="W19" s="40" t="s">
        <v>793</v>
      </c>
      <c r="X19" s="40" t="s">
        <v>791</v>
      </c>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t="s">
        <v>794</v>
      </c>
      <c r="BB19" s="40" t="s">
        <v>795</v>
      </c>
      <c r="BC19" s="40" t="s">
        <v>796</v>
      </c>
      <c r="BD19" s="40" t="s">
        <v>797</v>
      </c>
      <c r="BE19" s="40" t="s">
        <v>798</v>
      </c>
      <c r="BF19" s="40" t="s">
        <v>799</v>
      </c>
      <c r="BG19" s="40" t="s">
        <v>31</v>
      </c>
      <c r="BH19" s="40" t="s">
        <v>219</v>
      </c>
      <c r="BI19" s="40">
        <v>4</v>
      </c>
      <c r="BJ19" s="40">
        <v>11</v>
      </c>
      <c r="BK19" s="40">
        <v>15</v>
      </c>
      <c r="BL19" s="40" t="s">
        <v>800</v>
      </c>
      <c r="BM19" s="40" t="s">
        <v>220</v>
      </c>
      <c r="BN19" s="40" t="s">
        <v>801</v>
      </c>
      <c r="BO19" s="40" t="s">
        <v>802</v>
      </c>
      <c r="BP19" s="40" t="s">
        <v>803</v>
      </c>
      <c r="BQ19" s="40" t="s">
        <v>221</v>
      </c>
      <c r="BR19" s="42" t="s">
        <v>804</v>
      </c>
      <c r="BS19" s="40" t="s">
        <v>805</v>
      </c>
      <c r="BT19" s="40" t="s">
        <v>791</v>
      </c>
      <c r="BU19" s="40" t="s">
        <v>222</v>
      </c>
      <c r="BV19" s="40" t="s">
        <v>806</v>
      </c>
      <c r="BW19" s="40" t="s">
        <v>807</v>
      </c>
      <c r="BX19" s="40" t="s">
        <v>808</v>
      </c>
      <c r="BY19" s="40" t="s">
        <v>223</v>
      </c>
      <c r="BZ19" s="40" t="s">
        <v>809</v>
      </c>
      <c r="CA19" s="40" t="s">
        <v>810</v>
      </c>
      <c r="CB19" s="40" t="s">
        <v>791</v>
      </c>
      <c r="CC19" s="40"/>
      <c r="CD19" s="40"/>
      <c r="CE19" s="40"/>
      <c r="CF19" s="40"/>
      <c r="CG19" s="40"/>
      <c r="CH19" s="40"/>
      <c r="CI19" s="40"/>
      <c r="CJ19" s="40"/>
      <c r="CK19" s="40"/>
      <c r="CL19" s="40"/>
      <c r="CM19" s="40"/>
      <c r="CN19" s="40"/>
      <c r="CO19" s="40"/>
      <c r="CP19" s="40"/>
      <c r="CQ19" s="40"/>
      <c r="CR19" s="40"/>
      <c r="CS19" s="40"/>
      <c r="CT19" s="40"/>
      <c r="CU19" s="40"/>
      <c r="CV19" s="40"/>
      <c r="CW19" s="40" t="s">
        <v>811</v>
      </c>
      <c r="CX19" s="40" t="s">
        <v>812</v>
      </c>
      <c r="CY19" s="40" t="s">
        <v>813</v>
      </c>
      <c r="CZ19" s="40" t="s">
        <v>814</v>
      </c>
      <c r="DA19" s="40" t="s">
        <v>815</v>
      </c>
      <c r="DB19" s="40" t="s">
        <v>101</v>
      </c>
      <c r="DC19" s="40" t="s">
        <v>32</v>
      </c>
      <c r="DD19" s="40" t="s">
        <v>224</v>
      </c>
      <c r="DE19" s="40">
        <v>4</v>
      </c>
      <c r="DF19" s="40">
        <v>11</v>
      </c>
      <c r="DG19" s="40">
        <v>15</v>
      </c>
      <c r="DH19" s="40" t="s">
        <v>225</v>
      </c>
      <c r="DI19" s="40" t="s">
        <v>226</v>
      </c>
      <c r="DJ19" s="40" t="s">
        <v>816</v>
      </c>
      <c r="DK19" s="40" t="s">
        <v>817</v>
      </c>
      <c r="DL19" s="40" t="s">
        <v>818</v>
      </c>
      <c r="DM19" s="40" t="s">
        <v>227</v>
      </c>
      <c r="DN19" s="40" t="s">
        <v>819</v>
      </c>
      <c r="DO19" s="40" t="s">
        <v>820</v>
      </c>
      <c r="DP19" s="40" t="s">
        <v>791</v>
      </c>
      <c r="DQ19" s="40" t="s">
        <v>228</v>
      </c>
      <c r="DR19" s="40" t="s">
        <v>821</v>
      </c>
      <c r="DS19" s="40" t="s">
        <v>822</v>
      </c>
      <c r="DT19" s="40" t="s">
        <v>791</v>
      </c>
      <c r="DU19" s="40" t="s">
        <v>229</v>
      </c>
      <c r="DV19" s="40" t="s">
        <v>823</v>
      </c>
      <c r="DW19" s="40" t="s">
        <v>824</v>
      </c>
      <c r="DX19" s="40" t="s">
        <v>791</v>
      </c>
      <c r="DY19" s="40"/>
      <c r="DZ19" s="40"/>
      <c r="EA19" s="40"/>
      <c r="EB19" s="40"/>
      <c r="EC19" s="40"/>
      <c r="ED19" s="40"/>
      <c r="EE19" s="40"/>
      <c r="EF19" s="40"/>
      <c r="EG19" s="40"/>
      <c r="EH19" s="40"/>
      <c r="EI19" s="40"/>
      <c r="EJ19" s="40"/>
      <c r="EK19" s="40"/>
      <c r="EL19" s="40"/>
      <c r="EM19" s="40"/>
      <c r="EN19" s="40"/>
      <c r="EO19" s="40"/>
      <c r="EP19" s="40"/>
      <c r="EQ19" s="40"/>
      <c r="ER19" s="40"/>
      <c r="ES19" s="40" t="s">
        <v>825</v>
      </c>
      <c r="ET19" s="40" t="s">
        <v>826</v>
      </c>
      <c r="EU19" s="40" t="s">
        <v>827</v>
      </c>
      <c r="EV19" s="40" t="s">
        <v>828</v>
      </c>
      <c r="EW19" s="40" t="s">
        <v>829</v>
      </c>
      <c r="EX19" s="40" t="s">
        <v>830</v>
      </c>
      <c r="EY19" s="40" t="s">
        <v>33</v>
      </c>
      <c r="EZ19" s="40" t="s">
        <v>230</v>
      </c>
      <c r="FA19" s="40">
        <v>3</v>
      </c>
      <c r="FB19" s="40">
        <v>6</v>
      </c>
      <c r="FC19" s="40">
        <v>9</v>
      </c>
      <c r="FD19" s="40" t="s">
        <v>831</v>
      </c>
      <c r="FE19" s="40" t="s">
        <v>231</v>
      </c>
      <c r="FF19" s="40" t="s">
        <v>832</v>
      </c>
      <c r="FG19" s="40" t="s">
        <v>833</v>
      </c>
      <c r="FH19" s="40" t="s">
        <v>834</v>
      </c>
      <c r="FI19" s="40" t="s">
        <v>232</v>
      </c>
      <c r="FJ19" s="40" t="s">
        <v>835</v>
      </c>
      <c r="FK19" s="40" t="s">
        <v>836</v>
      </c>
      <c r="FL19" s="40" t="s">
        <v>791</v>
      </c>
      <c r="FM19" s="40" t="s">
        <v>233</v>
      </c>
      <c r="FN19" s="40" t="s">
        <v>837</v>
      </c>
      <c r="FO19" s="40" t="s">
        <v>234</v>
      </c>
      <c r="FP19" s="40" t="s">
        <v>791</v>
      </c>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t="s">
        <v>838</v>
      </c>
      <c r="GP19" s="40" t="s">
        <v>839</v>
      </c>
      <c r="GQ19" s="40" t="s">
        <v>840</v>
      </c>
      <c r="GR19" s="40" t="s">
        <v>841</v>
      </c>
      <c r="GS19" s="40" t="s">
        <v>842</v>
      </c>
      <c r="GT19" s="40" t="s">
        <v>99</v>
      </c>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t="s">
        <v>843</v>
      </c>
      <c r="RR19" s="40" t="s">
        <v>844</v>
      </c>
      <c r="RS19" s="40"/>
      <c r="RT19" s="40" t="s">
        <v>845</v>
      </c>
      <c r="RU19" s="40" t="s">
        <v>845</v>
      </c>
      <c r="RV19" s="40"/>
      <c r="RW19" s="40" t="s">
        <v>235</v>
      </c>
      <c r="RX19" s="40" t="s">
        <v>846</v>
      </c>
      <c r="RY19" s="40" t="s">
        <v>307</v>
      </c>
      <c r="RZ19" s="40" t="s">
        <v>847</v>
      </c>
      <c r="SA19" s="40" t="s">
        <v>353</v>
      </c>
      <c r="SB19" s="40" t="s">
        <v>848</v>
      </c>
      <c r="SC19" s="40" t="s">
        <v>236</v>
      </c>
      <c r="SD19" s="40" t="s">
        <v>849</v>
      </c>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t="s">
        <v>850</v>
      </c>
      <c r="TL19" s="40" t="s">
        <v>851</v>
      </c>
      <c r="TM19" s="40" t="s">
        <v>852</v>
      </c>
      <c r="TN19" s="40" t="s">
        <v>853</v>
      </c>
      <c r="TO19" s="40" t="s">
        <v>854</v>
      </c>
      <c r="TP19" s="40"/>
      <c r="TQ19" s="40"/>
      <c r="TR19" s="40"/>
      <c r="TS19" s="40"/>
      <c r="TT19" s="40"/>
      <c r="TU19" s="40"/>
      <c r="TV19" s="40"/>
      <c r="TW19" s="40"/>
      <c r="TX19" s="40"/>
      <c r="TY19" s="40"/>
      <c r="TZ19" s="40"/>
      <c r="UA19" s="40"/>
      <c r="UB19" s="40"/>
      <c r="UC19" s="40"/>
      <c r="UD19" s="40"/>
    </row>
    <row r="20" spans="1:550" s="41" customFormat="1" ht="15" customHeight="1" x14ac:dyDescent="0.25">
      <c r="A20" s="40" t="s">
        <v>466</v>
      </c>
      <c r="B20" s="40" t="s">
        <v>1341</v>
      </c>
      <c r="C20" s="40" t="s">
        <v>669</v>
      </c>
      <c r="D20" s="40" t="s">
        <v>855</v>
      </c>
      <c r="E20" s="40" t="s">
        <v>108</v>
      </c>
      <c r="F20" s="40">
        <v>29</v>
      </c>
      <c r="G20" s="40">
        <v>61</v>
      </c>
      <c r="H20" s="40">
        <v>90</v>
      </c>
      <c r="I20" s="40">
        <v>6</v>
      </c>
      <c r="J20" s="40" t="s">
        <v>1342</v>
      </c>
      <c r="K20" s="40" t="s">
        <v>10</v>
      </c>
      <c r="L20" s="40" t="s">
        <v>1343</v>
      </c>
      <c r="M20" s="40">
        <v>2</v>
      </c>
      <c r="N20" s="40">
        <v>2</v>
      </c>
      <c r="O20" s="40">
        <v>4</v>
      </c>
      <c r="P20" s="40" t="s">
        <v>1344</v>
      </c>
      <c r="Q20" s="40" t="s">
        <v>1345</v>
      </c>
      <c r="R20" s="40" t="s">
        <v>1346</v>
      </c>
      <c r="S20" s="40" t="s">
        <v>1347</v>
      </c>
      <c r="T20" s="40" t="s">
        <v>1348</v>
      </c>
      <c r="U20" s="40" t="s">
        <v>1349</v>
      </c>
      <c r="V20" s="40" t="s">
        <v>1350</v>
      </c>
      <c r="W20" s="40" t="s">
        <v>1351</v>
      </c>
      <c r="X20" s="40" t="s">
        <v>1348</v>
      </c>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t="s">
        <v>1352</v>
      </c>
      <c r="BB20" s="40" t="s">
        <v>1353</v>
      </c>
      <c r="BC20" s="40" t="s">
        <v>312</v>
      </c>
      <c r="BD20" s="40" t="s">
        <v>1354</v>
      </c>
      <c r="BE20" s="40" t="s">
        <v>1355</v>
      </c>
      <c r="BF20" s="40" t="s">
        <v>99</v>
      </c>
      <c r="BG20" s="40" t="s">
        <v>31</v>
      </c>
      <c r="BH20" s="40" t="s">
        <v>1356</v>
      </c>
      <c r="BI20" s="40">
        <v>1</v>
      </c>
      <c r="BJ20" s="40">
        <v>3</v>
      </c>
      <c r="BK20" s="40">
        <v>4</v>
      </c>
      <c r="BL20" s="40" t="s">
        <v>1357</v>
      </c>
      <c r="BM20" s="40" t="s">
        <v>884</v>
      </c>
      <c r="BN20" s="40" t="s">
        <v>1358</v>
      </c>
      <c r="BO20" s="40" t="s">
        <v>1359</v>
      </c>
      <c r="BP20" s="40" t="s">
        <v>1360</v>
      </c>
      <c r="BQ20" s="40" t="s">
        <v>1361</v>
      </c>
      <c r="BR20" s="42" t="s">
        <v>1362</v>
      </c>
      <c r="BS20" s="40" t="s">
        <v>1363</v>
      </c>
      <c r="BT20" s="40" t="s">
        <v>1364</v>
      </c>
      <c r="BU20" s="40" t="s">
        <v>1365</v>
      </c>
      <c r="BV20" s="40" t="s">
        <v>1366</v>
      </c>
      <c r="BW20" s="40" t="s">
        <v>1367</v>
      </c>
      <c r="BX20" s="40" t="s">
        <v>1364</v>
      </c>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t="s">
        <v>1368</v>
      </c>
      <c r="CX20" s="40" t="s">
        <v>1369</v>
      </c>
      <c r="CY20" s="40" t="s">
        <v>1370</v>
      </c>
      <c r="CZ20" s="40" t="s">
        <v>1371</v>
      </c>
      <c r="DA20" s="40" t="s">
        <v>1372</v>
      </c>
      <c r="DB20" s="40" t="s">
        <v>99</v>
      </c>
      <c r="DC20" s="40" t="s">
        <v>32</v>
      </c>
      <c r="DD20" s="40" t="s">
        <v>1373</v>
      </c>
      <c r="DE20" s="40">
        <v>3</v>
      </c>
      <c r="DF20" s="40">
        <v>7</v>
      </c>
      <c r="DG20" s="40">
        <v>10</v>
      </c>
      <c r="DH20" s="40" t="s">
        <v>1374</v>
      </c>
      <c r="DI20" s="40" t="s">
        <v>1375</v>
      </c>
      <c r="DJ20" s="40" t="s">
        <v>1376</v>
      </c>
      <c r="DK20" s="40" t="s">
        <v>1377</v>
      </c>
      <c r="DL20" s="40" t="s">
        <v>1378</v>
      </c>
      <c r="DM20" s="40" t="s">
        <v>1379</v>
      </c>
      <c r="DN20" s="40" t="s">
        <v>1380</v>
      </c>
      <c r="DO20" s="40" t="s">
        <v>1381</v>
      </c>
      <c r="DP20" s="40" t="s">
        <v>1364</v>
      </c>
      <c r="DQ20" s="40" t="s">
        <v>1382</v>
      </c>
      <c r="DR20" s="40" t="s">
        <v>1383</v>
      </c>
      <c r="DS20" s="40" t="s">
        <v>1384</v>
      </c>
      <c r="DT20" s="40" t="s">
        <v>1378</v>
      </c>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t="s">
        <v>1385</v>
      </c>
      <c r="ET20" s="40" t="s">
        <v>1386</v>
      </c>
      <c r="EU20" s="40" t="s">
        <v>1387</v>
      </c>
      <c r="EV20" s="40" t="s">
        <v>1388</v>
      </c>
      <c r="EW20" s="40" t="s">
        <v>1389</v>
      </c>
      <c r="EX20" s="40" t="s">
        <v>99</v>
      </c>
      <c r="EY20" s="40" t="s">
        <v>33</v>
      </c>
      <c r="EZ20" s="40" t="s">
        <v>1390</v>
      </c>
      <c r="FA20" s="40">
        <v>6</v>
      </c>
      <c r="FB20" s="40">
        <v>12</v>
      </c>
      <c r="FC20" s="40">
        <v>18</v>
      </c>
      <c r="FD20" s="40" t="s">
        <v>1391</v>
      </c>
      <c r="FE20" s="40" t="s">
        <v>1392</v>
      </c>
      <c r="FF20" s="40" t="s">
        <v>1393</v>
      </c>
      <c r="FG20" s="40" t="s">
        <v>1394</v>
      </c>
      <c r="FH20" s="40" t="s">
        <v>1378</v>
      </c>
      <c r="FI20" s="40" t="s">
        <v>1395</v>
      </c>
      <c r="FJ20" s="40" t="s">
        <v>1396</v>
      </c>
      <c r="FK20" s="40" t="s">
        <v>1397</v>
      </c>
      <c r="FL20" s="40" t="s">
        <v>1364</v>
      </c>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t="s">
        <v>1398</v>
      </c>
      <c r="GP20" s="40" t="s">
        <v>1399</v>
      </c>
      <c r="GQ20" s="40" t="s">
        <v>1400</v>
      </c>
      <c r="GR20" s="40" t="s">
        <v>1401</v>
      </c>
      <c r="GS20" s="40" t="s">
        <v>1402</v>
      </c>
      <c r="GT20" s="40" t="s">
        <v>99</v>
      </c>
      <c r="GU20" s="40" t="s">
        <v>34</v>
      </c>
      <c r="GV20" s="40" t="s">
        <v>1403</v>
      </c>
      <c r="GW20" s="40">
        <v>4</v>
      </c>
      <c r="GX20" s="40">
        <v>10</v>
      </c>
      <c r="GY20" s="40">
        <v>14</v>
      </c>
      <c r="GZ20" s="40" t="s">
        <v>1404</v>
      </c>
      <c r="HA20" s="40" t="s">
        <v>1405</v>
      </c>
      <c r="HB20" s="40" t="s">
        <v>1406</v>
      </c>
      <c r="HC20" s="40" t="s">
        <v>1407</v>
      </c>
      <c r="HD20" s="40" t="s">
        <v>1378</v>
      </c>
      <c r="HE20" s="40" t="s">
        <v>1408</v>
      </c>
      <c r="HF20" s="40" t="s">
        <v>1409</v>
      </c>
      <c r="HG20" s="40" t="s">
        <v>1410</v>
      </c>
      <c r="HH20" s="40" t="s">
        <v>1378</v>
      </c>
      <c r="HI20" s="40" t="s">
        <v>1411</v>
      </c>
      <c r="HJ20" s="40" t="s">
        <v>1412</v>
      </c>
      <c r="HK20" s="40" t="s">
        <v>1413</v>
      </c>
      <c r="HL20" s="40" t="s">
        <v>1378</v>
      </c>
      <c r="HM20" s="40" t="s">
        <v>1414</v>
      </c>
      <c r="HN20" s="40" t="s">
        <v>1415</v>
      </c>
      <c r="HO20" s="40" t="s">
        <v>1416</v>
      </c>
      <c r="HP20" s="40" t="s">
        <v>1378</v>
      </c>
      <c r="HQ20" s="40"/>
      <c r="HR20" s="40"/>
      <c r="HS20" s="40"/>
      <c r="HT20" s="40"/>
      <c r="HU20" s="40"/>
      <c r="HV20" s="40"/>
      <c r="HW20" s="40"/>
      <c r="HX20" s="40"/>
      <c r="HY20" s="40"/>
      <c r="HZ20" s="40"/>
      <c r="IA20" s="40"/>
      <c r="IB20" s="40"/>
      <c r="IC20" s="40"/>
      <c r="ID20" s="40"/>
      <c r="IE20" s="40"/>
      <c r="IF20" s="40"/>
      <c r="IG20" s="40"/>
      <c r="IH20" s="40"/>
      <c r="II20" s="40"/>
      <c r="IJ20" s="40"/>
      <c r="IK20" s="40" t="s">
        <v>1417</v>
      </c>
      <c r="IL20" s="40" t="s">
        <v>1418</v>
      </c>
      <c r="IM20" s="40" t="s">
        <v>1419</v>
      </c>
      <c r="IN20" s="40" t="s">
        <v>1420</v>
      </c>
      <c r="IO20" s="40" t="s">
        <v>1421</v>
      </c>
      <c r="IP20" s="40" t="s">
        <v>99</v>
      </c>
      <c r="IQ20" s="40" t="s">
        <v>35</v>
      </c>
      <c r="IR20" s="40" t="s">
        <v>449</v>
      </c>
      <c r="IS20" s="40">
        <v>11</v>
      </c>
      <c r="IT20" s="40">
        <v>23</v>
      </c>
      <c r="IU20" s="40">
        <v>34</v>
      </c>
      <c r="IV20" s="40" t="s">
        <v>1422</v>
      </c>
      <c r="IW20" s="40" t="s">
        <v>1423</v>
      </c>
      <c r="IX20" s="40" t="s">
        <v>1424</v>
      </c>
      <c r="IY20" s="40" t="s">
        <v>1425</v>
      </c>
      <c r="IZ20" s="40" t="s">
        <v>1378</v>
      </c>
      <c r="JA20" s="40" t="s">
        <v>1426</v>
      </c>
      <c r="JB20" s="40" t="s">
        <v>1427</v>
      </c>
      <c r="JC20" s="40" t="s">
        <v>1428</v>
      </c>
      <c r="JD20" s="40" t="s">
        <v>1378</v>
      </c>
      <c r="JE20" s="40" t="s">
        <v>1429</v>
      </c>
      <c r="JF20" s="40" t="s">
        <v>1430</v>
      </c>
      <c r="JG20" s="40" t="s">
        <v>1431</v>
      </c>
      <c r="JH20" s="40" t="s">
        <v>1378</v>
      </c>
      <c r="JI20" s="40" t="s">
        <v>1432</v>
      </c>
      <c r="JJ20" s="40" t="s">
        <v>1433</v>
      </c>
      <c r="JK20" s="40" t="s">
        <v>1434</v>
      </c>
      <c r="JL20" s="40" t="s">
        <v>1435</v>
      </c>
      <c r="JM20" s="40" t="s">
        <v>1436</v>
      </c>
      <c r="JN20" s="40" t="s">
        <v>1437</v>
      </c>
      <c r="JO20" s="40" t="s">
        <v>1438</v>
      </c>
      <c r="JP20" s="40" t="s">
        <v>1435</v>
      </c>
      <c r="JQ20" s="40" t="s">
        <v>1439</v>
      </c>
      <c r="JR20" s="40" t="s">
        <v>1440</v>
      </c>
      <c r="JS20" s="40" t="s">
        <v>1441</v>
      </c>
      <c r="JT20" s="40" t="s">
        <v>1442</v>
      </c>
      <c r="JU20" s="40"/>
      <c r="JV20" s="40"/>
      <c r="JW20" s="40"/>
      <c r="JX20" s="40"/>
      <c r="JY20" s="40"/>
      <c r="JZ20" s="40"/>
      <c r="KA20" s="40"/>
      <c r="KB20" s="40"/>
      <c r="KC20" s="40"/>
      <c r="KD20" s="40"/>
      <c r="KE20" s="40"/>
      <c r="KF20" s="40"/>
      <c r="KG20" s="40" t="s">
        <v>1443</v>
      </c>
      <c r="KH20" s="40" t="s">
        <v>1444</v>
      </c>
      <c r="KI20" s="40" t="s">
        <v>1445</v>
      </c>
      <c r="KJ20" s="40" t="s">
        <v>1446</v>
      </c>
      <c r="KK20" s="40" t="s">
        <v>1447</v>
      </c>
      <c r="KL20" s="40" t="s">
        <v>99</v>
      </c>
      <c r="KM20" s="40" t="s">
        <v>36</v>
      </c>
      <c r="KN20" s="40" t="s">
        <v>1448</v>
      </c>
      <c r="KO20" s="40">
        <v>2</v>
      </c>
      <c r="KP20" s="40">
        <v>4</v>
      </c>
      <c r="KQ20" s="40">
        <v>6</v>
      </c>
      <c r="KR20" s="40" t="s">
        <v>1449</v>
      </c>
      <c r="KS20" s="40" t="s">
        <v>1450</v>
      </c>
      <c r="KT20" s="40" t="s">
        <v>1451</v>
      </c>
      <c r="KU20" s="40" t="s">
        <v>1452</v>
      </c>
      <c r="KV20" s="40" t="s">
        <v>1453</v>
      </c>
      <c r="KW20" s="40" t="s">
        <v>1454</v>
      </c>
      <c r="KX20" s="40" t="s">
        <v>1455</v>
      </c>
      <c r="KY20" s="40" t="s">
        <v>1456</v>
      </c>
      <c r="KZ20" s="40" t="s">
        <v>1457</v>
      </c>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t="s">
        <v>1458</v>
      </c>
      <c r="MD20" s="40" t="s">
        <v>1459</v>
      </c>
      <c r="ME20" s="40" t="s">
        <v>534</v>
      </c>
      <c r="MF20" s="40" t="s">
        <v>1460</v>
      </c>
      <c r="MG20" s="40" t="s">
        <v>1461</v>
      </c>
      <c r="MH20" s="40" t="s">
        <v>99</v>
      </c>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t="s">
        <v>885</v>
      </c>
      <c r="RX20" s="40" t="s">
        <v>1462</v>
      </c>
      <c r="RY20" s="40" t="s">
        <v>886</v>
      </c>
      <c r="RZ20" s="40" t="s">
        <v>1463</v>
      </c>
      <c r="SA20" s="40" t="s">
        <v>888</v>
      </c>
      <c r="SB20" s="40" t="s">
        <v>1464</v>
      </c>
      <c r="SC20" s="40" t="s">
        <v>889</v>
      </c>
      <c r="SD20" s="40" t="s">
        <v>1202</v>
      </c>
      <c r="SE20" s="40" t="s">
        <v>890</v>
      </c>
      <c r="SF20" s="40" t="s">
        <v>1465</v>
      </c>
      <c r="SG20" s="40" t="s">
        <v>988</v>
      </c>
      <c r="SH20" s="40" t="s">
        <v>1466</v>
      </c>
      <c r="SI20" s="40" t="s">
        <v>891</v>
      </c>
      <c r="SJ20" s="40" t="s">
        <v>1467</v>
      </c>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t="s">
        <v>1468</v>
      </c>
      <c r="TL20" s="40" t="s">
        <v>1469</v>
      </c>
      <c r="TM20" s="40" t="s">
        <v>1470</v>
      </c>
      <c r="TN20" s="40" t="s">
        <v>1471</v>
      </c>
      <c r="TO20" s="40" t="s">
        <v>1472</v>
      </c>
      <c r="TP20" s="40"/>
      <c r="TQ20" s="40"/>
      <c r="TR20" s="40"/>
      <c r="TS20" s="40"/>
      <c r="TT20" s="40"/>
      <c r="TU20" s="40"/>
      <c r="TV20" s="40"/>
      <c r="TW20" s="40"/>
      <c r="TX20" s="40"/>
      <c r="TY20" s="40"/>
      <c r="TZ20" s="40"/>
      <c r="UA20" s="40"/>
      <c r="UB20" s="40"/>
      <c r="UC20" s="40"/>
      <c r="UD20" s="40"/>
    </row>
    <row r="21" spans="1:550" s="41" customFormat="1" ht="15" customHeight="1" x14ac:dyDescent="0.25">
      <c r="A21" s="40" t="s">
        <v>467</v>
      </c>
      <c r="B21" s="40" t="s">
        <v>1760</v>
      </c>
      <c r="C21" s="40" t="s">
        <v>669</v>
      </c>
      <c r="D21" s="40" t="s">
        <v>855</v>
      </c>
      <c r="E21" s="40" t="s">
        <v>115</v>
      </c>
      <c r="F21" s="40">
        <v>24</v>
      </c>
      <c r="G21" s="40">
        <v>51</v>
      </c>
      <c r="H21" s="40">
        <v>75</v>
      </c>
      <c r="I21" s="40">
        <v>5</v>
      </c>
      <c r="J21" s="40" t="s">
        <v>1761</v>
      </c>
      <c r="K21" s="40" t="s">
        <v>10</v>
      </c>
      <c r="L21" s="40" t="s">
        <v>1762</v>
      </c>
      <c r="M21" s="40">
        <v>3</v>
      </c>
      <c r="N21" s="40">
        <v>7</v>
      </c>
      <c r="O21" s="40">
        <v>10</v>
      </c>
      <c r="P21" s="40" t="s">
        <v>1763</v>
      </c>
      <c r="Q21" s="40" t="s">
        <v>1764</v>
      </c>
      <c r="R21" s="40" t="s">
        <v>1765</v>
      </c>
      <c r="S21" s="40" t="s">
        <v>1766</v>
      </c>
      <c r="T21" s="40" t="s">
        <v>1767</v>
      </c>
      <c r="U21" s="40" t="s">
        <v>1768</v>
      </c>
      <c r="V21" s="40" t="s">
        <v>1769</v>
      </c>
      <c r="W21" s="40" t="s">
        <v>1770</v>
      </c>
      <c r="X21" s="40" t="s">
        <v>1767</v>
      </c>
      <c r="Y21" s="40" t="s">
        <v>1771</v>
      </c>
      <c r="Z21" s="40" t="s">
        <v>1772</v>
      </c>
      <c r="AA21" s="40" t="s">
        <v>1773</v>
      </c>
      <c r="AB21" s="40" t="s">
        <v>1767</v>
      </c>
      <c r="AC21" s="40" t="s">
        <v>1774</v>
      </c>
      <c r="AD21" s="40" t="s">
        <v>1775</v>
      </c>
      <c r="AE21" s="40" t="s">
        <v>1776</v>
      </c>
      <c r="AF21" s="40" t="s">
        <v>1767</v>
      </c>
      <c r="AG21" s="40" t="s">
        <v>1777</v>
      </c>
      <c r="AH21" s="40" t="s">
        <v>1778</v>
      </c>
      <c r="AI21" s="40" t="s">
        <v>1779</v>
      </c>
      <c r="AJ21" s="40" t="s">
        <v>1767</v>
      </c>
      <c r="AK21" s="40"/>
      <c r="AL21" s="40"/>
      <c r="AM21" s="40"/>
      <c r="AN21" s="40"/>
      <c r="AO21" s="40"/>
      <c r="AP21" s="40"/>
      <c r="AQ21" s="40"/>
      <c r="AR21" s="40"/>
      <c r="AS21" s="40"/>
      <c r="AT21" s="40"/>
      <c r="AU21" s="40"/>
      <c r="AV21" s="40"/>
      <c r="AW21" s="40"/>
      <c r="AX21" s="40"/>
      <c r="AY21" s="40"/>
      <c r="AZ21" s="40"/>
      <c r="BA21" s="40" t="s">
        <v>1780</v>
      </c>
      <c r="BB21" s="40" t="s">
        <v>1781</v>
      </c>
      <c r="BC21" s="40" t="s">
        <v>1782</v>
      </c>
      <c r="BD21" s="40" t="s">
        <v>1783</v>
      </c>
      <c r="BE21" s="40" t="s">
        <v>1784</v>
      </c>
      <c r="BF21" s="40" t="s">
        <v>99</v>
      </c>
      <c r="BG21" s="40" t="s">
        <v>31</v>
      </c>
      <c r="BH21" s="40" t="s">
        <v>1785</v>
      </c>
      <c r="BI21" s="40">
        <v>2</v>
      </c>
      <c r="BJ21" s="40">
        <v>4</v>
      </c>
      <c r="BK21" s="40">
        <v>6</v>
      </c>
      <c r="BL21" s="40" t="s">
        <v>1786</v>
      </c>
      <c r="BM21" s="40" t="s">
        <v>884</v>
      </c>
      <c r="BN21" s="40" t="s">
        <v>1787</v>
      </c>
      <c r="BO21" s="40" t="s">
        <v>1788</v>
      </c>
      <c r="BP21" s="40" t="s">
        <v>1789</v>
      </c>
      <c r="BQ21" s="40" t="s">
        <v>1790</v>
      </c>
      <c r="BR21" s="42" t="s">
        <v>1791</v>
      </c>
      <c r="BS21" s="40" t="s">
        <v>1792</v>
      </c>
      <c r="BT21" s="40" t="s">
        <v>1767</v>
      </c>
      <c r="BU21" s="40" t="s">
        <v>1793</v>
      </c>
      <c r="BV21" s="40" t="s">
        <v>1794</v>
      </c>
      <c r="BW21" s="40" t="s">
        <v>1795</v>
      </c>
      <c r="BX21" s="40" t="s">
        <v>1767</v>
      </c>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t="s">
        <v>1796</v>
      </c>
      <c r="CX21" s="40" t="s">
        <v>1797</v>
      </c>
      <c r="CY21" s="40" t="s">
        <v>1782</v>
      </c>
      <c r="CZ21" s="40" t="s">
        <v>1798</v>
      </c>
      <c r="DA21" s="40" t="s">
        <v>1799</v>
      </c>
      <c r="DB21" s="40" t="s">
        <v>99</v>
      </c>
      <c r="DC21" s="40" t="s">
        <v>32</v>
      </c>
      <c r="DD21" s="40" t="s">
        <v>313</v>
      </c>
      <c r="DE21" s="40">
        <v>5</v>
      </c>
      <c r="DF21" s="40">
        <v>10</v>
      </c>
      <c r="DG21" s="40">
        <v>15</v>
      </c>
      <c r="DH21" s="40" t="s">
        <v>1800</v>
      </c>
      <c r="DI21" s="40" t="s">
        <v>1801</v>
      </c>
      <c r="DJ21" s="40" t="s">
        <v>1802</v>
      </c>
      <c r="DK21" s="40" t="s">
        <v>1803</v>
      </c>
      <c r="DL21" s="40" t="s">
        <v>1804</v>
      </c>
      <c r="DM21" s="40" t="s">
        <v>1805</v>
      </c>
      <c r="DN21" s="40" t="s">
        <v>314</v>
      </c>
      <c r="DO21" s="40" t="s">
        <v>1806</v>
      </c>
      <c r="DP21" s="40" t="s">
        <v>1804</v>
      </c>
      <c r="DQ21" s="40" t="s">
        <v>1807</v>
      </c>
      <c r="DR21" s="40" t="s">
        <v>1808</v>
      </c>
      <c r="DS21" s="40" t="s">
        <v>1809</v>
      </c>
      <c r="DT21" s="40" t="s">
        <v>1804</v>
      </c>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t="s">
        <v>1810</v>
      </c>
      <c r="ET21" s="40" t="s">
        <v>1811</v>
      </c>
      <c r="EU21" s="40" t="s">
        <v>540</v>
      </c>
      <c r="EV21" s="40" t="s">
        <v>1812</v>
      </c>
      <c r="EW21" s="40" t="s">
        <v>1813</v>
      </c>
      <c r="EX21" s="40" t="s">
        <v>99</v>
      </c>
      <c r="EY21" s="40" t="s">
        <v>34</v>
      </c>
      <c r="EZ21" s="40" t="s">
        <v>1814</v>
      </c>
      <c r="FA21" s="40">
        <v>5</v>
      </c>
      <c r="FB21" s="40">
        <v>10</v>
      </c>
      <c r="FC21" s="40">
        <v>15</v>
      </c>
      <c r="FD21" s="40" t="s">
        <v>1815</v>
      </c>
      <c r="FE21" s="40" t="s">
        <v>1816</v>
      </c>
      <c r="FF21" s="40" t="s">
        <v>1817</v>
      </c>
      <c r="FG21" s="40" t="s">
        <v>1818</v>
      </c>
      <c r="FH21" s="40" t="s">
        <v>1804</v>
      </c>
      <c r="FI21" s="40" t="s">
        <v>1819</v>
      </c>
      <c r="FJ21" s="40" t="s">
        <v>315</v>
      </c>
      <c r="FK21" s="40" t="s">
        <v>1820</v>
      </c>
      <c r="FL21" s="40" t="s">
        <v>1804</v>
      </c>
      <c r="FM21" s="40" t="s">
        <v>1821</v>
      </c>
      <c r="FN21" s="40" t="s">
        <v>1822</v>
      </c>
      <c r="FO21" s="40" t="s">
        <v>1823</v>
      </c>
      <c r="FP21" s="40" t="s">
        <v>1804</v>
      </c>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t="s">
        <v>1824</v>
      </c>
      <c r="GP21" s="40" t="s">
        <v>1825</v>
      </c>
      <c r="GQ21" s="40" t="s">
        <v>139</v>
      </c>
      <c r="GR21" s="40" t="s">
        <v>1826</v>
      </c>
      <c r="GS21" s="40" t="s">
        <v>1827</v>
      </c>
      <c r="GT21" s="40" t="s">
        <v>99</v>
      </c>
      <c r="GU21" s="40" t="s">
        <v>34</v>
      </c>
      <c r="GV21" s="40" t="s">
        <v>1828</v>
      </c>
      <c r="GW21" s="40">
        <v>2</v>
      </c>
      <c r="GX21" s="40">
        <v>3</v>
      </c>
      <c r="GY21" s="40">
        <v>5</v>
      </c>
      <c r="GZ21" s="40" t="s">
        <v>316</v>
      </c>
      <c r="HA21" s="40" t="s">
        <v>1829</v>
      </c>
      <c r="HB21" s="40" t="s">
        <v>1830</v>
      </c>
      <c r="HC21" s="40" t="s">
        <v>1831</v>
      </c>
      <c r="HD21" s="40" t="s">
        <v>1832</v>
      </c>
      <c r="HE21" s="40" t="s">
        <v>1833</v>
      </c>
      <c r="HF21" s="40" t="s">
        <v>1834</v>
      </c>
      <c r="HG21" s="40" t="s">
        <v>1835</v>
      </c>
      <c r="HH21" s="40" t="s">
        <v>1832</v>
      </c>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t="s">
        <v>1836</v>
      </c>
      <c r="IL21" s="40" t="s">
        <v>1837</v>
      </c>
      <c r="IM21" s="40" t="s">
        <v>139</v>
      </c>
      <c r="IN21" s="40" t="s">
        <v>1826</v>
      </c>
      <c r="IO21" s="40" t="s">
        <v>1838</v>
      </c>
      <c r="IP21" s="40" t="s">
        <v>99</v>
      </c>
      <c r="IQ21" s="40" t="s">
        <v>35</v>
      </c>
      <c r="IR21" s="40" t="s">
        <v>1839</v>
      </c>
      <c r="IS21" s="40">
        <v>7</v>
      </c>
      <c r="IT21" s="40">
        <v>17</v>
      </c>
      <c r="IU21" s="40">
        <v>24</v>
      </c>
      <c r="IV21" s="40" t="s">
        <v>1840</v>
      </c>
      <c r="IW21" s="40" t="s">
        <v>1841</v>
      </c>
      <c r="IX21" s="40" t="s">
        <v>1842</v>
      </c>
      <c r="IY21" s="40" t="s">
        <v>1843</v>
      </c>
      <c r="IZ21" s="40" t="s">
        <v>1832</v>
      </c>
      <c r="JA21" s="40" t="s">
        <v>1844</v>
      </c>
      <c r="JB21" s="40" t="s">
        <v>1845</v>
      </c>
      <c r="JC21" s="40" t="s">
        <v>1846</v>
      </c>
      <c r="JD21" s="40" t="s">
        <v>1832</v>
      </c>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t="s">
        <v>1847</v>
      </c>
      <c r="KH21" s="40" t="s">
        <v>1848</v>
      </c>
      <c r="KI21" s="40" t="s">
        <v>1782</v>
      </c>
      <c r="KJ21" s="40" t="s">
        <v>1849</v>
      </c>
      <c r="KK21" s="40" t="s">
        <v>1850</v>
      </c>
      <c r="KL21" s="40" t="s">
        <v>99</v>
      </c>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t="s">
        <v>885</v>
      </c>
      <c r="RX21" s="40" t="s">
        <v>1851</v>
      </c>
      <c r="RY21" s="40" t="s">
        <v>886</v>
      </c>
      <c r="RZ21" s="40" t="s">
        <v>1463</v>
      </c>
      <c r="SA21" s="40" t="s">
        <v>888</v>
      </c>
      <c r="SB21" s="40" t="s">
        <v>1749</v>
      </c>
      <c r="SC21" s="40" t="s">
        <v>1200</v>
      </c>
      <c r="SD21" s="40" t="s">
        <v>1332</v>
      </c>
      <c r="SE21" s="40" t="s">
        <v>889</v>
      </c>
      <c r="SF21" s="40" t="s">
        <v>1202</v>
      </c>
      <c r="SG21" s="40" t="s">
        <v>890</v>
      </c>
      <c r="SH21" s="40" t="s">
        <v>1752</v>
      </c>
      <c r="SI21" s="40" t="s">
        <v>988</v>
      </c>
      <c r="SJ21" s="40" t="s">
        <v>1852</v>
      </c>
      <c r="SK21" s="40" t="s">
        <v>1853</v>
      </c>
      <c r="SL21" s="40" t="s">
        <v>1467</v>
      </c>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t="s">
        <v>1854</v>
      </c>
      <c r="TL21" s="40" t="s">
        <v>1855</v>
      </c>
      <c r="TM21" s="40" t="s">
        <v>1856</v>
      </c>
      <c r="TN21" s="40" t="s">
        <v>1857</v>
      </c>
      <c r="TO21" s="40" t="s">
        <v>1858</v>
      </c>
      <c r="TP21" s="40" t="s">
        <v>1859</v>
      </c>
      <c r="TQ21" s="40" t="s">
        <v>1860</v>
      </c>
      <c r="TR21" s="40"/>
      <c r="TS21" s="40"/>
      <c r="TT21" s="40"/>
      <c r="TU21" s="40"/>
      <c r="TV21" s="40"/>
      <c r="TW21" s="40"/>
      <c r="TX21" s="40"/>
      <c r="TY21" s="40"/>
      <c r="TZ21" s="40"/>
      <c r="UA21" s="40"/>
      <c r="UB21" s="40"/>
      <c r="UC21" s="40"/>
      <c r="UD21" s="40"/>
    </row>
    <row r="22" spans="1:550" s="41" customFormat="1" ht="15" customHeight="1" x14ac:dyDescent="0.25">
      <c r="A22" s="40" t="s">
        <v>468</v>
      </c>
      <c r="B22" s="40" t="s">
        <v>1001</v>
      </c>
      <c r="C22" s="40" t="s">
        <v>669</v>
      </c>
      <c r="D22" s="40" t="s">
        <v>855</v>
      </c>
      <c r="E22" s="40" t="s">
        <v>98</v>
      </c>
      <c r="F22" s="40">
        <v>18</v>
      </c>
      <c r="G22" s="40">
        <v>42</v>
      </c>
      <c r="H22" s="40">
        <v>60</v>
      </c>
      <c r="I22" s="40">
        <v>4</v>
      </c>
      <c r="J22" s="40" t="s">
        <v>1002</v>
      </c>
      <c r="K22" s="40" t="s">
        <v>10</v>
      </c>
      <c r="L22" s="40" t="s">
        <v>357</v>
      </c>
      <c r="M22" s="40">
        <v>9</v>
      </c>
      <c r="N22" s="40">
        <v>21</v>
      </c>
      <c r="O22" s="40">
        <v>30</v>
      </c>
      <c r="P22" s="40" t="s">
        <v>1003</v>
      </c>
      <c r="Q22" s="40" t="s">
        <v>1004</v>
      </c>
      <c r="R22" s="40" t="s">
        <v>1005</v>
      </c>
      <c r="S22" s="40" t="s">
        <v>1006</v>
      </c>
      <c r="T22" s="40" t="s">
        <v>1007</v>
      </c>
      <c r="U22" s="40" t="s">
        <v>1008</v>
      </c>
      <c r="V22" s="40" t="s">
        <v>1009</v>
      </c>
      <c r="W22" s="40" t="s">
        <v>1010</v>
      </c>
      <c r="X22" s="40" t="s">
        <v>1011</v>
      </c>
      <c r="Y22" s="40" t="s">
        <v>1012</v>
      </c>
      <c r="Z22" s="40" t="s">
        <v>1013</v>
      </c>
      <c r="AA22" s="40" t="s">
        <v>1014</v>
      </c>
      <c r="AB22" s="40" t="s">
        <v>1015</v>
      </c>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t="s">
        <v>1016</v>
      </c>
      <c r="BB22" s="40" t="s">
        <v>1017</v>
      </c>
      <c r="BC22" s="40" t="s">
        <v>1018</v>
      </c>
      <c r="BD22" s="40" t="s">
        <v>1019</v>
      </c>
      <c r="BE22" s="40" t="s">
        <v>1020</v>
      </c>
      <c r="BF22" s="40" t="s">
        <v>1021</v>
      </c>
      <c r="BG22" s="40" t="s">
        <v>31</v>
      </c>
      <c r="BH22" s="40" t="s">
        <v>1022</v>
      </c>
      <c r="BI22" s="40">
        <v>9</v>
      </c>
      <c r="BJ22" s="40">
        <v>21</v>
      </c>
      <c r="BK22" s="40">
        <v>30</v>
      </c>
      <c r="BL22" s="40" t="s">
        <v>1023</v>
      </c>
      <c r="BM22" s="40" t="s">
        <v>1022</v>
      </c>
      <c r="BN22" s="40" t="s">
        <v>1024</v>
      </c>
      <c r="BO22" s="40" t="s">
        <v>1025</v>
      </c>
      <c r="BP22" s="40" t="s">
        <v>1026</v>
      </c>
      <c r="BQ22" s="40" t="s">
        <v>1027</v>
      </c>
      <c r="BR22" s="42" t="s">
        <v>1028</v>
      </c>
      <c r="BS22" s="40" t="s">
        <v>1029</v>
      </c>
      <c r="BT22" s="40" t="s">
        <v>1030</v>
      </c>
      <c r="BU22" s="40" t="s">
        <v>1031</v>
      </c>
      <c r="BV22" s="40" t="s">
        <v>1032</v>
      </c>
      <c r="BW22" s="40" t="s">
        <v>1033</v>
      </c>
      <c r="BX22" s="40" t="s">
        <v>1034</v>
      </c>
      <c r="BY22" s="40" t="s">
        <v>1035</v>
      </c>
      <c r="BZ22" s="40" t="s">
        <v>1036</v>
      </c>
      <c r="CA22" s="40" t="s">
        <v>1037</v>
      </c>
      <c r="CB22" s="40" t="s">
        <v>1034</v>
      </c>
      <c r="CC22" s="40" t="s">
        <v>1038</v>
      </c>
      <c r="CD22" s="40" t="s">
        <v>1039</v>
      </c>
      <c r="CE22" s="40" t="s">
        <v>1040</v>
      </c>
      <c r="CF22" s="40" t="s">
        <v>1041</v>
      </c>
      <c r="CG22" s="40"/>
      <c r="CH22" s="40"/>
      <c r="CI22" s="40"/>
      <c r="CJ22" s="40"/>
      <c r="CK22" s="40"/>
      <c r="CL22" s="40"/>
      <c r="CM22" s="40"/>
      <c r="CN22" s="40"/>
      <c r="CO22" s="40"/>
      <c r="CP22" s="40"/>
      <c r="CQ22" s="40"/>
      <c r="CR22" s="40"/>
      <c r="CS22" s="40"/>
      <c r="CT22" s="40"/>
      <c r="CU22" s="40"/>
      <c r="CV22" s="40"/>
      <c r="CW22" s="40" t="s">
        <v>1042</v>
      </c>
      <c r="CX22" s="40" t="s">
        <v>1043</v>
      </c>
      <c r="CY22" s="40" t="s">
        <v>1044</v>
      </c>
      <c r="CZ22" s="40" t="s">
        <v>1045</v>
      </c>
      <c r="DA22" s="40" t="s">
        <v>1046</v>
      </c>
      <c r="DB22" s="40" t="s">
        <v>1047</v>
      </c>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t="s">
        <v>1048</v>
      </c>
      <c r="RX22" s="40" t="s">
        <v>1049</v>
      </c>
      <c r="RY22" s="40" t="s">
        <v>888</v>
      </c>
      <c r="RZ22" s="40" t="s">
        <v>1050</v>
      </c>
      <c r="SA22" s="40" t="s">
        <v>1051</v>
      </c>
      <c r="SB22" s="40" t="s">
        <v>1052</v>
      </c>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t="s">
        <v>1053</v>
      </c>
      <c r="TL22" s="40" t="s">
        <v>1054</v>
      </c>
      <c r="TM22" s="40" t="s">
        <v>1055</v>
      </c>
      <c r="TN22" s="40" t="s">
        <v>1056</v>
      </c>
      <c r="TO22" s="40" t="s">
        <v>1057</v>
      </c>
      <c r="TP22" s="40"/>
      <c r="TQ22" s="40"/>
      <c r="TR22" s="40"/>
      <c r="TS22" s="40"/>
      <c r="TT22" s="40"/>
      <c r="TU22" s="40"/>
      <c r="TV22" s="40"/>
      <c r="TW22" s="40"/>
      <c r="TX22" s="40"/>
      <c r="TY22" s="40"/>
      <c r="TZ22" s="40"/>
      <c r="UA22" s="40"/>
      <c r="UB22" s="40"/>
      <c r="UC22" s="40"/>
      <c r="UD22" s="40"/>
    </row>
    <row r="23" spans="1:550" s="41" customFormat="1" ht="15" customHeight="1" x14ac:dyDescent="0.25">
      <c r="A23" s="40" t="s">
        <v>469</v>
      </c>
      <c r="B23" s="40" t="s">
        <v>3186</v>
      </c>
      <c r="C23" s="40" t="s">
        <v>669</v>
      </c>
      <c r="D23" s="40" t="s">
        <v>213</v>
      </c>
      <c r="E23" s="40" t="s">
        <v>124</v>
      </c>
      <c r="F23" s="40">
        <v>13</v>
      </c>
      <c r="G23" s="40">
        <v>32</v>
      </c>
      <c r="H23" s="40">
        <v>45</v>
      </c>
      <c r="I23" s="40">
        <v>3</v>
      </c>
      <c r="J23" s="40" t="s">
        <v>3187</v>
      </c>
      <c r="K23" s="40" t="s">
        <v>1678</v>
      </c>
      <c r="L23" s="40" t="s">
        <v>3188</v>
      </c>
      <c r="M23" s="40">
        <v>4</v>
      </c>
      <c r="N23" s="40">
        <v>8</v>
      </c>
      <c r="O23" s="40">
        <v>12</v>
      </c>
      <c r="P23" s="40" t="s">
        <v>3189</v>
      </c>
      <c r="Q23" s="40" t="s">
        <v>3188</v>
      </c>
      <c r="R23" s="40" t="s">
        <v>3190</v>
      </c>
      <c r="S23" s="40" t="s">
        <v>3191</v>
      </c>
      <c r="T23" s="40" t="s">
        <v>3192</v>
      </c>
      <c r="U23" s="40" t="s">
        <v>3193</v>
      </c>
      <c r="V23" s="40" t="s">
        <v>3194</v>
      </c>
      <c r="W23" s="40" t="s">
        <v>3195</v>
      </c>
      <c r="X23" s="40" t="s">
        <v>3196</v>
      </c>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t="s">
        <v>3197</v>
      </c>
      <c r="BB23" s="40" t="s">
        <v>3198</v>
      </c>
      <c r="BC23" s="40" t="s">
        <v>3199</v>
      </c>
      <c r="BD23" s="40" t="s">
        <v>3200</v>
      </c>
      <c r="BE23" s="40" t="s">
        <v>3201</v>
      </c>
      <c r="BF23" s="40" t="s">
        <v>99</v>
      </c>
      <c r="BG23" s="40" t="s">
        <v>31</v>
      </c>
      <c r="BH23" s="40" t="s">
        <v>3202</v>
      </c>
      <c r="BI23" s="40">
        <v>5</v>
      </c>
      <c r="BJ23" s="40">
        <v>16</v>
      </c>
      <c r="BK23" s="40">
        <v>21</v>
      </c>
      <c r="BL23" s="40" t="s">
        <v>3203</v>
      </c>
      <c r="BM23" s="40" t="s">
        <v>3204</v>
      </c>
      <c r="BN23" s="40" t="s">
        <v>3205</v>
      </c>
      <c r="BO23" s="40" t="s">
        <v>3206</v>
      </c>
      <c r="BP23" s="40" t="s">
        <v>3207</v>
      </c>
      <c r="BQ23" s="40" t="s">
        <v>3208</v>
      </c>
      <c r="BR23" s="40" t="s">
        <v>3209</v>
      </c>
      <c r="BS23" s="40" t="s">
        <v>3210</v>
      </c>
      <c r="BT23" s="40" t="s">
        <v>3207</v>
      </c>
      <c r="BU23" s="40" t="s">
        <v>3211</v>
      </c>
      <c r="BV23" s="40" t="s">
        <v>3212</v>
      </c>
      <c r="BW23" s="40" t="s">
        <v>3213</v>
      </c>
      <c r="BX23" s="40" t="s">
        <v>3207</v>
      </c>
      <c r="BY23" s="40" t="s">
        <v>3214</v>
      </c>
      <c r="BZ23" s="40" t="s">
        <v>3215</v>
      </c>
      <c r="CA23" s="40" t="s">
        <v>3216</v>
      </c>
      <c r="CB23" s="40" t="s">
        <v>3207</v>
      </c>
      <c r="CC23" s="40" t="s">
        <v>3217</v>
      </c>
      <c r="CD23" s="40" t="s">
        <v>3218</v>
      </c>
      <c r="CE23" s="40" t="s">
        <v>3219</v>
      </c>
      <c r="CF23" s="40" t="s">
        <v>3207</v>
      </c>
      <c r="CG23" s="40"/>
      <c r="CH23" s="40"/>
      <c r="CI23" s="40"/>
      <c r="CJ23" s="40"/>
      <c r="CK23" s="40"/>
      <c r="CL23" s="40"/>
      <c r="CM23" s="40"/>
      <c r="CN23" s="40"/>
      <c r="CO23" s="40"/>
      <c r="CP23" s="40"/>
      <c r="CQ23" s="40"/>
      <c r="CR23" s="40"/>
      <c r="CS23" s="40"/>
      <c r="CT23" s="40"/>
      <c r="CU23" s="40"/>
      <c r="CV23" s="40"/>
      <c r="CW23" s="40" t="s">
        <v>3220</v>
      </c>
      <c r="CX23" s="40" t="s">
        <v>3221</v>
      </c>
      <c r="CY23" s="40" t="s">
        <v>3222</v>
      </c>
      <c r="CZ23" s="40" t="s">
        <v>3223</v>
      </c>
      <c r="DA23" s="40" t="s">
        <v>3224</v>
      </c>
      <c r="DB23" s="40" t="s">
        <v>99</v>
      </c>
      <c r="DC23" s="40" t="s">
        <v>32</v>
      </c>
      <c r="DD23" s="40" t="s">
        <v>3225</v>
      </c>
      <c r="DE23" s="40">
        <v>4</v>
      </c>
      <c r="DF23" s="40">
        <v>8</v>
      </c>
      <c r="DG23" s="40">
        <v>12</v>
      </c>
      <c r="DH23" s="40" t="s">
        <v>3226</v>
      </c>
      <c r="DI23" s="40" t="s">
        <v>3227</v>
      </c>
      <c r="DJ23" s="40" t="s">
        <v>3228</v>
      </c>
      <c r="DK23" s="40" t="s">
        <v>3229</v>
      </c>
      <c r="DL23" s="40" t="s">
        <v>3207</v>
      </c>
      <c r="DM23" s="40" t="s">
        <v>3230</v>
      </c>
      <c r="DN23" s="40" t="s">
        <v>3231</v>
      </c>
      <c r="DO23" s="40" t="s">
        <v>3232</v>
      </c>
      <c r="DP23" s="40" t="s">
        <v>3233</v>
      </c>
      <c r="DQ23" s="40" t="s">
        <v>3234</v>
      </c>
      <c r="DR23" s="40" t="s">
        <v>3235</v>
      </c>
      <c r="DS23" s="40" t="s">
        <v>4552</v>
      </c>
      <c r="DT23" s="40" t="s">
        <v>3207</v>
      </c>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t="s">
        <v>3236</v>
      </c>
      <c r="ET23" s="40" t="s">
        <v>3237</v>
      </c>
      <c r="EU23" s="40" t="s">
        <v>3238</v>
      </c>
      <c r="EV23" s="40" t="s">
        <v>3239</v>
      </c>
      <c r="EW23" s="40" t="s">
        <v>3240</v>
      </c>
      <c r="EX23" s="40" t="s">
        <v>101</v>
      </c>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t="s">
        <v>353</v>
      </c>
      <c r="RX23" s="40" t="s">
        <v>3241</v>
      </c>
      <c r="RY23" s="40" t="s">
        <v>3242</v>
      </c>
      <c r="RZ23" s="40" t="s">
        <v>3243</v>
      </c>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t="s">
        <v>3244</v>
      </c>
      <c r="TL23" s="40" t="s">
        <v>3245</v>
      </c>
      <c r="TM23" s="40" t="s">
        <v>3246</v>
      </c>
      <c r="TN23" s="40" t="s">
        <v>3247</v>
      </c>
      <c r="TO23" s="40" t="s">
        <v>3248</v>
      </c>
      <c r="TP23" s="40" t="s">
        <v>3249</v>
      </c>
      <c r="TQ23" s="40" t="s">
        <v>3250</v>
      </c>
      <c r="TR23" s="40"/>
      <c r="TS23" s="40"/>
      <c r="TT23" s="40"/>
      <c r="TU23" s="40"/>
      <c r="TV23" s="40"/>
      <c r="TW23" s="40"/>
      <c r="TX23" s="40"/>
      <c r="TY23" s="40"/>
      <c r="TZ23" s="40"/>
      <c r="UA23" s="40"/>
      <c r="UB23" s="40"/>
      <c r="UC23" s="40"/>
      <c r="UD23" s="40"/>
    </row>
    <row r="24" spans="1:550" s="41" customFormat="1" ht="15" customHeight="1" x14ac:dyDescent="0.25">
      <c r="A24" s="40" t="s">
        <v>470</v>
      </c>
      <c r="B24" s="40" t="s">
        <v>199</v>
      </c>
      <c r="C24" s="40" t="s">
        <v>669</v>
      </c>
      <c r="D24" s="40" t="s">
        <v>3251</v>
      </c>
      <c r="E24" s="40" t="s">
        <v>98</v>
      </c>
      <c r="F24" s="40">
        <v>23</v>
      </c>
      <c r="G24" s="40">
        <v>52</v>
      </c>
      <c r="H24" s="40">
        <v>75</v>
      </c>
      <c r="I24" s="40">
        <v>5</v>
      </c>
      <c r="J24" s="40" t="s">
        <v>3252</v>
      </c>
      <c r="K24" s="40" t="s">
        <v>1678</v>
      </c>
      <c r="L24" s="40" t="s">
        <v>3253</v>
      </c>
      <c r="M24" s="40">
        <v>8</v>
      </c>
      <c r="N24" s="40">
        <v>12</v>
      </c>
      <c r="O24" s="40">
        <v>20</v>
      </c>
      <c r="P24" s="40" t="s">
        <v>3254</v>
      </c>
      <c r="Q24" s="40" t="s">
        <v>3255</v>
      </c>
      <c r="R24" s="40" t="s">
        <v>4553</v>
      </c>
      <c r="S24" s="40" t="s">
        <v>3256</v>
      </c>
      <c r="T24" s="40" t="s">
        <v>3257</v>
      </c>
      <c r="U24" s="40" t="s">
        <v>3258</v>
      </c>
      <c r="V24" s="40" t="s">
        <v>4554</v>
      </c>
      <c r="W24" s="40" t="s">
        <v>4492</v>
      </c>
      <c r="X24" s="40" t="s">
        <v>4492</v>
      </c>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t="s">
        <v>3259</v>
      </c>
      <c r="BB24" s="40" t="s">
        <v>3260</v>
      </c>
      <c r="BC24" s="40" t="s">
        <v>3261</v>
      </c>
      <c r="BD24" s="40" t="s">
        <v>3262</v>
      </c>
      <c r="BE24" s="40" t="s">
        <v>3263</v>
      </c>
      <c r="BF24" s="40" t="s">
        <v>101</v>
      </c>
      <c r="BG24" s="40" t="s">
        <v>31</v>
      </c>
      <c r="BH24" s="40" t="s">
        <v>3264</v>
      </c>
      <c r="BI24" s="40">
        <v>10</v>
      </c>
      <c r="BJ24" s="40">
        <v>25</v>
      </c>
      <c r="BK24" s="40">
        <v>35</v>
      </c>
      <c r="BL24" s="40" t="s">
        <v>3265</v>
      </c>
      <c r="BM24" s="40" t="s">
        <v>3266</v>
      </c>
      <c r="BN24" s="40" t="s">
        <v>3267</v>
      </c>
      <c r="BO24" s="40" t="s">
        <v>3268</v>
      </c>
      <c r="BP24" s="40" t="s">
        <v>3269</v>
      </c>
      <c r="BQ24" s="40" t="s">
        <v>3270</v>
      </c>
      <c r="BR24" s="42" t="s">
        <v>3271</v>
      </c>
      <c r="BS24" s="40" t="s">
        <v>3272</v>
      </c>
      <c r="BT24" s="40" t="s">
        <v>3273</v>
      </c>
      <c r="BU24" s="40" t="s">
        <v>3274</v>
      </c>
      <c r="BV24" s="40" t="s">
        <v>3275</v>
      </c>
      <c r="BW24" s="40" t="s">
        <v>3276</v>
      </c>
      <c r="BX24" s="40" t="s">
        <v>3277</v>
      </c>
      <c r="BY24" s="40" t="s">
        <v>3278</v>
      </c>
      <c r="BZ24" s="40" t="s">
        <v>3279</v>
      </c>
      <c r="CA24" s="40" t="s">
        <v>3280</v>
      </c>
      <c r="CB24" s="40" t="s">
        <v>3277</v>
      </c>
      <c r="CC24" s="40"/>
      <c r="CD24" s="40"/>
      <c r="CE24" s="40"/>
      <c r="CF24" s="40"/>
      <c r="CG24" s="40"/>
      <c r="CH24" s="40"/>
      <c r="CI24" s="40"/>
      <c r="CJ24" s="40"/>
      <c r="CK24" s="40"/>
      <c r="CL24" s="40"/>
      <c r="CM24" s="40"/>
      <c r="CN24" s="40"/>
      <c r="CO24" s="40"/>
      <c r="CP24" s="40"/>
      <c r="CQ24" s="40"/>
      <c r="CR24" s="40"/>
      <c r="CS24" s="40"/>
      <c r="CT24" s="40"/>
      <c r="CU24" s="40"/>
      <c r="CV24" s="40"/>
      <c r="CW24" s="40" t="s">
        <v>3281</v>
      </c>
      <c r="CX24" s="40" t="s">
        <v>3282</v>
      </c>
      <c r="CY24" s="40" t="s">
        <v>3283</v>
      </c>
      <c r="CZ24" s="40" t="s">
        <v>3262</v>
      </c>
      <c r="DA24" s="40" t="s">
        <v>3284</v>
      </c>
      <c r="DB24" s="40" t="s">
        <v>101</v>
      </c>
      <c r="DC24" s="40" t="s">
        <v>32</v>
      </c>
      <c r="DD24" s="40" t="s">
        <v>3285</v>
      </c>
      <c r="DE24" s="40">
        <v>5</v>
      </c>
      <c r="DF24" s="40">
        <v>15</v>
      </c>
      <c r="DG24" s="40">
        <v>20</v>
      </c>
      <c r="DH24" s="40" t="s">
        <v>3286</v>
      </c>
      <c r="DI24" s="40" t="s">
        <v>3287</v>
      </c>
      <c r="DJ24" s="40" t="s">
        <v>3288</v>
      </c>
      <c r="DK24" s="40" t="s">
        <v>3289</v>
      </c>
      <c r="DL24" s="40" t="s">
        <v>3290</v>
      </c>
      <c r="DM24" s="40" t="s">
        <v>3291</v>
      </c>
      <c r="DN24" s="40" t="s">
        <v>3292</v>
      </c>
      <c r="DO24" s="40" t="s">
        <v>3293</v>
      </c>
      <c r="DP24" s="40" t="s">
        <v>3290</v>
      </c>
      <c r="DQ24" s="40" t="s">
        <v>3294</v>
      </c>
      <c r="DR24" s="40" t="s">
        <v>3295</v>
      </c>
      <c r="DS24" s="40" t="s">
        <v>3296</v>
      </c>
      <c r="DT24" s="40" t="s">
        <v>3290</v>
      </c>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t="s">
        <v>3297</v>
      </c>
      <c r="ET24" s="40" t="s">
        <v>3298</v>
      </c>
      <c r="EU24" s="40" t="s">
        <v>3299</v>
      </c>
      <c r="EV24" s="40" t="s">
        <v>3300</v>
      </c>
      <c r="EW24" s="40" t="s">
        <v>3301</v>
      </c>
      <c r="EX24" s="40" t="s">
        <v>101</v>
      </c>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t="s">
        <v>3302</v>
      </c>
      <c r="RX24" s="40" t="s">
        <v>3303</v>
      </c>
      <c r="RY24" s="40" t="s">
        <v>3304</v>
      </c>
      <c r="RZ24" s="40" t="s">
        <v>3305</v>
      </c>
      <c r="SA24" s="40" t="s">
        <v>3306</v>
      </c>
      <c r="SB24" s="40" t="s">
        <v>3307</v>
      </c>
      <c r="SC24" s="40" t="s">
        <v>3308</v>
      </c>
      <c r="SD24" s="40" t="s">
        <v>3309</v>
      </c>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t="s">
        <v>3310</v>
      </c>
      <c r="TL24" s="40" t="s">
        <v>3311</v>
      </c>
      <c r="TM24" s="40" t="s">
        <v>3312</v>
      </c>
      <c r="TN24" s="40" t="s">
        <v>3313</v>
      </c>
      <c r="TO24" s="40" t="s">
        <v>3314</v>
      </c>
      <c r="TP24" s="40" t="s">
        <v>3315</v>
      </c>
      <c r="TQ24" s="40" t="s">
        <v>3316</v>
      </c>
      <c r="TR24" s="40" t="s">
        <v>3317</v>
      </c>
      <c r="TS24" s="40" t="s">
        <v>3318</v>
      </c>
      <c r="TT24" s="40" t="s">
        <v>3319</v>
      </c>
      <c r="TU24" s="40" t="s">
        <v>3320</v>
      </c>
      <c r="TV24" s="40" t="s">
        <v>3321</v>
      </c>
      <c r="TW24" s="40" t="s">
        <v>3322</v>
      </c>
      <c r="TX24" s="40" t="s">
        <v>3323</v>
      </c>
      <c r="TY24" s="40" t="s">
        <v>3324</v>
      </c>
      <c r="TZ24" s="40"/>
      <c r="UA24" s="40"/>
      <c r="UB24" s="40"/>
      <c r="UC24" s="40"/>
      <c r="UD24" s="40"/>
    </row>
    <row r="25" spans="1:550" s="41" customFormat="1" ht="15" customHeight="1" x14ac:dyDescent="0.25">
      <c r="A25" s="40" t="s">
        <v>471</v>
      </c>
      <c r="B25" s="40" t="s">
        <v>167</v>
      </c>
      <c r="C25" s="40" t="s">
        <v>669</v>
      </c>
      <c r="D25" s="40" t="s">
        <v>3251</v>
      </c>
      <c r="E25" s="40" t="s">
        <v>132</v>
      </c>
      <c r="F25" s="40">
        <v>25</v>
      </c>
      <c r="G25" s="40">
        <v>50</v>
      </c>
      <c r="H25" s="40">
        <v>75</v>
      </c>
      <c r="I25" s="40">
        <v>5</v>
      </c>
      <c r="J25" s="40" t="s">
        <v>3406</v>
      </c>
      <c r="K25" s="40" t="s">
        <v>1678</v>
      </c>
      <c r="L25" s="40" t="s">
        <v>3407</v>
      </c>
      <c r="M25" s="40">
        <v>10</v>
      </c>
      <c r="N25" s="40">
        <v>15</v>
      </c>
      <c r="O25" s="40">
        <v>25</v>
      </c>
      <c r="P25" s="40" t="s">
        <v>3408</v>
      </c>
      <c r="Q25" s="40" t="s">
        <v>3409</v>
      </c>
      <c r="R25" s="40" t="s">
        <v>3410</v>
      </c>
      <c r="S25" s="40" t="s">
        <v>3411</v>
      </c>
      <c r="T25" s="40" t="s">
        <v>3412</v>
      </c>
      <c r="U25" s="40" t="s">
        <v>3413</v>
      </c>
      <c r="V25" s="40" t="s">
        <v>3414</v>
      </c>
      <c r="W25" s="40" t="s">
        <v>3415</v>
      </c>
      <c r="X25" s="40" t="s">
        <v>3412</v>
      </c>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t="s">
        <v>3416</v>
      </c>
      <c r="BB25" s="40" t="s">
        <v>3417</v>
      </c>
      <c r="BC25" s="40" t="s">
        <v>3418</v>
      </c>
      <c r="BD25" s="40" t="s">
        <v>3419</v>
      </c>
      <c r="BE25" s="40" t="s">
        <v>3420</v>
      </c>
      <c r="BF25" s="40" t="s">
        <v>101</v>
      </c>
      <c r="BG25" s="40" t="s">
        <v>31</v>
      </c>
      <c r="BH25" s="40" t="s">
        <v>3421</v>
      </c>
      <c r="BI25" s="40">
        <v>15</v>
      </c>
      <c r="BJ25" s="40">
        <v>35</v>
      </c>
      <c r="BK25" s="40">
        <v>50</v>
      </c>
      <c r="BL25" s="40" t="s">
        <v>3422</v>
      </c>
      <c r="BM25" s="40" t="s">
        <v>3423</v>
      </c>
      <c r="BN25" s="40" t="s">
        <v>3424</v>
      </c>
      <c r="BO25" s="40" t="s">
        <v>3425</v>
      </c>
      <c r="BP25" s="40" t="s">
        <v>3426</v>
      </c>
      <c r="BQ25" s="40" t="s">
        <v>3427</v>
      </c>
      <c r="BR25" s="40" t="s">
        <v>3428</v>
      </c>
      <c r="BS25" s="40" t="s">
        <v>3429</v>
      </c>
      <c r="BT25" s="40" t="s">
        <v>3430</v>
      </c>
      <c r="BU25" s="40" t="s">
        <v>3431</v>
      </c>
      <c r="BV25" s="40" t="s">
        <v>3432</v>
      </c>
      <c r="BW25" s="40" t="s">
        <v>3433</v>
      </c>
      <c r="BX25" s="40" t="s">
        <v>3434</v>
      </c>
      <c r="BY25" s="40" t="s">
        <v>3435</v>
      </c>
      <c r="BZ25" s="40" t="s">
        <v>3436</v>
      </c>
      <c r="CA25" s="40" t="s">
        <v>3437</v>
      </c>
      <c r="CB25" s="40" t="s">
        <v>3438</v>
      </c>
      <c r="CC25" s="40"/>
      <c r="CD25" s="40"/>
      <c r="CE25" s="40"/>
      <c r="CF25" s="40"/>
      <c r="CG25" s="40"/>
      <c r="CH25" s="40"/>
      <c r="CI25" s="40"/>
      <c r="CJ25" s="40"/>
      <c r="CK25" s="40"/>
      <c r="CL25" s="40"/>
      <c r="CM25" s="40"/>
      <c r="CN25" s="40"/>
      <c r="CO25" s="40"/>
      <c r="CP25" s="40"/>
      <c r="CQ25" s="40"/>
      <c r="CR25" s="40"/>
      <c r="CS25" s="40"/>
      <c r="CT25" s="40"/>
      <c r="CU25" s="40"/>
      <c r="CV25" s="40"/>
      <c r="CW25" s="40" t="s">
        <v>3439</v>
      </c>
      <c r="CX25" s="40" t="s">
        <v>3440</v>
      </c>
      <c r="CY25" s="40" t="s">
        <v>3441</v>
      </c>
      <c r="CZ25" s="40" t="s">
        <v>3442</v>
      </c>
      <c r="DA25" s="40" t="s">
        <v>3443</v>
      </c>
      <c r="DB25" s="40" t="s">
        <v>101</v>
      </c>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t="s">
        <v>3302</v>
      </c>
      <c r="RX25" s="40" t="s">
        <v>3303</v>
      </c>
      <c r="RY25" s="40" t="s">
        <v>3304</v>
      </c>
      <c r="RZ25" s="40" t="s">
        <v>3444</v>
      </c>
      <c r="SA25" s="40" t="s">
        <v>3306</v>
      </c>
      <c r="SB25" s="40" t="s">
        <v>3307</v>
      </c>
      <c r="SC25" s="40" t="s">
        <v>3308</v>
      </c>
      <c r="SD25" s="40" t="s">
        <v>3309</v>
      </c>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t="s">
        <v>3445</v>
      </c>
      <c r="TL25" s="40" t="s">
        <v>3446</v>
      </c>
      <c r="TM25" s="40" t="s">
        <v>3447</v>
      </c>
      <c r="TN25" s="40" t="s">
        <v>3448</v>
      </c>
      <c r="TO25" s="40" t="s">
        <v>3449</v>
      </c>
      <c r="TP25" s="40" t="s">
        <v>3450</v>
      </c>
      <c r="TQ25" s="40" t="s">
        <v>3451</v>
      </c>
      <c r="TR25" s="40" t="s">
        <v>3452</v>
      </c>
      <c r="TS25" s="40" t="s">
        <v>3453</v>
      </c>
      <c r="TT25" s="40" t="s">
        <v>3454</v>
      </c>
      <c r="TU25" s="40" t="s">
        <v>3455</v>
      </c>
      <c r="TV25" s="40" t="s">
        <v>3456</v>
      </c>
      <c r="TW25" s="40" t="s">
        <v>3457</v>
      </c>
      <c r="TX25" s="40"/>
      <c r="TY25" s="40"/>
      <c r="TZ25" s="40"/>
      <c r="UA25" s="40"/>
      <c r="UB25" s="40"/>
      <c r="UC25" s="40"/>
      <c r="UD25" s="40"/>
    </row>
    <row r="26" spans="1:550" s="41" customFormat="1" ht="15" customHeight="1" x14ac:dyDescent="0.25">
      <c r="A26" s="40" t="s">
        <v>472</v>
      </c>
      <c r="B26" s="40" t="s">
        <v>743</v>
      </c>
      <c r="C26" s="40" t="s">
        <v>669</v>
      </c>
      <c r="D26" s="40" t="s">
        <v>213</v>
      </c>
      <c r="E26" s="40" t="s">
        <v>98</v>
      </c>
      <c r="F26" s="40">
        <v>18</v>
      </c>
      <c r="G26" s="40">
        <v>42</v>
      </c>
      <c r="H26" s="40">
        <v>60</v>
      </c>
      <c r="I26" s="40">
        <v>4</v>
      </c>
      <c r="J26" s="40" t="s">
        <v>317</v>
      </c>
      <c r="K26" s="40" t="s">
        <v>10</v>
      </c>
      <c r="L26" s="40" t="s">
        <v>318</v>
      </c>
      <c r="M26" s="40">
        <v>4</v>
      </c>
      <c r="N26" s="40">
        <v>8</v>
      </c>
      <c r="O26" s="44">
        <v>12</v>
      </c>
      <c r="P26" s="40" t="s">
        <v>319</v>
      </c>
      <c r="Q26" s="40" t="s">
        <v>320</v>
      </c>
      <c r="R26" s="40" t="s">
        <v>744</v>
      </c>
      <c r="S26" s="40" t="s">
        <v>745</v>
      </c>
      <c r="T26" s="40" t="s">
        <v>746</v>
      </c>
      <c r="U26" s="40" t="s">
        <v>321</v>
      </c>
      <c r="V26" s="40" t="s">
        <v>747</v>
      </c>
      <c r="W26" s="40" t="s">
        <v>748</v>
      </c>
      <c r="X26" s="40" t="s">
        <v>746</v>
      </c>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t="s">
        <v>749</v>
      </c>
      <c r="BB26" s="40" t="s">
        <v>750</v>
      </c>
      <c r="BC26" s="40" t="s">
        <v>322</v>
      </c>
      <c r="BD26" s="40" t="s">
        <v>751</v>
      </c>
      <c r="BE26" s="40" t="s">
        <v>323</v>
      </c>
      <c r="BF26" s="40" t="s">
        <v>101</v>
      </c>
      <c r="BG26" s="40" t="s">
        <v>31</v>
      </c>
      <c r="BH26" s="40" t="s">
        <v>324</v>
      </c>
      <c r="BI26" s="40">
        <v>6</v>
      </c>
      <c r="BJ26" s="40">
        <v>14</v>
      </c>
      <c r="BK26" s="40">
        <v>20</v>
      </c>
      <c r="BL26" s="40" t="s">
        <v>325</v>
      </c>
      <c r="BM26" s="40" t="s">
        <v>326</v>
      </c>
      <c r="BN26" s="40" t="s">
        <v>752</v>
      </c>
      <c r="BO26" s="40" t="s">
        <v>4552</v>
      </c>
      <c r="BP26" s="40" t="s">
        <v>217</v>
      </c>
      <c r="BQ26" s="40" t="s">
        <v>327</v>
      </c>
      <c r="BR26" s="42" t="s">
        <v>753</v>
      </c>
      <c r="BS26" s="40" t="s">
        <v>328</v>
      </c>
      <c r="BT26" s="40" t="s">
        <v>217</v>
      </c>
      <c r="BU26" s="40" t="s">
        <v>329</v>
      </c>
      <c r="BV26" s="40" t="s">
        <v>330</v>
      </c>
      <c r="BW26" s="40" t="s">
        <v>754</v>
      </c>
      <c r="BX26" s="40" t="s">
        <v>217</v>
      </c>
      <c r="BY26" s="40" t="s">
        <v>331</v>
      </c>
      <c r="BZ26" s="40" t="s">
        <v>332</v>
      </c>
      <c r="CA26" s="40" t="s">
        <v>333</v>
      </c>
      <c r="CB26" s="40" t="s">
        <v>217</v>
      </c>
      <c r="CC26" s="40" t="s">
        <v>334</v>
      </c>
      <c r="CD26" s="40" t="s">
        <v>755</v>
      </c>
      <c r="CE26" s="40" t="s">
        <v>335</v>
      </c>
      <c r="CF26" s="40" t="s">
        <v>217</v>
      </c>
      <c r="CG26" s="40"/>
      <c r="CH26" s="40"/>
      <c r="CI26" s="40"/>
      <c r="CJ26" s="40"/>
      <c r="CK26" s="40"/>
      <c r="CL26" s="40"/>
      <c r="CM26" s="40"/>
      <c r="CN26" s="40"/>
      <c r="CO26" s="40"/>
      <c r="CP26" s="40"/>
      <c r="CQ26" s="40"/>
      <c r="CR26" s="40"/>
      <c r="CS26" s="40"/>
      <c r="CT26" s="40"/>
      <c r="CU26" s="40"/>
      <c r="CV26" s="40"/>
      <c r="CW26" s="40" t="s">
        <v>756</v>
      </c>
      <c r="CX26" s="40" t="s">
        <v>757</v>
      </c>
      <c r="CY26" s="40" t="s">
        <v>758</v>
      </c>
      <c r="CZ26" s="40" t="s">
        <v>759</v>
      </c>
      <c r="DA26" s="40" t="s">
        <v>336</v>
      </c>
      <c r="DB26" s="40" t="s">
        <v>101</v>
      </c>
      <c r="DC26" s="40" t="s">
        <v>32</v>
      </c>
      <c r="DD26" s="40" t="s">
        <v>337</v>
      </c>
      <c r="DE26" s="40">
        <v>8</v>
      </c>
      <c r="DF26" s="40">
        <v>20</v>
      </c>
      <c r="DG26" s="40">
        <v>28</v>
      </c>
      <c r="DH26" s="40" t="s">
        <v>338</v>
      </c>
      <c r="DI26" s="40" t="s">
        <v>339</v>
      </c>
      <c r="DJ26" s="40" t="s">
        <v>760</v>
      </c>
      <c r="DK26" s="40" t="s">
        <v>340</v>
      </c>
      <c r="DL26" s="40" t="s">
        <v>217</v>
      </c>
      <c r="DM26" s="40" t="s">
        <v>341</v>
      </c>
      <c r="DN26" s="40" t="s">
        <v>761</v>
      </c>
      <c r="DO26" s="40" t="s">
        <v>762</v>
      </c>
      <c r="DP26" s="40" t="s">
        <v>217</v>
      </c>
      <c r="DQ26" s="40" t="s">
        <v>342</v>
      </c>
      <c r="DR26" s="40" t="s">
        <v>343</v>
      </c>
      <c r="DS26" s="40" t="s">
        <v>763</v>
      </c>
      <c r="DT26" s="40" t="s">
        <v>217</v>
      </c>
      <c r="DU26" s="40" t="s">
        <v>344</v>
      </c>
      <c r="DV26" s="40" t="s">
        <v>345</v>
      </c>
      <c r="DW26" s="40" t="s">
        <v>764</v>
      </c>
      <c r="DX26" s="40" t="s">
        <v>217</v>
      </c>
      <c r="DY26" s="40" t="s">
        <v>346</v>
      </c>
      <c r="DZ26" s="40" t="s">
        <v>765</v>
      </c>
      <c r="EA26" s="40" t="s">
        <v>766</v>
      </c>
      <c r="EB26" s="40" t="s">
        <v>217</v>
      </c>
      <c r="EC26" s="40" t="s">
        <v>347</v>
      </c>
      <c r="ED26" s="40" t="s">
        <v>767</v>
      </c>
      <c r="EE26" s="40" t="s">
        <v>348</v>
      </c>
      <c r="EF26" s="40" t="s">
        <v>217</v>
      </c>
      <c r="EG26" s="40" t="s">
        <v>349</v>
      </c>
      <c r="EH26" s="40" t="s">
        <v>768</v>
      </c>
      <c r="EI26" s="40" t="s">
        <v>769</v>
      </c>
      <c r="EJ26" s="40" t="s">
        <v>217</v>
      </c>
      <c r="EK26" s="40" t="s">
        <v>350</v>
      </c>
      <c r="EL26" s="40" t="s">
        <v>770</v>
      </c>
      <c r="EM26" s="40" t="s">
        <v>771</v>
      </c>
      <c r="EN26" s="40" t="s">
        <v>217</v>
      </c>
      <c r="EO26" s="40" t="s">
        <v>351</v>
      </c>
      <c r="EP26" s="40" t="s">
        <v>772</v>
      </c>
      <c r="EQ26" s="40" t="s">
        <v>352</v>
      </c>
      <c r="ER26" s="40" t="s">
        <v>217</v>
      </c>
      <c r="ES26" s="40" t="s">
        <v>773</v>
      </c>
      <c r="ET26" s="40" t="s">
        <v>774</v>
      </c>
      <c r="EU26" s="40" t="s">
        <v>775</v>
      </c>
      <c r="EV26" s="40" t="s">
        <v>759</v>
      </c>
      <c r="EW26" s="40" t="s">
        <v>776</v>
      </c>
      <c r="EX26" s="40" t="s">
        <v>101</v>
      </c>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t="s">
        <v>306</v>
      </c>
      <c r="RX26" s="40" t="s">
        <v>777</v>
      </c>
      <c r="RY26" s="40" t="s">
        <v>307</v>
      </c>
      <c r="RZ26" s="40" t="s">
        <v>778</v>
      </c>
      <c r="SA26" s="40" t="s">
        <v>353</v>
      </c>
      <c r="SB26" s="40" t="s">
        <v>779</v>
      </c>
      <c r="SC26" s="40" t="s">
        <v>354</v>
      </c>
      <c r="SD26" s="40" t="s">
        <v>780</v>
      </c>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t="s">
        <v>781</v>
      </c>
      <c r="TL26" s="40" t="s">
        <v>782</v>
      </c>
      <c r="TM26" s="40" t="s">
        <v>783</v>
      </c>
      <c r="TN26" s="40" t="s">
        <v>784</v>
      </c>
      <c r="TO26" s="40" t="s">
        <v>785</v>
      </c>
      <c r="TP26" s="40" t="s">
        <v>786</v>
      </c>
      <c r="TQ26" s="40" t="s">
        <v>787</v>
      </c>
      <c r="TR26" s="40" t="s">
        <v>450</v>
      </c>
      <c r="TS26" s="40"/>
      <c r="TT26" s="40"/>
      <c r="TU26" s="40"/>
      <c r="TV26" s="40"/>
      <c r="TW26" s="40"/>
      <c r="TX26" s="40"/>
      <c r="TY26" s="40"/>
      <c r="TZ26" s="40"/>
      <c r="UA26" s="40"/>
      <c r="UB26" s="40"/>
      <c r="UC26" s="40"/>
      <c r="UD26" s="40"/>
    </row>
    <row r="27" spans="1:550" s="41" customFormat="1" ht="15" customHeight="1" x14ac:dyDescent="0.25">
      <c r="A27" s="40" t="s">
        <v>473</v>
      </c>
      <c r="B27" s="40" t="s">
        <v>3687</v>
      </c>
      <c r="C27" s="40" t="s">
        <v>669</v>
      </c>
      <c r="D27" s="40" t="s">
        <v>213</v>
      </c>
      <c r="E27" s="40" t="s">
        <v>143</v>
      </c>
      <c r="F27" s="40">
        <v>18</v>
      </c>
      <c r="G27" s="40">
        <v>42</v>
      </c>
      <c r="H27" s="40">
        <v>60</v>
      </c>
      <c r="I27" s="40">
        <v>4</v>
      </c>
      <c r="J27" s="40" t="s">
        <v>3688</v>
      </c>
      <c r="K27" s="40" t="s">
        <v>10</v>
      </c>
      <c r="L27" s="40" t="s">
        <v>3689</v>
      </c>
      <c r="M27" s="40">
        <v>6</v>
      </c>
      <c r="N27" s="40">
        <v>14</v>
      </c>
      <c r="O27" s="40">
        <v>20</v>
      </c>
      <c r="P27" s="40" t="s">
        <v>3690</v>
      </c>
      <c r="Q27" s="40" t="s">
        <v>3691</v>
      </c>
      <c r="R27" s="40" t="s">
        <v>3692</v>
      </c>
      <c r="S27" s="40" t="s">
        <v>3693</v>
      </c>
      <c r="T27" s="40" t="s">
        <v>1619</v>
      </c>
      <c r="U27" s="40" t="s">
        <v>3694</v>
      </c>
      <c r="V27" s="40" t="s">
        <v>3695</v>
      </c>
      <c r="W27" s="40" t="s">
        <v>3696</v>
      </c>
      <c r="X27" s="40" t="s">
        <v>1619</v>
      </c>
      <c r="Y27" s="40" t="s">
        <v>3697</v>
      </c>
      <c r="Z27" s="40" t="s">
        <v>3698</v>
      </c>
      <c r="AA27" s="40" t="s">
        <v>3699</v>
      </c>
      <c r="AB27" s="40" t="s">
        <v>1619</v>
      </c>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t="s">
        <v>3700</v>
      </c>
      <c r="BB27" s="40" t="s">
        <v>3701</v>
      </c>
      <c r="BC27" s="40" t="s">
        <v>3702</v>
      </c>
      <c r="BD27" s="40" t="s">
        <v>3703</v>
      </c>
      <c r="BE27" s="40" t="s">
        <v>3704</v>
      </c>
      <c r="BF27" s="40" t="s">
        <v>101</v>
      </c>
      <c r="BG27" s="40" t="s">
        <v>31</v>
      </c>
      <c r="BH27" s="40" t="s">
        <v>3705</v>
      </c>
      <c r="BI27" s="40">
        <v>6</v>
      </c>
      <c r="BJ27" s="40">
        <v>14</v>
      </c>
      <c r="BK27" s="40">
        <v>20</v>
      </c>
      <c r="BL27" s="40" t="s">
        <v>3706</v>
      </c>
      <c r="BM27" s="40" t="s">
        <v>3707</v>
      </c>
      <c r="BN27" s="40" t="s">
        <v>3708</v>
      </c>
      <c r="BO27" s="40" t="s">
        <v>3709</v>
      </c>
      <c r="BP27" s="40" t="s">
        <v>3710</v>
      </c>
      <c r="BQ27" s="40" t="s">
        <v>3711</v>
      </c>
      <c r="BR27" s="40" t="s">
        <v>3712</v>
      </c>
      <c r="BS27" s="40" t="s">
        <v>3713</v>
      </c>
      <c r="BT27" s="40" t="s">
        <v>3714</v>
      </c>
      <c r="BU27" s="40" t="s">
        <v>3715</v>
      </c>
      <c r="BV27" s="40" t="s">
        <v>3716</v>
      </c>
      <c r="BW27" s="40" t="s">
        <v>3717</v>
      </c>
      <c r="BX27" s="40" t="s">
        <v>3718</v>
      </c>
      <c r="BY27" s="40" t="s">
        <v>3719</v>
      </c>
      <c r="BZ27" s="40" t="s">
        <v>3720</v>
      </c>
      <c r="CA27" s="40" t="s">
        <v>3721</v>
      </c>
      <c r="CB27" s="40" t="s">
        <v>3722</v>
      </c>
      <c r="CC27" s="40"/>
      <c r="CD27" s="40"/>
      <c r="CE27" s="40"/>
      <c r="CF27" s="40"/>
      <c r="CG27" s="40"/>
      <c r="CH27" s="40"/>
      <c r="CI27" s="40"/>
      <c r="CJ27" s="40"/>
      <c r="CK27" s="40"/>
      <c r="CL27" s="40"/>
      <c r="CM27" s="40"/>
      <c r="CN27" s="40"/>
      <c r="CO27" s="40"/>
      <c r="CP27" s="40"/>
      <c r="CQ27" s="40"/>
      <c r="CR27" s="40"/>
      <c r="CS27" s="40"/>
      <c r="CT27" s="40"/>
      <c r="CU27" s="40"/>
      <c r="CV27" s="40"/>
      <c r="CW27" s="40" t="s">
        <v>3723</v>
      </c>
      <c r="CX27" s="40" t="s">
        <v>3724</v>
      </c>
      <c r="CY27" s="40" t="s">
        <v>3702</v>
      </c>
      <c r="CZ27" s="40" t="s">
        <v>3725</v>
      </c>
      <c r="DA27" s="40" t="s">
        <v>3726</v>
      </c>
      <c r="DB27" s="40" t="s">
        <v>99</v>
      </c>
      <c r="DC27" s="40" t="s">
        <v>32</v>
      </c>
      <c r="DD27" s="40" t="s">
        <v>3727</v>
      </c>
      <c r="DE27" s="40">
        <v>6</v>
      </c>
      <c r="DF27" s="40">
        <v>14</v>
      </c>
      <c r="DG27" s="40">
        <v>20</v>
      </c>
      <c r="DH27" s="40" t="s">
        <v>3728</v>
      </c>
      <c r="DI27" s="40" t="s">
        <v>3729</v>
      </c>
      <c r="DJ27" s="40" t="s">
        <v>3730</v>
      </c>
      <c r="DK27" s="40" t="s">
        <v>3731</v>
      </c>
      <c r="DL27" s="40" t="s">
        <v>3722</v>
      </c>
      <c r="DM27" s="40" t="s">
        <v>3732</v>
      </c>
      <c r="DN27" s="40" t="s">
        <v>3733</v>
      </c>
      <c r="DO27" s="40" t="s">
        <v>3734</v>
      </c>
      <c r="DP27" s="40" t="s">
        <v>3735</v>
      </c>
      <c r="DQ27" s="40" t="s">
        <v>3736</v>
      </c>
      <c r="DR27" s="40" t="s">
        <v>3737</v>
      </c>
      <c r="DS27" s="40" t="s">
        <v>3738</v>
      </c>
      <c r="DT27" s="40" t="s">
        <v>3722</v>
      </c>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t="s">
        <v>3739</v>
      </c>
      <c r="ET27" s="40" t="s">
        <v>3740</v>
      </c>
      <c r="EU27" s="40" t="s">
        <v>3741</v>
      </c>
      <c r="EV27" s="40" t="s">
        <v>3703</v>
      </c>
      <c r="EW27" s="40" t="s">
        <v>3742</v>
      </c>
      <c r="EX27" s="40" t="s">
        <v>101</v>
      </c>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t="s">
        <v>306</v>
      </c>
      <c r="RX27" s="40" t="s">
        <v>3743</v>
      </c>
      <c r="RY27" s="40" t="s">
        <v>307</v>
      </c>
      <c r="RZ27" s="40" t="s">
        <v>3744</v>
      </c>
      <c r="SA27" s="40" t="s">
        <v>353</v>
      </c>
      <c r="SB27" s="40" t="s">
        <v>3745</v>
      </c>
      <c r="SC27" s="40" t="s">
        <v>3746</v>
      </c>
      <c r="SD27" s="40" t="s">
        <v>3747</v>
      </c>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t="s">
        <v>3748</v>
      </c>
      <c r="TL27" s="40" t="s">
        <v>3749</v>
      </c>
      <c r="TM27" s="40" t="s">
        <v>3750</v>
      </c>
      <c r="TN27" s="40" t="s">
        <v>3751</v>
      </c>
      <c r="TO27" s="40" t="s">
        <v>3752</v>
      </c>
      <c r="TP27" s="40"/>
      <c r="TQ27" s="40"/>
      <c r="TR27" s="40"/>
      <c r="TS27" s="40"/>
      <c r="TT27" s="40"/>
      <c r="TU27" s="40"/>
      <c r="TV27" s="40"/>
      <c r="TW27" s="40"/>
      <c r="TX27" s="40"/>
      <c r="TY27" s="40"/>
      <c r="TZ27" s="40"/>
      <c r="UA27" s="40"/>
      <c r="UB27" s="40"/>
      <c r="UC27" s="40"/>
      <c r="UD27" s="40"/>
    </row>
    <row r="28" spans="1:550" s="41" customFormat="1" ht="15" customHeight="1" x14ac:dyDescent="0.25">
      <c r="A28" s="40" t="s">
        <v>474</v>
      </c>
      <c r="B28" s="40" t="s">
        <v>196</v>
      </c>
      <c r="C28" s="40" t="s">
        <v>669</v>
      </c>
      <c r="D28" s="40" t="s">
        <v>3325</v>
      </c>
      <c r="E28" s="40" t="s">
        <v>98</v>
      </c>
      <c r="F28" s="40">
        <v>8</v>
      </c>
      <c r="G28" s="40">
        <v>22</v>
      </c>
      <c r="H28" s="40">
        <v>30</v>
      </c>
      <c r="I28" s="40">
        <v>2</v>
      </c>
      <c r="J28" s="40" t="s">
        <v>591</v>
      </c>
      <c r="K28" s="40" t="s">
        <v>1678</v>
      </c>
      <c r="L28" s="40" t="s">
        <v>592</v>
      </c>
      <c r="M28" s="40">
        <v>4</v>
      </c>
      <c r="N28" s="40">
        <v>11</v>
      </c>
      <c r="O28" s="40">
        <v>15</v>
      </c>
      <c r="P28" s="40" t="s">
        <v>593</v>
      </c>
      <c r="Q28" s="40" t="s">
        <v>3326</v>
      </c>
      <c r="R28" s="40" t="s">
        <v>594</v>
      </c>
      <c r="S28" s="40" t="s">
        <v>595</v>
      </c>
      <c r="T28" s="40" t="s">
        <v>596</v>
      </c>
      <c r="U28" s="40" t="s">
        <v>597</v>
      </c>
      <c r="V28" s="40" t="s">
        <v>598</v>
      </c>
      <c r="W28" s="40" t="s">
        <v>599</v>
      </c>
      <c r="X28" s="40" t="s">
        <v>596</v>
      </c>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t="s">
        <v>600</v>
      </c>
      <c r="BB28" s="40" t="s">
        <v>601</v>
      </c>
      <c r="BC28" s="40" t="s">
        <v>602</v>
      </c>
      <c r="BD28" s="40" t="s">
        <v>603</v>
      </c>
      <c r="BE28" s="40" t="s">
        <v>604</v>
      </c>
      <c r="BF28" s="40" t="s">
        <v>101</v>
      </c>
      <c r="BG28" s="40" t="s">
        <v>31</v>
      </c>
      <c r="BH28" s="40" t="s">
        <v>605</v>
      </c>
      <c r="BI28" s="40">
        <v>4</v>
      </c>
      <c r="BJ28" s="40">
        <v>11</v>
      </c>
      <c r="BK28" s="40">
        <v>15</v>
      </c>
      <c r="BL28" s="40" t="s">
        <v>606</v>
      </c>
      <c r="BM28" s="40" t="s">
        <v>607</v>
      </c>
      <c r="BN28" s="40" t="s">
        <v>608</v>
      </c>
      <c r="BO28" s="40" t="s">
        <v>609</v>
      </c>
      <c r="BP28" s="40" t="s">
        <v>610</v>
      </c>
      <c r="BQ28" s="40" t="s">
        <v>605</v>
      </c>
      <c r="BR28" s="42" t="s">
        <v>611</v>
      </c>
      <c r="BS28" s="40" t="s">
        <v>612</v>
      </c>
      <c r="BT28" s="40" t="s">
        <v>610</v>
      </c>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t="s">
        <v>613</v>
      </c>
      <c r="CX28" s="40" t="s">
        <v>614</v>
      </c>
      <c r="CY28" s="40" t="s">
        <v>109</v>
      </c>
      <c r="CZ28" s="40" t="s">
        <v>615</v>
      </c>
      <c r="DA28" s="40" t="s">
        <v>604</v>
      </c>
      <c r="DB28" s="40" t="s">
        <v>101</v>
      </c>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t="s">
        <v>616</v>
      </c>
      <c r="RX28" s="40" t="s">
        <v>617</v>
      </c>
      <c r="RY28" s="40" t="s">
        <v>618</v>
      </c>
      <c r="RZ28" s="40" t="s">
        <v>619</v>
      </c>
      <c r="SA28" s="40" t="s">
        <v>3346</v>
      </c>
      <c r="SB28" s="40" t="s">
        <v>620</v>
      </c>
      <c r="SC28" s="40" t="s">
        <v>3347</v>
      </c>
      <c r="SD28" s="40" t="s">
        <v>621</v>
      </c>
      <c r="SE28" s="40" t="s">
        <v>631</v>
      </c>
      <c r="SF28" s="40" t="s">
        <v>3348</v>
      </c>
      <c r="SG28" s="40" t="s">
        <v>632</v>
      </c>
      <c r="SH28" s="40" t="s">
        <v>3349</v>
      </c>
      <c r="SI28" s="40" t="s">
        <v>633</v>
      </c>
      <c r="SJ28" s="40" t="s">
        <v>3350</v>
      </c>
      <c r="SK28" s="40" t="s">
        <v>634</v>
      </c>
      <c r="SL28" s="40" t="s">
        <v>3351</v>
      </c>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t="s">
        <v>3352</v>
      </c>
      <c r="TL28" s="40" t="s">
        <v>3353</v>
      </c>
      <c r="TM28" s="40" t="s">
        <v>3354</v>
      </c>
      <c r="TN28" s="40" t="s">
        <v>3355</v>
      </c>
      <c r="TO28" s="40" t="s">
        <v>3356</v>
      </c>
      <c r="TP28" s="40" t="s">
        <v>3357</v>
      </c>
      <c r="TQ28" s="40" t="s">
        <v>3358</v>
      </c>
      <c r="TR28" s="40" t="s">
        <v>3359</v>
      </c>
      <c r="TS28" s="40" t="s">
        <v>3360</v>
      </c>
      <c r="TT28" s="40" t="s">
        <v>3502</v>
      </c>
      <c r="TU28" s="40"/>
      <c r="TV28" s="40"/>
      <c r="TW28" s="40"/>
      <c r="TX28" s="40"/>
      <c r="TY28" s="40"/>
      <c r="TZ28" s="40"/>
      <c r="UA28" s="40"/>
      <c r="UB28" s="40"/>
      <c r="UC28" s="40"/>
      <c r="UD28" s="40"/>
    </row>
    <row r="29" spans="1:550" s="41" customFormat="1" ht="15" customHeight="1" x14ac:dyDescent="0.25">
      <c r="A29" s="40" t="s">
        <v>475</v>
      </c>
      <c r="B29" s="40" t="s">
        <v>197</v>
      </c>
      <c r="C29" s="40" t="s">
        <v>669</v>
      </c>
      <c r="D29" s="40" t="s">
        <v>3364</v>
      </c>
      <c r="E29" s="40" t="s">
        <v>108</v>
      </c>
      <c r="F29" s="40">
        <v>11</v>
      </c>
      <c r="G29" s="40">
        <v>34</v>
      </c>
      <c r="H29" s="40">
        <v>45</v>
      </c>
      <c r="I29" s="40">
        <v>3</v>
      </c>
      <c r="J29" s="40" t="s">
        <v>635</v>
      </c>
      <c r="K29" s="40" t="s">
        <v>1678</v>
      </c>
      <c r="L29" s="40" t="s">
        <v>3327</v>
      </c>
      <c r="M29" s="40">
        <v>5</v>
      </c>
      <c r="N29" s="40">
        <v>10</v>
      </c>
      <c r="O29" s="40">
        <v>15</v>
      </c>
      <c r="P29" s="40" t="s">
        <v>622</v>
      </c>
      <c r="Q29" s="40" t="s">
        <v>623</v>
      </c>
      <c r="R29" s="40" t="s">
        <v>3328</v>
      </c>
      <c r="S29" s="40" t="s">
        <v>4552</v>
      </c>
      <c r="T29" s="40" t="s">
        <v>3329</v>
      </c>
      <c r="U29" s="40" t="s">
        <v>624</v>
      </c>
      <c r="V29" s="40" t="s">
        <v>3330</v>
      </c>
      <c r="W29" s="40" t="s">
        <v>3331</v>
      </c>
      <c r="X29" s="40" t="s">
        <v>3329</v>
      </c>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t="s">
        <v>3332</v>
      </c>
      <c r="BB29" s="40" t="s">
        <v>3333</v>
      </c>
      <c r="BC29" s="40" t="s">
        <v>107</v>
      </c>
      <c r="BD29" s="40" t="s">
        <v>3334</v>
      </c>
      <c r="BE29" s="40" t="s">
        <v>3335</v>
      </c>
      <c r="BF29" s="40" t="s">
        <v>101</v>
      </c>
      <c r="BG29" s="40" t="s">
        <v>31</v>
      </c>
      <c r="BH29" s="40" t="s">
        <v>3336</v>
      </c>
      <c r="BI29" s="40">
        <v>6</v>
      </c>
      <c r="BJ29" s="40">
        <v>24</v>
      </c>
      <c r="BK29" s="40">
        <v>30</v>
      </c>
      <c r="BL29" s="40" t="s">
        <v>625</v>
      </c>
      <c r="BM29" s="40" t="s">
        <v>626</v>
      </c>
      <c r="BN29" s="40" t="s">
        <v>3337</v>
      </c>
      <c r="BO29" s="40" t="s">
        <v>3338</v>
      </c>
      <c r="BP29" s="40" t="s">
        <v>3339</v>
      </c>
      <c r="BQ29" s="40" t="s">
        <v>627</v>
      </c>
      <c r="BR29" s="42" t="s">
        <v>3340</v>
      </c>
      <c r="BS29" s="40" t="s">
        <v>628</v>
      </c>
      <c r="BT29" s="40" t="s">
        <v>3339</v>
      </c>
      <c r="BU29" s="40" t="s">
        <v>629</v>
      </c>
      <c r="BV29" s="40" t="s">
        <v>630</v>
      </c>
      <c r="BW29" s="40" t="s">
        <v>3341</v>
      </c>
      <c r="BX29" s="40" t="s">
        <v>3342</v>
      </c>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t="s">
        <v>3343</v>
      </c>
      <c r="CX29" s="40" t="s">
        <v>3344</v>
      </c>
      <c r="CY29" s="40" t="s">
        <v>3345</v>
      </c>
      <c r="CZ29" s="40" t="s">
        <v>3334</v>
      </c>
      <c r="DA29" s="40" t="s">
        <v>3335</v>
      </c>
      <c r="DB29" s="40" t="s">
        <v>99</v>
      </c>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t="s">
        <v>631</v>
      </c>
      <c r="RX29" s="40" t="s">
        <v>3348</v>
      </c>
      <c r="RY29" s="40" t="s">
        <v>632</v>
      </c>
      <c r="RZ29" s="40" t="s">
        <v>3382</v>
      </c>
      <c r="SA29" s="40" t="s">
        <v>633</v>
      </c>
      <c r="SB29" s="40" t="s">
        <v>3383</v>
      </c>
      <c r="SC29" s="40" t="s">
        <v>634</v>
      </c>
      <c r="SD29" s="40" t="s">
        <v>3384</v>
      </c>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t="s">
        <v>3503</v>
      </c>
      <c r="TL29" s="40" t="s">
        <v>3361</v>
      </c>
      <c r="TM29" s="40" t="s">
        <v>3362</v>
      </c>
      <c r="TN29" s="40" t="s">
        <v>3504</v>
      </c>
      <c r="TO29" s="40" t="s">
        <v>3505</v>
      </c>
      <c r="TP29" s="40" t="s">
        <v>3363</v>
      </c>
      <c r="TQ29" s="40" t="s">
        <v>3506</v>
      </c>
      <c r="TR29" s="40"/>
      <c r="TS29" s="40"/>
      <c r="TT29" s="40"/>
      <c r="TU29" s="40"/>
      <c r="TV29" s="40"/>
      <c r="TW29" s="40"/>
      <c r="TX29" s="40"/>
      <c r="TY29" s="40"/>
      <c r="TZ29" s="40"/>
      <c r="UA29" s="40"/>
      <c r="UB29" s="40"/>
      <c r="UC29" s="40"/>
      <c r="UD29" s="40"/>
    </row>
    <row r="30" spans="1:550" s="41" customFormat="1" ht="15" customHeight="1" x14ac:dyDescent="0.25">
      <c r="A30" s="40" t="s">
        <v>476</v>
      </c>
      <c r="B30" s="40" t="s">
        <v>198</v>
      </c>
      <c r="C30" s="40" t="s">
        <v>669</v>
      </c>
      <c r="D30" s="40" t="s">
        <v>3364</v>
      </c>
      <c r="E30" s="40" t="s">
        <v>115</v>
      </c>
      <c r="F30" s="40">
        <v>9</v>
      </c>
      <c r="G30" s="40">
        <v>21</v>
      </c>
      <c r="H30" s="40">
        <v>30</v>
      </c>
      <c r="I30" s="40">
        <v>2</v>
      </c>
      <c r="J30" s="40" t="s">
        <v>635</v>
      </c>
      <c r="K30" s="40" t="s">
        <v>1678</v>
      </c>
      <c r="L30" s="40" t="s">
        <v>636</v>
      </c>
      <c r="M30" s="40">
        <v>3</v>
      </c>
      <c r="N30" s="40">
        <v>7</v>
      </c>
      <c r="O30" s="40">
        <v>10</v>
      </c>
      <c r="P30" s="40" t="s">
        <v>637</v>
      </c>
      <c r="Q30" s="40" t="s">
        <v>638</v>
      </c>
      <c r="R30" s="40" t="s">
        <v>3365</v>
      </c>
      <c r="S30" s="40" t="s">
        <v>4552</v>
      </c>
      <c r="T30" s="40" t="s">
        <v>655</v>
      </c>
      <c r="U30" s="40" t="s">
        <v>639</v>
      </c>
      <c r="V30" s="40" t="s">
        <v>3366</v>
      </c>
      <c r="W30" s="40" t="s">
        <v>3367</v>
      </c>
      <c r="X30" s="40" t="s">
        <v>655</v>
      </c>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t="s">
        <v>3368</v>
      </c>
      <c r="BB30" s="40" t="s">
        <v>3369</v>
      </c>
      <c r="BC30" s="40" t="s">
        <v>3370</v>
      </c>
      <c r="BD30" s="40" t="s">
        <v>3334</v>
      </c>
      <c r="BE30" s="40" t="s">
        <v>3335</v>
      </c>
      <c r="BF30" s="40" t="s">
        <v>101</v>
      </c>
      <c r="BG30" s="40" t="s">
        <v>3371</v>
      </c>
      <c r="BH30" s="40" t="s">
        <v>640</v>
      </c>
      <c r="BI30" s="40">
        <v>6</v>
      </c>
      <c r="BJ30" s="40">
        <v>14</v>
      </c>
      <c r="BK30" s="40">
        <v>20</v>
      </c>
      <c r="BL30" s="40" t="s">
        <v>3372</v>
      </c>
      <c r="BM30" s="40" t="s">
        <v>641</v>
      </c>
      <c r="BN30" s="40" t="s">
        <v>3373</v>
      </c>
      <c r="BO30" s="40" t="s">
        <v>3374</v>
      </c>
      <c r="BP30" s="40" t="s">
        <v>3375</v>
      </c>
      <c r="BQ30" s="40" t="s">
        <v>642</v>
      </c>
      <c r="BR30" s="42" t="s">
        <v>3376</v>
      </c>
      <c r="BS30" s="40" t="s">
        <v>643</v>
      </c>
      <c r="BT30" s="40" t="s">
        <v>3377</v>
      </c>
      <c r="BU30" s="40" t="s">
        <v>461</v>
      </c>
      <c r="BV30" s="40" t="s">
        <v>3378</v>
      </c>
      <c r="BW30" s="40" t="s">
        <v>3379</v>
      </c>
      <c r="BX30" s="40" t="s">
        <v>3329</v>
      </c>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t="s">
        <v>3380</v>
      </c>
      <c r="CX30" s="40" t="s">
        <v>3381</v>
      </c>
      <c r="CY30" s="40" t="s">
        <v>3370</v>
      </c>
      <c r="CZ30" s="40" t="s">
        <v>3334</v>
      </c>
      <c r="DA30" s="40" t="s">
        <v>3335</v>
      </c>
      <c r="DB30" s="40" t="s">
        <v>101</v>
      </c>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t="s">
        <v>631</v>
      </c>
      <c r="RX30" s="40" t="s">
        <v>3348</v>
      </c>
      <c r="RY30" s="40" t="s">
        <v>632</v>
      </c>
      <c r="RZ30" s="40" t="s">
        <v>3382</v>
      </c>
      <c r="SA30" s="40" t="s">
        <v>633</v>
      </c>
      <c r="SB30" s="40" t="s">
        <v>3383</v>
      </c>
      <c r="SC30" s="40" t="s">
        <v>634</v>
      </c>
      <c r="SD30" s="40" t="s">
        <v>3384</v>
      </c>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t="s">
        <v>3385</v>
      </c>
      <c r="TL30" s="40" t="s">
        <v>3386</v>
      </c>
      <c r="TM30" s="40" t="s">
        <v>3387</v>
      </c>
      <c r="TN30" s="40" t="s">
        <v>3388</v>
      </c>
      <c r="TO30" s="40" t="s">
        <v>3389</v>
      </c>
      <c r="TP30" s="40" t="s">
        <v>3387</v>
      </c>
      <c r="TQ30" s="40" t="s">
        <v>3388</v>
      </c>
      <c r="TR30" s="40" t="s">
        <v>3390</v>
      </c>
      <c r="TS30" s="40" t="s">
        <v>3391</v>
      </c>
      <c r="TT30" s="40" t="s">
        <v>3392</v>
      </c>
      <c r="TU30" s="40" t="s">
        <v>3393</v>
      </c>
      <c r="TV30" s="40" t="s">
        <v>3394</v>
      </c>
      <c r="TW30" s="40"/>
      <c r="TX30" s="40"/>
      <c r="TY30" s="40"/>
      <c r="TZ30" s="40"/>
      <c r="UA30" s="40"/>
      <c r="UB30" s="40"/>
      <c r="UC30" s="40"/>
      <c r="UD30" s="40"/>
    </row>
    <row r="31" spans="1:550" s="41" customFormat="1" ht="15" customHeight="1" x14ac:dyDescent="0.25">
      <c r="A31" s="40" t="s">
        <v>477</v>
      </c>
      <c r="B31" s="40" t="s">
        <v>165</v>
      </c>
      <c r="C31" s="40" t="s">
        <v>669</v>
      </c>
      <c r="D31" s="40" t="s">
        <v>3364</v>
      </c>
      <c r="E31" s="40" t="s">
        <v>124</v>
      </c>
      <c r="F31" s="40">
        <v>13</v>
      </c>
      <c r="G31" s="40">
        <v>32</v>
      </c>
      <c r="H31" s="40">
        <v>45</v>
      </c>
      <c r="I31" s="40">
        <v>2</v>
      </c>
      <c r="J31" s="40" t="s">
        <v>644</v>
      </c>
      <c r="K31" s="40" t="s">
        <v>10</v>
      </c>
      <c r="L31" s="40" t="s">
        <v>645</v>
      </c>
      <c r="M31" s="40">
        <v>4</v>
      </c>
      <c r="N31" s="40">
        <v>11</v>
      </c>
      <c r="O31" s="40">
        <v>15</v>
      </c>
      <c r="P31" s="40" t="s">
        <v>646</v>
      </c>
      <c r="Q31" s="40" t="s">
        <v>647</v>
      </c>
      <c r="R31" s="40" t="s">
        <v>648</v>
      </c>
      <c r="S31" s="40" t="s">
        <v>4552</v>
      </c>
      <c r="T31" s="40" t="s">
        <v>655</v>
      </c>
      <c r="U31" s="40" t="s">
        <v>649</v>
      </c>
      <c r="V31" s="40" t="s">
        <v>650</v>
      </c>
      <c r="W31" s="40" t="s">
        <v>651</v>
      </c>
      <c r="X31" s="40" t="s">
        <v>655</v>
      </c>
      <c r="Y31" s="40" t="s">
        <v>652</v>
      </c>
      <c r="Z31" s="40" t="s">
        <v>653</v>
      </c>
      <c r="AA31" s="40" t="s">
        <v>654</v>
      </c>
      <c r="AB31" s="40" t="s">
        <v>655</v>
      </c>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t="s">
        <v>3507</v>
      </c>
      <c r="BB31" s="40" t="s">
        <v>3395</v>
      </c>
      <c r="BC31" s="40" t="s">
        <v>3396</v>
      </c>
      <c r="BD31" s="40" t="s">
        <v>3508</v>
      </c>
      <c r="BE31" s="40" t="s">
        <v>3397</v>
      </c>
      <c r="BF31" s="40" t="s">
        <v>101</v>
      </c>
      <c r="BG31" s="40" t="s">
        <v>31</v>
      </c>
      <c r="BH31" s="40" t="s">
        <v>656</v>
      </c>
      <c r="BI31" s="40">
        <v>6</v>
      </c>
      <c r="BJ31" s="40">
        <v>14</v>
      </c>
      <c r="BK31" s="40">
        <v>20</v>
      </c>
      <c r="BL31" s="40" t="s">
        <v>657</v>
      </c>
      <c r="BM31" s="40" t="s">
        <v>658</v>
      </c>
      <c r="BN31" s="40" t="s">
        <v>3509</v>
      </c>
      <c r="BO31" s="40" t="s">
        <v>659</v>
      </c>
      <c r="BP31" s="40" t="s">
        <v>3375</v>
      </c>
      <c r="BQ31" s="40" t="s">
        <v>660</v>
      </c>
      <c r="BR31" s="40" t="s">
        <v>3398</v>
      </c>
      <c r="BS31" s="40" t="s">
        <v>3399</v>
      </c>
      <c r="BT31" s="40" t="s">
        <v>3400</v>
      </c>
      <c r="BU31" s="40" t="s">
        <v>661</v>
      </c>
      <c r="BV31" s="40" t="s">
        <v>3510</v>
      </c>
      <c r="BW31" s="40" t="s">
        <v>662</v>
      </c>
      <c r="BX31" s="40" t="s">
        <v>3511</v>
      </c>
      <c r="BY31" s="40" t="s">
        <v>663</v>
      </c>
      <c r="BZ31" s="40" t="s">
        <v>3512</v>
      </c>
      <c r="CA31" s="40" t="s">
        <v>3513</v>
      </c>
      <c r="CB31" s="40" t="s">
        <v>3329</v>
      </c>
      <c r="CC31" s="40"/>
      <c r="CD31" s="40"/>
      <c r="CE31" s="40"/>
      <c r="CF31" s="40"/>
      <c r="CG31" s="40"/>
      <c r="CH31" s="40"/>
      <c r="CI31" s="40"/>
      <c r="CJ31" s="40"/>
      <c r="CK31" s="40"/>
      <c r="CL31" s="40"/>
      <c r="CM31" s="40"/>
      <c r="CN31" s="40"/>
      <c r="CO31" s="40"/>
      <c r="CP31" s="40"/>
      <c r="CQ31" s="40"/>
      <c r="CR31" s="40"/>
      <c r="CS31" s="40"/>
      <c r="CT31" s="40"/>
      <c r="CU31" s="40"/>
      <c r="CV31" s="40"/>
      <c r="CW31" s="40" t="s">
        <v>3514</v>
      </c>
      <c r="CX31" s="40" t="s">
        <v>3515</v>
      </c>
      <c r="CY31" s="40" t="s">
        <v>166</v>
      </c>
      <c r="CZ31" s="40" t="s">
        <v>3516</v>
      </c>
      <c r="DA31" s="40" t="s">
        <v>3401</v>
      </c>
      <c r="DB31" s="40" t="s">
        <v>101</v>
      </c>
      <c r="DC31" s="40" t="s">
        <v>32</v>
      </c>
      <c r="DD31" s="40" t="s">
        <v>664</v>
      </c>
      <c r="DE31" s="40">
        <v>3</v>
      </c>
      <c r="DF31" s="40">
        <v>7</v>
      </c>
      <c r="DG31" s="40">
        <v>10</v>
      </c>
      <c r="DH31" s="40" t="s">
        <v>665</v>
      </c>
      <c r="DI31" s="40" t="s">
        <v>666</v>
      </c>
      <c r="DJ31" s="40" t="s">
        <v>3517</v>
      </c>
      <c r="DK31" s="40" t="s">
        <v>3402</v>
      </c>
      <c r="DL31" s="40" t="s">
        <v>666</v>
      </c>
      <c r="DM31" s="40" t="s">
        <v>667</v>
      </c>
      <c r="DN31" s="40" t="s">
        <v>3518</v>
      </c>
      <c r="DO31" s="40" t="s">
        <v>3403</v>
      </c>
      <c r="DP31" s="40" t="s">
        <v>667</v>
      </c>
      <c r="DQ31" s="40" t="s">
        <v>664</v>
      </c>
      <c r="DR31" s="40" t="s">
        <v>3404</v>
      </c>
      <c r="DS31" s="40" t="s">
        <v>3405</v>
      </c>
      <c r="DT31" s="40" t="s">
        <v>664</v>
      </c>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t="s">
        <v>3519</v>
      </c>
      <c r="ET31" s="40" t="s">
        <v>3520</v>
      </c>
      <c r="EU31" s="40" t="s">
        <v>109</v>
      </c>
      <c r="EV31" s="40" t="s">
        <v>3521</v>
      </c>
      <c r="EW31" s="40" t="s">
        <v>3522</v>
      </c>
      <c r="EX31" s="40" t="s">
        <v>101</v>
      </c>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t="s">
        <v>618</v>
      </c>
      <c r="RX31" s="40" t="s">
        <v>619</v>
      </c>
      <c r="RY31" s="40" t="s">
        <v>3523</v>
      </c>
      <c r="RZ31" s="40" t="s">
        <v>620</v>
      </c>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t="s">
        <v>3524</v>
      </c>
      <c r="TL31" s="40" t="s">
        <v>3525</v>
      </c>
      <c r="TM31" s="40" t="s">
        <v>3526</v>
      </c>
      <c r="TN31" s="40" t="s">
        <v>3527</v>
      </c>
      <c r="TO31" s="40"/>
      <c r="TP31" s="40"/>
      <c r="TQ31" s="40"/>
      <c r="TR31" s="40"/>
      <c r="TS31" s="40"/>
      <c r="TT31" s="40"/>
      <c r="TU31" s="40"/>
      <c r="TV31" s="40"/>
      <c r="TW31" s="40"/>
      <c r="TX31" s="40"/>
      <c r="TY31" s="40"/>
      <c r="TZ31" s="40"/>
      <c r="UA31" s="40"/>
      <c r="UB31" s="40"/>
      <c r="UC31" s="40"/>
      <c r="UD31" s="40"/>
    </row>
    <row r="32" spans="1:550" s="41" customFormat="1" ht="15" customHeight="1" x14ac:dyDescent="0.25">
      <c r="A32" s="40" t="s">
        <v>478</v>
      </c>
      <c r="B32" s="40" t="s">
        <v>210</v>
      </c>
      <c r="C32" s="40" t="s">
        <v>669</v>
      </c>
      <c r="D32" s="40" t="s">
        <v>213</v>
      </c>
      <c r="E32" s="40" t="s">
        <v>108</v>
      </c>
      <c r="F32" s="40">
        <v>19</v>
      </c>
      <c r="G32" s="40">
        <v>41</v>
      </c>
      <c r="H32" s="40">
        <v>60</v>
      </c>
      <c r="I32" s="40">
        <v>4</v>
      </c>
      <c r="J32" s="40" t="s">
        <v>381</v>
      </c>
      <c r="K32" s="40" t="s">
        <v>10</v>
      </c>
      <c r="L32" s="40" t="s">
        <v>382</v>
      </c>
      <c r="M32" s="40">
        <v>5</v>
      </c>
      <c r="N32" s="40">
        <v>11</v>
      </c>
      <c r="O32" s="40">
        <v>16</v>
      </c>
      <c r="P32" s="40" t="s">
        <v>383</v>
      </c>
      <c r="Q32" s="40" t="s">
        <v>384</v>
      </c>
      <c r="R32" s="40" t="s">
        <v>1058</v>
      </c>
      <c r="S32" s="40" t="s">
        <v>1059</v>
      </c>
      <c r="T32" s="40" t="s">
        <v>1060</v>
      </c>
      <c r="U32" s="40" t="s">
        <v>1061</v>
      </c>
      <c r="V32" s="40" t="s">
        <v>1062</v>
      </c>
      <c r="W32" s="40" t="s">
        <v>1063</v>
      </c>
      <c r="X32" s="40" t="s">
        <v>1064</v>
      </c>
      <c r="Y32" s="40" t="s">
        <v>385</v>
      </c>
      <c r="Z32" s="40" t="s">
        <v>1065</v>
      </c>
      <c r="AA32" s="40" t="s">
        <v>1066</v>
      </c>
      <c r="AB32" s="40" t="s">
        <v>1067</v>
      </c>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t="s">
        <v>1068</v>
      </c>
      <c r="BB32" s="40" t="s">
        <v>1069</v>
      </c>
      <c r="BC32" s="40" t="s">
        <v>1070</v>
      </c>
      <c r="BD32" s="40" t="s">
        <v>1071</v>
      </c>
      <c r="BE32" s="40" t="s">
        <v>1072</v>
      </c>
      <c r="BF32" s="40" t="s">
        <v>101</v>
      </c>
      <c r="BG32" s="40" t="s">
        <v>31</v>
      </c>
      <c r="BH32" s="40" t="s">
        <v>386</v>
      </c>
      <c r="BI32" s="40">
        <v>5</v>
      </c>
      <c r="BJ32" s="40">
        <v>11</v>
      </c>
      <c r="BK32" s="40">
        <v>16</v>
      </c>
      <c r="BL32" s="40" t="s">
        <v>387</v>
      </c>
      <c r="BM32" s="40" t="s">
        <v>388</v>
      </c>
      <c r="BN32" s="40" t="s">
        <v>1073</v>
      </c>
      <c r="BO32" s="40" t="s">
        <v>1074</v>
      </c>
      <c r="BP32" s="40" t="s">
        <v>1075</v>
      </c>
      <c r="BQ32" s="40" t="s">
        <v>1076</v>
      </c>
      <c r="BR32" s="42" t="s">
        <v>1077</v>
      </c>
      <c r="BS32" s="40" t="s">
        <v>1078</v>
      </c>
      <c r="BT32" s="40" t="s">
        <v>1064</v>
      </c>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t="s">
        <v>1079</v>
      </c>
      <c r="CX32" s="40" t="s">
        <v>1080</v>
      </c>
      <c r="CY32" s="40" t="s">
        <v>1081</v>
      </c>
      <c r="CZ32" s="40" t="s">
        <v>1082</v>
      </c>
      <c r="DA32" s="40" t="s">
        <v>1083</v>
      </c>
      <c r="DB32" s="40" t="s">
        <v>101</v>
      </c>
      <c r="DC32" s="40" t="s">
        <v>32</v>
      </c>
      <c r="DD32" s="40" t="s">
        <v>463</v>
      </c>
      <c r="DE32" s="40">
        <v>5</v>
      </c>
      <c r="DF32" s="40">
        <v>11</v>
      </c>
      <c r="DG32" s="40">
        <v>16</v>
      </c>
      <c r="DH32" s="40" t="s">
        <v>389</v>
      </c>
      <c r="DI32" s="40" t="s">
        <v>1084</v>
      </c>
      <c r="DJ32" s="40" t="s">
        <v>1085</v>
      </c>
      <c r="DK32" s="40" t="s">
        <v>1086</v>
      </c>
      <c r="DL32" s="40" t="s">
        <v>1087</v>
      </c>
      <c r="DM32" s="40" t="s">
        <v>1088</v>
      </c>
      <c r="DN32" s="40" t="s">
        <v>1089</v>
      </c>
      <c r="DO32" s="40" t="s">
        <v>1090</v>
      </c>
      <c r="DP32" s="40" t="s">
        <v>1087</v>
      </c>
      <c r="DQ32" s="40" t="s">
        <v>1091</v>
      </c>
      <c r="DR32" s="40" t="s">
        <v>1092</v>
      </c>
      <c r="DS32" s="40" t="s">
        <v>1093</v>
      </c>
      <c r="DT32" s="40" t="s">
        <v>1087</v>
      </c>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t="s">
        <v>1094</v>
      </c>
      <c r="ET32" s="40" t="s">
        <v>1095</v>
      </c>
      <c r="EU32" s="40" t="s">
        <v>1081</v>
      </c>
      <c r="EV32" s="40" t="s">
        <v>1096</v>
      </c>
      <c r="EW32" s="40" t="s">
        <v>1097</v>
      </c>
      <c r="EX32" s="40" t="s">
        <v>101</v>
      </c>
      <c r="EY32" s="40" t="s">
        <v>33</v>
      </c>
      <c r="EZ32" s="40" t="s">
        <v>464</v>
      </c>
      <c r="FA32" s="40">
        <v>4</v>
      </c>
      <c r="FB32" s="40">
        <v>8</v>
      </c>
      <c r="FC32" s="40">
        <v>12</v>
      </c>
      <c r="FD32" s="40" t="s">
        <v>390</v>
      </c>
      <c r="FE32" s="40" t="s">
        <v>1098</v>
      </c>
      <c r="FF32" s="40" t="s">
        <v>1099</v>
      </c>
      <c r="FG32" s="40" t="s">
        <v>1100</v>
      </c>
      <c r="FH32" s="40" t="s">
        <v>1087</v>
      </c>
      <c r="FI32" s="40" t="s">
        <v>1101</v>
      </c>
      <c r="FJ32" s="40" t="s">
        <v>1102</v>
      </c>
      <c r="FK32" s="40" t="s">
        <v>1103</v>
      </c>
      <c r="FL32" s="40" t="s">
        <v>1087</v>
      </c>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t="s">
        <v>1104</v>
      </c>
      <c r="GP32" s="40" t="s">
        <v>1105</v>
      </c>
      <c r="GQ32" s="40" t="s">
        <v>1081</v>
      </c>
      <c r="GR32" s="40" t="s">
        <v>1096</v>
      </c>
      <c r="GS32" s="40" t="s">
        <v>1097</v>
      </c>
      <c r="GT32" s="40" t="s">
        <v>101</v>
      </c>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t="s">
        <v>267</v>
      </c>
      <c r="RX32" s="40" t="s">
        <v>1106</v>
      </c>
      <c r="RY32" s="40" t="s">
        <v>416</v>
      </c>
      <c r="RZ32" s="40" t="s">
        <v>268</v>
      </c>
      <c r="SA32" s="40" t="s">
        <v>269</v>
      </c>
      <c r="SB32" s="40" t="s">
        <v>1107</v>
      </c>
      <c r="SC32" s="40" t="s">
        <v>270</v>
      </c>
      <c r="SD32" s="40" t="s">
        <v>1108</v>
      </c>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t="s">
        <v>1109</v>
      </c>
      <c r="TL32" s="40" t="s">
        <v>1110</v>
      </c>
      <c r="TM32" s="40" t="s">
        <v>1111</v>
      </c>
      <c r="TN32" s="40" t="s">
        <v>1112</v>
      </c>
      <c r="TO32" s="40" t="s">
        <v>1113</v>
      </c>
      <c r="TP32" s="40"/>
      <c r="TQ32" s="40"/>
      <c r="TR32" s="40"/>
      <c r="TS32" s="40"/>
      <c r="TT32" s="40"/>
      <c r="TU32" s="40"/>
      <c r="TV32" s="40"/>
      <c r="TW32" s="40"/>
      <c r="TX32" s="40"/>
      <c r="TY32" s="40"/>
      <c r="TZ32" s="40"/>
      <c r="UA32" s="40"/>
      <c r="UB32" s="40"/>
      <c r="UC32" s="40"/>
      <c r="UD32" s="40"/>
    </row>
    <row r="33" spans="1:708" s="41" customFormat="1" ht="15" customHeight="1" x14ac:dyDescent="0.25">
      <c r="A33" s="40" t="s">
        <v>479</v>
      </c>
      <c r="B33" s="40" t="s">
        <v>4555</v>
      </c>
      <c r="C33" s="40" t="s">
        <v>669</v>
      </c>
      <c r="D33" s="40" t="s">
        <v>855</v>
      </c>
      <c r="E33" s="40" t="s">
        <v>98</v>
      </c>
      <c r="F33" s="40">
        <v>14</v>
      </c>
      <c r="G33" s="40">
        <v>31</v>
      </c>
      <c r="H33" s="40">
        <v>45</v>
      </c>
      <c r="I33" s="40">
        <v>4</v>
      </c>
      <c r="J33" s="42" t="s">
        <v>4556</v>
      </c>
      <c r="K33" s="40" t="s">
        <v>10</v>
      </c>
      <c r="L33" s="40" t="s">
        <v>4557</v>
      </c>
      <c r="M33" s="40">
        <v>2</v>
      </c>
      <c r="N33" s="40">
        <v>3</v>
      </c>
      <c r="O33" s="40">
        <v>5</v>
      </c>
      <c r="P33" s="40" t="s">
        <v>4558</v>
      </c>
      <c r="Q33" s="40" t="s">
        <v>4559</v>
      </c>
      <c r="R33" s="40" t="s">
        <v>4560</v>
      </c>
      <c r="S33" s="40" t="s">
        <v>4561</v>
      </c>
      <c r="T33" s="40" t="s">
        <v>4562</v>
      </c>
      <c r="U33" s="40" t="s">
        <v>4563</v>
      </c>
      <c r="V33" s="42" t="s">
        <v>4564</v>
      </c>
      <c r="W33" s="42" t="s">
        <v>4565</v>
      </c>
      <c r="X33" s="40" t="s">
        <v>4566</v>
      </c>
      <c r="Y33" s="40" t="s">
        <v>4567</v>
      </c>
      <c r="Z33" s="42" t="s">
        <v>4568</v>
      </c>
      <c r="AA33" s="42" t="s">
        <v>4569</v>
      </c>
      <c r="AB33" s="40" t="s">
        <v>4570</v>
      </c>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t="s">
        <v>4571</v>
      </c>
      <c r="BB33" s="40" t="s">
        <v>4572</v>
      </c>
      <c r="BC33" s="42" t="s">
        <v>4573</v>
      </c>
      <c r="BD33" s="42" t="s">
        <v>4574</v>
      </c>
      <c r="BE33" s="42" t="s">
        <v>4575</v>
      </c>
      <c r="BF33" s="40" t="s">
        <v>99</v>
      </c>
      <c r="BG33" s="40" t="s">
        <v>31</v>
      </c>
      <c r="BH33" s="40" t="s">
        <v>4576</v>
      </c>
      <c r="BI33" s="40">
        <v>6</v>
      </c>
      <c r="BJ33" s="40">
        <v>14</v>
      </c>
      <c r="BK33" s="40">
        <v>20</v>
      </c>
      <c r="BL33" s="40" t="s">
        <v>4577</v>
      </c>
      <c r="BM33" s="40" t="s">
        <v>4578</v>
      </c>
      <c r="BN33" s="40" t="s">
        <v>4579</v>
      </c>
      <c r="BO33" s="42" t="s">
        <v>4580</v>
      </c>
      <c r="BP33" s="40" t="s">
        <v>4566</v>
      </c>
      <c r="BQ33" s="40" t="s">
        <v>4581</v>
      </c>
      <c r="BR33" s="42" t="s">
        <v>4582</v>
      </c>
      <c r="BS33" s="42" t="s">
        <v>4583</v>
      </c>
      <c r="BT33" s="40" t="s">
        <v>4566</v>
      </c>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t="s">
        <v>4584</v>
      </c>
      <c r="CX33" s="40" t="s">
        <v>4585</v>
      </c>
      <c r="CY33" s="40" t="s">
        <v>4586</v>
      </c>
      <c r="CZ33" s="40" t="s">
        <v>4587</v>
      </c>
      <c r="DA33" s="40" t="s">
        <v>4588</v>
      </c>
      <c r="DB33" s="40" t="s">
        <v>99</v>
      </c>
      <c r="DC33" s="40" t="s">
        <v>32</v>
      </c>
      <c r="DD33" s="40" t="s">
        <v>4589</v>
      </c>
      <c r="DE33" s="40">
        <v>6</v>
      </c>
      <c r="DF33" s="40">
        <v>14</v>
      </c>
      <c r="DG33" s="40">
        <v>20</v>
      </c>
      <c r="DH33" s="40" t="s">
        <v>4590</v>
      </c>
      <c r="DI33" s="40" t="s">
        <v>4591</v>
      </c>
      <c r="DJ33" s="40" t="s">
        <v>4592</v>
      </c>
      <c r="DK33" s="40" t="s">
        <v>4593</v>
      </c>
      <c r="DL33" s="40" t="s">
        <v>4594</v>
      </c>
      <c r="DM33" s="40" t="s">
        <v>4595</v>
      </c>
      <c r="DN33" s="40" t="s">
        <v>4596</v>
      </c>
      <c r="DO33" s="40" t="s">
        <v>4597</v>
      </c>
      <c r="DP33" s="40" t="s">
        <v>4594</v>
      </c>
      <c r="DQ33" s="40" t="s">
        <v>4598</v>
      </c>
      <c r="DR33" s="42" t="s">
        <v>4599</v>
      </c>
      <c r="DS33" s="40" t="s">
        <v>4600</v>
      </c>
      <c r="DT33" s="40" t="s">
        <v>4601</v>
      </c>
      <c r="DU33" s="40" t="s">
        <v>4602</v>
      </c>
      <c r="DV33" s="40" t="s">
        <v>4603</v>
      </c>
      <c r="DW33" s="40" t="s">
        <v>4604</v>
      </c>
      <c r="DX33" s="40" t="s">
        <v>4594</v>
      </c>
      <c r="DY33" s="40" t="s">
        <v>4605</v>
      </c>
      <c r="DZ33" s="40" t="s">
        <v>4606</v>
      </c>
      <c r="EA33" s="40" t="s">
        <v>4607</v>
      </c>
      <c r="EB33" s="40" t="s">
        <v>4608</v>
      </c>
      <c r="EC33" s="40"/>
      <c r="ED33" s="40"/>
      <c r="EE33" s="40"/>
      <c r="EF33" s="40"/>
      <c r="EG33" s="40"/>
      <c r="EH33" s="40"/>
      <c r="EI33" s="40"/>
      <c r="EJ33" s="40"/>
      <c r="EK33" s="40"/>
      <c r="EL33" s="40"/>
      <c r="EM33" s="40"/>
      <c r="EN33" s="40"/>
      <c r="EO33" s="40"/>
      <c r="EP33" s="40"/>
      <c r="EQ33" s="40"/>
      <c r="ER33" s="40"/>
      <c r="ES33" s="42" t="s">
        <v>4609</v>
      </c>
      <c r="ET33" s="40" t="s">
        <v>4610</v>
      </c>
      <c r="EU33" s="40" t="s">
        <v>4611</v>
      </c>
      <c r="EV33" s="40" t="s">
        <v>4587</v>
      </c>
      <c r="EW33" s="40" t="s">
        <v>4612</v>
      </c>
      <c r="EX33" s="40" t="s">
        <v>99</v>
      </c>
      <c r="EY33" s="40" t="s">
        <v>33</v>
      </c>
      <c r="EZ33" s="40" t="s">
        <v>856</v>
      </c>
      <c r="FA33" s="40">
        <v>1</v>
      </c>
      <c r="FB33" s="40">
        <v>4</v>
      </c>
      <c r="FC33" s="40">
        <v>5</v>
      </c>
      <c r="FD33" s="40" t="s">
        <v>857</v>
      </c>
      <c r="FE33" s="40" t="s">
        <v>858</v>
      </c>
      <c r="FF33" s="40" t="s">
        <v>859</v>
      </c>
      <c r="FG33" s="40" t="s">
        <v>860</v>
      </c>
      <c r="FH33" s="40" t="s">
        <v>861</v>
      </c>
      <c r="FI33" s="40" t="s">
        <v>862</v>
      </c>
      <c r="FJ33" s="40" t="s">
        <v>863</v>
      </c>
      <c r="FK33" s="40" t="s">
        <v>864</v>
      </c>
      <c r="FL33" s="40" t="s">
        <v>865</v>
      </c>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t="s">
        <v>866</v>
      </c>
      <c r="GP33" s="40" t="s">
        <v>867</v>
      </c>
      <c r="GQ33" s="40" t="s">
        <v>868</v>
      </c>
      <c r="GR33" s="42" t="s">
        <v>4613</v>
      </c>
      <c r="GS33" s="40" t="s">
        <v>869</v>
      </c>
      <c r="GT33" s="40" t="s">
        <v>99</v>
      </c>
      <c r="GU33" s="40" t="s">
        <v>34</v>
      </c>
      <c r="GV33" s="40" t="s">
        <v>870</v>
      </c>
      <c r="GW33" s="40">
        <v>3</v>
      </c>
      <c r="GX33" s="40">
        <v>7</v>
      </c>
      <c r="GY33" s="40">
        <v>10</v>
      </c>
      <c r="GZ33" s="40" t="s">
        <v>871</v>
      </c>
      <c r="HA33" s="40" t="s">
        <v>418</v>
      </c>
      <c r="HB33" s="40" t="s">
        <v>872</v>
      </c>
      <c r="HC33" s="40" t="s">
        <v>873</v>
      </c>
      <c r="HD33" s="40" t="s">
        <v>874</v>
      </c>
      <c r="HE33" s="40" t="s">
        <v>875</v>
      </c>
      <c r="HF33" s="40" t="s">
        <v>4614</v>
      </c>
      <c r="HG33" s="40" t="s">
        <v>876</v>
      </c>
      <c r="HH33" s="40" t="s">
        <v>874</v>
      </c>
      <c r="HI33" s="40" t="s">
        <v>877</v>
      </c>
      <c r="HJ33" s="40" t="s">
        <v>878</v>
      </c>
      <c r="HK33" s="40" t="s">
        <v>879</v>
      </c>
      <c r="HL33" s="40" t="s">
        <v>880</v>
      </c>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t="s">
        <v>881</v>
      </c>
      <c r="IL33" s="40" t="s">
        <v>4615</v>
      </c>
      <c r="IM33" s="40" t="s">
        <v>4616</v>
      </c>
      <c r="IN33" s="42" t="s">
        <v>882</v>
      </c>
      <c r="IO33" s="40" t="s">
        <v>883</v>
      </c>
      <c r="IP33" s="40" t="s">
        <v>99</v>
      </c>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t="s">
        <v>887</v>
      </c>
      <c r="RX33" s="40" t="s">
        <v>4617</v>
      </c>
      <c r="RY33" s="40" t="s">
        <v>888</v>
      </c>
      <c r="RZ33" s="40" t="s">
        <v>4618</v>
      </c>
      <c r="SA33" s="40" t="s">
        <v>889</v>
      </c>
      <c r="SB33" s="42" t="s">
        <v>1202</v>
      </c>
      <c r="SC33" s="40" t="s">
        <v>890</v>
      </c>
      <c r="SD33" s="42" t="s">
        <v>4619</v>
      </c>
      <c r="SE33" s="40" t="s">
        <v>891</v>
      </c>
      <c r="SF33" s="42" t="s">
        <v>1467</v>
      </c>
      <c r="SG33" s="40" t="s">
        <v>4492</v>
      </c>
      <c r="SH33" s="40" t="s">
        <v>4492</v>
      </c>
      <c r="SI33" s="40" t="s">
        <v>4492</v>
      </c>
      <c r="SJ33" s="40" t="s">
        <v>4492</v>
      </c>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t="s">
        <v>4620</v>
      </c>
      <c r="TL33" s="42" t="s">
        <v>4621</v>
      </c>
      <c r="TM33" s="40" t="s">
        <v>4622</v>
      </c>
      <c r="TN33" s="42" t="s">
        <v>4623</v>
      </c>
      <c r="TO33" s="42" t="s">
        <v>4624</v>
      </c>
      <c r="TP33" s="40" t="s">
        <v>4625</v>
      </c>
      <c r="TQ33" s="40" t="s">
        <v>4626</v>
      </c>
      <c r="TR33" s="42" t="s">
        <v>4627</v>
      </c>
      <c r="TS33" s="40" t="s">
        <v>4628</v>
      </c>
      <c r="TT33" s="42" t="s">
        <v>4629</v>
      </c>
      <c r="TU33" s="42" t="s">
        <v>4630</v>
      </c>
      <c r="TV33" s="40"/>
      <c r="TW33" s="40"/>
      <c r="TX33" s="40"/>
      <c r="TY33" s="40"/>
      <c r="TZ33" s="40"/>
      <c r="UA33" s="40"/>
      <c r="UB33" s="40"/>
      <c r="UC33" s="40"/>
      <c r="UD33" s="40"/>
    </row>
    <row r="34" spans="1:708" s="41" customFormat="1" ht="15" customHeight="1" x14ac:dyDescent="0.25">
      <c r="A34" s="40" t="s">
        <v>4631</v>
      </c>
      <c r="B34" s="40" t="s">
        <v>4288</v>
      </c>
      <c r="C34" s="40" t="s">
        <v>669</v>
      </c>
      <c r="D34" s="40" t="s">
        <v>2654</v>
      </c>
      <c r="E34" s="40" t="s">
        <v>150</v>
      </c>
      <c r="F34" s="40">
        <v>28</v>
      </c>
      <c r="G34" s="40">
        <v>32</v>
      </c>
      <c r="H34" s="40">
        <v>60</v>
      </c>
      <c r="I34" s="40">
        <v>4</v>
      </c>
      <c r="J34" s="40" t="s">
        <v>4289</v>
      </c>
      <c r="K34" s="40" t="s">
        <v>10</v>
      </c>
      <c r="L34" s="40" t="s">
        <v>2807</v>
      </c>
      <c r="M34" s="40">
        <v>7</v>
      </c>
      <c r="N34" s="40">
        <v>7</v>
      </c>
      <c r="O34" s="40">
        <v>14</v>
      </c>
      <c r="P34" s="40" t="s">
        <v>2808</v>
      </c>
      <c r="Q34" s="40" t="s">
        <v>4290</v>
      </c>
      <c r="R34" s="40" t="s">
        <v>4291</v>
      </c>
      <c r="S34" s="40" t="s">
        <v>4292</v>
      </c>
      <c r="T34" s="40" t="s">
        <v>2810</v>
      </c>
      <c r="U34" s="40" t="s">
        <v>4293</v>
      </c>
      <c r="V34" s="40" t="s">
        <v>2809</v>
      </c>
      <c r="W34" s="40" t="s">
        <v>4294</v>
      </c>
      <c r="X34" s="40" t="s">
        <v>2810</v>
      </c>
      <c r="Y34" s="40" t="s">
        <v>4295</v>
      </c>
      <c r="Z34" s="40" t="s">
        <v>4296</v>
      </c>
      <c r="AA34" s="40" t="s">
        <v>4297</v>
      </c>
      <c r="AB34" s="40" t="s">
        <v>2810</v>
      </c>
      <c r="AC34" s="40" t="s">
        <v>4298</v>
      </c>
      <c r="AD34" s="40" t="s">
        <v>2811</v>
      </c>
      <c r="AE34" s="40" t="s">
        <v>4299</v>
      </c>
      <c r="AF34" s="40" t="s">
        <v>2810</v>
      </c>
      <c r="AG34" s="40" t="s">
        <v>4300</v>
      </c>
      <c r="AH34" s="40" t="s">
        <v>4301</v>
      </c>
      <c r="AI34" s="40" t="s">
        <v>4302</v>
      </c>
      <c r="AJ34" s="40" t="s">
        <v>2810</v>
      </c>
      <c r="AK34" s="40" t="s">
        <v>4303</v>
      </c>
      <c r="AL34" s="40" t="s">
        <v>4304</v>
      </c>
      <c r="AM34" s="40" t="s">
        <v>4305</v>
      </c>
      <c r="AN34" s="40" t="s">
        <v>2810</v>
      </c>
      <c r="AO34" s="40"/>
      <c r="AP34" s="40"/>
      <c r="AQ34" s="40"/>
      <c r="AR34" s="40"/>
      <c r="AS34" s="40"/>
      <c r="AT34" s="40"/>
      <c r="AU34" s="40"/>
      <c r="AV34" s="40"/>
      <c r="AW34" s="40"/>
      <c r="AX34" s="40"/>
      <c r="AY34" s="40"/>
      <c r="AZ34" s="40"/>
      <c r="BA34" s="40" t="s">
        <v>4306</v>
      </c>
      <c r="BB34" s="40" t="s">
        <v>4307</v>
      </c>
      <c r="BC34" s="40" t="s">
        <v>1265</v>
      </c>
      <c r="BD34" s="40" t="s">
        <v>2805</v>
      </c>
      <c r="BE34" s="40" t="s">
        <v>2806</v>
      </c>
      <c r="BF34" s="40" t="s">
        <v>101</v>
      </c>
      <c r="BG34" s="40" t="s">
        <v>31</v>
      </c>
      <c r="BH34" s="40" t="s">
        <v>4308</v>
      </c>
      <c r="BI34" s="40">
        <v>6</v>
      </c>
      <c r="BJ34" s="40">
        <v>6</v>
      </c>
      <c r="BK34" s="40">
        <v>12</v>
      </c>
      <c r="BL34" s="40" t="s">
        <v>4309</v>
      </c>
      <c r="BM34" s="40" t="s">
        <v>2814</v>
      </c>
      <c r="BN34" s="40" t="s">
        <v>4310</v>
      </c>
      <c r="BO34" s="40" t="s">
        <v>2815</v>
      </c>
      <c r="BP34" s="40" t="s">
        <v>4311</v>
      </c>
      <c r="BQ34" s="40" t="s">
        <v>2816</v>
      </c>
      <c r="BR34" s="40" t="s">
        <v>4312</v>
      </c>
      <c r="BS34" s="40" t="s">
        <v>2817</v>
      </c>
      <c r="BT34" s="40" t="s">
        <v>4311</v>
      </c>
      <c r="BU34" s="40" t="s">
        <v>4313</v>
      </c>
      <c r="BV34" s="42" t="s">
        <v>4314</v>
      </c>
      <c r="BW34" s="40" t="s">
        <v>4552</v>
      </c>
      <c r="BX34" s="40" t="s">
        <v>4311</v>
      </c>
      <c r="BY34" s="40" t="s">
        <v>4315</v>
      </c>
      <c r="BZ34" s="40" t="s">
        <v>2818</v>
      </c>
      <c r="CA34" s="40" t="s">
        <v>4316</v>
      </c>
      <c r="CB34" s="40" t="s">
        <v>4311</v>
      </c>
      <c r="CC34" s="40" t="s">
        <v>4317</v>
      </c>
      <c r="CD34" s="40" t="s">
        <v>2819</v>
      </c>
      <c r="CE34" s="40" t="s">
        <v>4318</v>
      </c>
      <c r="CF34" s="40" t="s">
        <v>4311</v>
      </c>
      <c r="CG34" s="40"/>
      <c r="CH34" s="40"/>
      <c r="CI34" s="40"/>
      <c r="CJ34" s="40"/>
      <c r="CK34" s="40"/>
      <c r="CL34" s="40"/>
      <c r="CM34" s="40"/>
      <c r="CN34" s="40"/>
      <c r="CO34" s="40"/>
      <c r="CP34" s="40"/>
      <c r="CQ34" s="40"/>
      <c r="CR34" s="40"/>
      <c r="CS34" s="40"/>
      <c r="CT34" s="40"/>
      <c r="CU34" s="40"/>
      <c r="CV34" s="40"/>
      <c r="CW34" s="40" t="s">
        <v>4319</v>
      </c>
      <c r="CX34" s="40" t="s">
        <v>4320</v>
      </c>
      <c r="CY34" s="40" t="s">
        <v>1265</v>
      </c>
      <c r="CZ34" s="40" t="s">
        <v>2812</v>
      </c>
      <c r="DA34" s="40" t="s">
        <v>2813</v>
      </c>
      <c r="DB34" s="40" t="s">
        <v>101</v>
      </c>
      <c r="DC34" s="40" t="s">
        <v>32</v>
      </c>
      <c r="DD34" s="40" t="s">
        <v>2785</v>
      </c>
      <c r="DE34" s="40">
        <v>3</v>
      </c>
      <c r="DF34" s="40">
        <v>1</v>
      </c>
      <c r="DG34" s="40">
        <v>4</v>
      </c>
      <c r="DH34" s="40" t="s">
        <v>4321</v>
      </c>
      <c r="DI34" s="40" t="s">
        <v>4322</v>
      </c>
      <c r="DJ34" s="40" t="s">
        <v>4323</v>
      </c>
      <c r="DK34" s="40" t="s">
        <v>4552</v>
      </c>
      <c r="DL34" s="40" t="s">
        <v>4324</v>
      </c>
      <c r="DM34" s="40" t="s">
        <v>4325</v>
      </c>
      <c r="DN34" s="40" t="s">
        <v>4326</v>
      </c>
      <c r="DO34" s="40" t="s">
        <v>4327</v>
      </c>
      <c r="DP34" s="40" t="s">
        <v>4328</v>
      </c>
      <c r="DQ34" s="40" t="s">
        <v>4329</v>
      </c>
      <c r="DR34" s="40" t="s">
        <v>4330</v>
      </c>
      <c r="DS34" s="40" t="s">
        <v>4552</v>
      </c>
      <c r="DT34" s="40" t="s">
        <v>2786</v>
      </c>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t="s">
        <v>4331</v>
      </c>
      <c r="ET34" s="40" t="s">
        <v>4332</v>
      </c>
      <c r="EU34" s="40" t="s">
        <v>2783</v>
      </c>
      <c r="EV34" s="42" t="s">
        <v>2787</v>
      </c>
      <c r="EW34" s="42" t="s">
        <v>4333</v>
      </c>
      <c r="EX34" s="40" t="s">
        <v>101</v>
      </c>
      <c r="EY34" s="40" t="s">
        <v>33</v>
      </c>
      <c r="EZ34" s="40" t="s">
        <v>2780</v>
      </c>
      <c r="FA34" s="40">
        <v>12</v>
      </c>
      <c r="FB34" s="40">
        <v>10</v>
      </c>
      <c r="FC34" s="40">
        <v>22</v>
      </c>
      <c r="FD34" s="42" t="s">
        <v>4334</v>
      </c>
      <c r="FE34" s="40" t="s">
        <v>4335</v>
      </c>
      <c r="FF34" s="40" t="s">
        <v>4336</v>
      </c>
      <c r="FG34" s="40" t="s">
        <v>4552</v>
      </c>
      <c r="FH34" s="40" t="s">
        <v>4337</v>
      </c>
      <c r="FI34" s="40" t="s">
        <v>4338</v>
      </c>
      <c r="FJ34" s="40" t="s">
        <v>4339</v>
      </c>
      <c r="FK34" s="40" t="s">
        <v>4340</v>
      </c>
      <c r="FL34" s="40" t="s">
        <v>2781</v>
      </c>
      <c r="FM34" s="40" t="s">
        <v>4341</v>
      </c>
      <c r="FN34" s="40" t="s">
        <v>4342</v>
      </c>
      <c r="FO34" s="40" t="s">
        <v>4552</v>
      </c>
      <c r="FP34" s="40" t="s">
        <v>2782</v>
      </c>
      <c r="FQ34" s="40" t="s">
        <v>2788</v>
      </c>
      <c r="FR34" s="40" t="s">
        <v>2789</v>
      </c>
      <c r="FS34" s="40" t="s">
        <v>4343</v>
      </c>
      <c r="FT34" s="40" t="s">
        <v>4344</v>
      </c>
      <c r="FU34" s="40" t="s">
        <v>4345</v>
      </c>
      <c r="FV34" s="40" t="s">
        <v>2790</v>
      </c>
      <c r="FW34" s="40" t="s">
        <v>4346</v>
      </c>
      <c r="FX34" s="40" t="s">
        <v>2791</v>
      </c>
      <c r="FY34" s="40" t="s">
        <v>4347</v>
      </c>
      <c r="FZ34" s="40" t="s">
        <v>4348</v>
      </c>
      <c r="GA34" s="40" t="s">
        <v>4349</v>
      </c>
      <c r="GB34" s="40" t="s">
        <v>4350</v>
      </c>
      <c r="GC34" s="40" t="s">
        <v>4351</v>
      </c>
      <c r="GD34" s="40" t="s">
        <v>2792</v>
      </c>
      <c r="GE34" s="40" t="s">
        <v>4552</v>
      </c>
      <c r="GF34" s="40" t="s">
        <v>2741</v>
      </c>
      <c r="GG34" s="40" t="s">
        <v>4352</v>
      </c>
      <c r="GH34" s="40" t="s">
        <v>4353</v>
      </c>
      <c r="GI34" s="40" t="s">
        <v>4552</v>
      </c>
      <c r="GJ34" s="40" t="s">
        <v>2793</v>
      </c>
      <c r="GK34" s="40" t="s">
        <v>4354</v>
      </c>
      <c r="GL34" s="40" t="s">
        <v>4355</v>
      </c>
      <c r="GM34" s="40" t="s">
        <v>4356</v>
      </c>
      <c r="GN34" s="40" t="s">
        <v>2794</v>
      </c>
      <c r="GO34" s="40" t="s">
        <v>4357</v>
      </c>
      <c r="GP34" s="40" t="s">
        <v>4358</v>
      </c>
      <c r="GQ34" s="40" t="s">
        <v>2783</v>
      </c>
      <c r="GR34" s="40" t="s">
        <v>4359</v>
      </c>
      <c r="GS34" s="40" t="s">
        <v>2784</v>
      </c>
      <c r="GT34" s="40" t="s">
        <v>101</v>
      </c>
      <c r="GU34" s="40" t="s">
        <v>34</v>
      </c>
      <c r="GV34" s="40" t="s">
        <v>2795</v>
      </c>
      <c r="GW34" s="40">
        <v>0</v>
      </c>
      <c r="GX34" s="40">
        <v>8</v>
      </c>
      <c r="GY34" s="40">
        <v>8</v>
      </c>
      <c r="GZ34" s="40" t="s">
        <v>4360</v>
      </c>
      <c r="HA34" s="40" t="s">
        <v>4361</v>
      </c>
      <c r="HB34" s="40" t="s">
        <v>4552</v>
      </c>
      <c r="HC34" s="40" t="s">
        <v>4362</v>
      </c>
      <c r="HD34" s="40" t="s">
        <v>2796</v>
      </c>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t="s">
        <v>4363</v>
      </c>
      <c r="IL34" s="40" t="s">
        <v>2797</v>
      </c>
      <c r="IM34" s="40" t="s">
        <v>109</v>
      </c>
      <c r="IN34" s="40" t="s">
        <v>2798</v>
      </c>
      <c r="IO34" s="40" t="s">
        <v>4364</v>
      </c>
      <c r="IP34" s="40" t="s">
        <v>99</v>
      </c>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t="s">
        <v>2799</v>
      </c>
      <c r="RX34" s="40" t="s">
        <v>4365</v>
      </c>
      <c r="RY34" s="40" t="s">
        <v>4366</v>
      </c>
      <c r="RZ34" s="40" t="s">
        <v>2657</v>
      </c>
      <c r="SA34" s="40" t="s">
        <v>2801</v>
      </c>
      <c r="SB34" s="40" t="s">
        <v>2802</v>
      </c>
      <c r="SC34" s="40" t="s">
        <v>4277</v>
      </c>
      <c r="SD34" s="40" t="s">
        <v>4367</v>
      </c>
      <c r="SE34" s="40" t="s">
        <v>2776</v>
      </c>
      <c r="SF34" s="40" t="s">
        <v>4368</v>
      </c>
      <c r="SG34" s="40" t="s">
        <v>4369</v>
      </c>
      <c r="SH34" s="40" t="s">
        <v>4370</v>
      </c>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t="s">
        <v>4371</v>
      </c>
      <c r="TL34" s="42" t="s">
        <v>4632</v>
      </c>
      <c r="TM34" s="42" t="s">
        <v>4633</v>
      </c>
      <c r="TN34" s="42" t="s">
        <v>4634</v>
      </c>
      <c r="TO34" s="42" t="s">
        <v>4635</v>
      </c>
      <c r="TP34" s="42" t="s">
        <v>4636</v>
      </c>
      <c r="TQ34" s="40" t="s">
        <v>4637</v>
      </c>
      <c r="TR34" s="42" t="s">
        <v>4638</v>
      </c>
      <c r="TS34" s="42" t="s">
        <v>4639</v>
      </c>
      <c r="TT34" s="40"/>
      <c r="TU34" s="40"/>
      <c r="TV34" s="40"/>
      <c r="TW34" s="40"/>
      <c r="TX34" s="40"/>
      <c r="TY34" s="40"/>
      <c r="TZ34" s="40"/>
      <c r="UA34" s="40"/>
      <c r="UB34" s="40"/>
      <c r="UC34" s="40"/>
      <c r="UD34" s="40"/>
    </row>
    <row r="35" spans="1:708" s="41" customFormat="1" ht="15" customHeight="1" x14ac:dyDescent="0.2">
      <c r="A35" s="40" t="s">
        <v>4640</v>
      </c>
      <c r="B35" s="40" t="s">
        <v>4641</v>
      </c>
      <c r="C35" s="40" t="s">
        <v>669</v>
      </c>
      <c r="D35" s="40" t="s">
        <v>4642</v>
      </c>
      <c r="E35" s="40" t="s">
        <v>98</v>
      </c>
      <c r="F35" s="40">
        <v>20</v>
      </c>
      <c r="G35" s="40">
        <v>40</v>
      </c>
      <c r="H35" s="40">
        <v>60</v>
      </c>
      <c r="I35" s="40">
        <v>4</v>
      </c>
      <c r="J35" s="40" t="s">
        <v>4643</v>
      </c>
      <c r="K35" s="40" t="s">
        <v>10</v>
      </c>
      <c r="L35" s="40" t="s">
        <v>4644</v>
      </c>
      <c r="M35" s="40">
        <v>10</v>
      </c>
      <c r="N35" s="40">
        <v>20</v>
      </c>
      <c r="O35" s="40">
        <v>30</v>
      </c>
      <c r="P35" s="40" t="s">
        <v>4645</v>
      </c>
      <c r="Q35" s="40" t="s">
        <v>4646</v>
      </c>
      <c r="R35" s="42" t="s">
        <v>4647</v>
      </c>
      <c r="S35" s="42" t="s">
        <v>4648</v>
      </c>
      <c r="T35" s="40" t="s">
        <v>4649</v>
      </c>
      <c r="U35" s="40" t="s">
        <v>4650</v>
      </c>
      <c r="V35" s="40" t="s">
        <v>4651</v>
      </c>
      <c r="W35" s="42" t="s">
        <v>4652</v>
      </c>
      <c r="X35" s="40" t="s">
        <v>4649</v>
      </c>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t="s">
        <v>4653</v>
      </c>
      <c r="BB35" s="45" t="s">
        <v>4654</v>
      </c>
      <c r="BC35" s="40" t="s">
        <v>4655</v>
      </c>
      <c r="BD35" s="46" t="s">
        <v>4656</v>
      </c>
      <c r="BE35" s="45" t="s">
        <v>4657</v>
      </c>
      <c r="BF35" s="40" t="s">
        <v>101</v>
      </c>
      <c r="BG35" s="40" t="s">
        <v>31</v>
      </c>
      <c r="BH35" s="40" t="s">
        <v>437</v>
      </c>
      <c r="BI35" s="40">
        <v>10</v>
      </c>
      <c r="BJ35" s="40">
        <v>20</v>
      </c>
      <c r="BK35" s="40">
        <v>30</v>
      </c>
      <c r="BL35" s="40" t="s">
        <v>4658</v>
      </c>
      <c r="BM35" s="40" t="s">
        <v>4659</v>
      </c>
      <c r="BN35" s="45" t="s">
        <v>4660</v>
      </c>
      <c r="BO35" s="45" t="s">
        <v>4661</v>
      </c>
      <c r="BP35" s="40" t="s">
        <v>4649</v>
      </c>
      <c r="BQ35" s="40" t="s">
        <v>4662</v>
      </c>
      <c r="BR35" s="42" t="s">
        <v>4663</v>
      </c>
      <c r="BS35" s="45" t="s">
        <v>4664</v>
      </c>
      <c r="BT35" s="40" t="s">
        <v>4649</v>
      </c>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2" t="s">
        <v>4665</v>
      </c>
      <c r="CX35" s="45" t="s">
        <v>4666</v>
      </c>
      <c r="CY35" s="40" t="s">
        <v>4667</v>
      </c>
      <c r="CZ35" s="45" t="s">
        <v>4668</v>
      </c>
      <c r="DA35" s="45" t="s">
        <v>4669</v>
      </c>
      <c r="DB35" s="40" t="s">
        <v>101</v>
      </c>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t="s">
        <v>4670</v>
      </c>
      <c r="RX35" s="42" t="s">
        <v>4671</v>
      </c>
      <c r="RY35" s="42" t="s">
        <v>4672</v>
      </c>
      <c r="RZ35" s="42" t="s">
        <v>4673</v>
      </c>
      <c r="SA35" s="40" t="s">
        <v>4674</v>
      </c>
      <c r="SB35" s="42" t="s">
        <v>4675</v>
      </c>
      <c r="SC35" s="42" t="s">
        <v>4676</v>
      </c>
      <c r="SD35" s="42" t="s">
        <v>4677</v>
      </c>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0" t="s">
        <v>4678</v>
      </c>
      <c r="TL35" s="40" t="s">
        <v>4679</v>
      </c>
      <c r="TM35" s="40" t="s">
        <v>4680</v>
      </c>
      <c r="TN35" s="40" t="s">
        <v>4681</v>
      </c>
      <c r="TO35" s="42" t="s">
        <v>4682</v>
      </c>
      <c r="TP35" s="47" t="s">
        <v>4683</v>
      </c>
      <c r="TQ35" s="40"/>
      <c r="TR35" s="40"/>
      <c r="TS35" s="40"/>
      <c r="TT35" s="40"/>
      <c r="TU35" s="40"/>
      <c r="TV35" s="40"/>
      <c r="TW35" s="40"/>
      <c r="TX35" s="40"/>
      <c r="TY35" s="40"/>
      <c r="TZ35" s="40"/>
      <c r="UA35" s="40"/>
      <c r="UB35" s="40"/>
      <c r="UC35" s="40"/>
      <c r="UD35" s="40"/>
      <c r="AAC35" s="43"/>
      <c r="AAD35" s="43"/>
      <c r="AAE35" s="43"/>
      <c r="AAF35" s="43"/>
    </row>
    <row r="36" spans="1:708" s="41" customFormat="1" ht="15" customHeight="1" x14ac:dyDescent="0.25">
      <c r="A36" s="40" t="s">
        <v>4684</v>
      </c>
      <c r="B36" s="40" t="s">
        <v>4685</v>
      </c>
      <c r="C36" s="40" t="s">
        <v>669</v>
      </c>
      <c r="D36" s="42" t="s">
        <v>4642</v>
      </c>
      <c r="E36" s="40" t="s">
        <v>108</v>
      </c>
      <c r="F36" s="40">
        <v>17</v>
      </c>
      <c r="G36" s="40">
        <v>43</v>
      </c>
      <c r="H36" s="40">
        <v>60</v>
      </c>
      <c r="I36" s="40">
        <v>4</v>
      </c>
      <c r="J36" s="40" t="s">
        <v>4686</v>
      </c>
      <c r="K36" s="40" t="s">
        <v>4687</v>
      </c>
      <c r="L36" s="40" t="s">
        <v>4688</v>
      </c>
      <c r="M36" s="40">
        <v>4</v>
      </c>
      <c r="N36" s="40">
        <v>6</v>
      </c>
      <c r="O36" s="40">
        <v>10</v>
      </c>
      <c r="P36" s="40" t="s">
        <v>4689</v>
      </c>
      <c r="Q36" s="40" t="s">
        <v>4690</v>
      </c>
      <c r="R36" s="42" t="s">
        <v>4691</v>
      </c>
      <c r="S36" s="40" t="s">
        <v>4692</v>
      </c>
      <c r="T36" s="40" t="s">
        <v>4693</v>
      </c>
      <c r="U36" s="40" t="s">
        <v>4694</v>
      </c>
      <c r="V36" s="40" t="s">
        <v>4695</v>
      </c>
      <c r="W36" s="40" t="s">
        <v>4696</v>
      </c>
      <c r="X36" s="40" t="s">
        <v>4693</v>
      </c>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t="s">
        <v>4697</v>
      </c>
      <c r="BB36" s="42" t="s">
        <v>4698</v>
      </c>
      <c r="BC36" s="40" t="s">
        <v>4386</v>
      </c>
      <c r="BD36" s="40" t="s">
        <v>4699</v>
      </c>
      <c r="BE36" s="40" t="s">
        <v>4700</v>
      </c>
      <c r="BF36" s="40" t="s">
        <v>101</v>
      </c>
      <c r="BG36" s="40" t="s">
        <v>4701</v>
      </c>
      <c r="BH36" s="40" t="s">
        <v>4702</v>
      </c>
      <c r="BI36" s="40">
        <v>3</v>
      </c>
      <c r="BJ36" s="40">
        <v>7</v>
      </c>
      <c r="BK36" s="40">
        <v>10</v>
      </c>
      <c r="BL36" s="40" t="s">
        <v>4703</v>
      </c>
      <c r="BM36" s="40" t="s">
        <v>4704</v>
      </c>
      <c r="BN36" s="42" t="s">
        <v>4705</v>
      </c>
      <c r="BO36" s="40" t="s">
        <v>4706</v>
      </c>
      <c r="BP36" s="40" t="s">
        <v>4693</v>
      </c>
      <c r="BQ36" s="40" t="s">
        <v>4707</v>
      </c>
      <c r="BR36" s="42" t="s">
        <v>4708</v>
      </c>
      <c r="BS36" s="42" t="s">
        <v>4709</v>
      </c>
      <c r="BT36" s="40" t="s">
        <v>4693</v>
      </c>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2" t="s">
        <v>4710</v>
      </c>
      <c r="CX36" s="45" t="s">
        <v>4711</v>
      </c>
      <c r="CY36" s="45" t="s">
        <v>4712</v>
      </c>
      <c r="CZ36" s="40" t="s">
        <v>4713</v>
      </c>
      <c r="DA36" s="42" t="s">
        <v>4714</v>
      </c>
      <c r="DB36" s="40" t="s">
        <v>101</v>
      </c>
      <c r="DC36" s="40" t="s">
        <v>4715</v>
      </c>
      <c r="DD36" s="40" t="s">
        <v>4716</v>
      </c>
      <c r="DE36" s="40">
        <v>10</v>
      </c>
      <c r="DF36" s="40">
        <v>30</v>
      </c>
      <c r="DG36" s="40">
        <v>40</v>
      </c>
      <c r="DH36" s="40" t="s">
        <v>4717</v>
      </c>
      <c r="DI36" s="40" t="s">
        <v>4718</v>
      </c>
      <c r="DJ36" s="40" t="s">
        <v>4719</v>
      </c>
      <c r="DK36" s="40" t="s">
        <v>4720</v>
      </c>
      <c r="DL36" s="40" t="s">
        <v>4693</v>
      </c>
      <c r="DM36" s="40" t="s">
        <v>4721</v>
      </c>
      <c r="DN36" s="42" t="s">
        <v>4722</v>
      </c>
      <c r="DO36" s="42" t="s">
        <v>4723</v>
      </c>
      <c r="DP36" s="40" t="s">
        <v>4693</v>
      </c>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2" t="s">
        <v>4724</v>
      </c>
      <c r="GP36" s="42" t="s">
        <v>4725</v>
      </c>
      <c r="GQ36" s="40" t="s">
        <v>4712</v>
      </c>
      <c r="GR36" s="40" t="s">
        <v>4713</v>
      </c>
      <c r="GS36" s="42" t="s">
        <v>4726</v>
      </c>
      <c r="GT36" s="40" t="s">
        <v>101</v>
      </c>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c r="KE36" s="40"/>
      <c r="KF36" s="40"/>
      <c r="KG36" s="40"/>
      <c r="KH36" s="40"/>
      <c r="KI36" s="40"/>
      <c r="KJ36" s="40"/>
      <c r="KK36" s="40"/>
      <c r="KL36" s="40"/>
      <c r="KM36" s="40"/>
      <c r="KN36" s="40"/>
      <c r="KO36" s="40"/>
      <c r="KP36" s="40"/>
      <c r="KQ36" s="40"/>
      <c r="KR36" s="40"/>
      <c r="KS36" s="40"/>
      <c r="KT36" s="40"/>
      <c r="KU36" s="40"/>
      <c r="KV36" s="40"/>
      <c r="KW36" s="40"/>
      <c r="KX36" s="40"/>
      <c r="KY36" s="40"/>
      <c r="KZ36" s="40"/>
      <c r="LA36" s="40"/>
      <c r="LB36" s="40"/>
      <c r="LC36" s="40"/>
      <c r="LD36" s="40"/>
      <c r="LE36" s="40"/>
      <c r="LF36" s="40"/>
      <c r="LG36" s="40"/>
      <c r="LH36" s="40"/>
      <c r="LI36" s="40"/>
      <c r="LJ36" s="40"/>
      <c r="LK36" s="40"/>
      <c r="LL36" s="40"/>
      <c r="LM36" s="40"/>
      <c r="LN36" s="40"/>
      <c r="LO36" s="40"/>
      <c r="LP36" s="40"/>
      <c r="LQ36" s="40"/>
      <c r="LR36" s="40"/>
      <c r="LS36" s="40"/>
      <c r="LT36" s="40"/>
      <c r="LU36" s="40"/>
      <c r="LV36" s="40"/>
      <c r="LW36" s="40"/>
      <c r="LX36" s="40"/>
      <c r="LY36" s="40"/>
      <c r="LZ36" s="40"/>
      <c r="MA36" s="40"/>
      <c r="MB36" s="40"/>
      <c r="MC36" s="40"/>
      <c r="MD36" s="40"/>
      <c r="ME36" s="40"/>
      <c r="MF36" s="40"/>
      <c r="MG36" s="40"/>
      <c r="MH36" s="40"/>
      <c r="MI36" s="40"/>
      <c r="MJ36" s="40"/>
      <c r="MK36" s="40"/>
      <c r="ML36" s="40"/>
      <c r="MM36" s="40"/>
      <c r="MN36" s="40"/>
      <c r="MO36" s="40"/>
      <c r="MP36" s="40"/>
      <c r="MQ36" s="40"/>
      <c r="MR36" s="40"/>
      <c r="MS36" s="40"/>
      <c r="MT36" s="40"/>
      <c r="MU36" s="40"/>
      <c r="MV36" s="40"/>
      <c r="MW36" s="40"/>
      <c r="MX36" s="40"/>
      <c r="MY36" s="40"/>
      <c r="MZ36" s="40"/>
      <c r="NA36" s="40"/>
      <c r="NB36" s="40"/>
      <c r="NC36" s="40"/>
      <c r="ND36" s="40"/>
      <c r="NE36" s="40"/>
      <c r="NF36" s="40"/>
      <c r="NG36" s="40"/>
      <c r="NH36" s="40"/>
      <c r="NI36" s="40"/>
      <c r="NJ36" s="40"/>
      <c r="NK36" s="40"/>
      <c r="NL36" s="40"/>
      <c r="NM36" s="40"/>
      <c r="NN36" s="40"/>
      <c r="NO36" s="40"/>
      <c r="NP36" s="40"/>
      <c r="NQ36" s="40"/>
      <c r="NR36" s="40"/>
      <c r="NS36" s="40"/>
      <c r="NT36" s="40"/>
      <c r="NU36" s="40"/>
      <c r="NV36" s="40"/>
      <c r="NW36" s="40"/>
      <c r="NX36" s="40"/>
      <c r="NY36" s="40"/>
      <c r="NZ36" s="40"/>
      <c r="OA36" s="40"/>
      <c r="OB36" s="40"/>
      <c r="OC36" s="40"/>
      <c r="OD36" s="40"/>
      <c r="OE36" s="40"/>
      <c r="OF36" s="40"/>
      <c r="OG36" s="40"/>
      <c r="OH36" s="40"/>
      <c r="OI36" s="40"/>
      <c r="OJ36" s="40"/>
      <c r="OK36" s="40"/>
      <c r="OL36" s="40"/>
      <c r="OM36" s="40"/>
      <c r="ON36" s="40"/>
      <c r="OO36" s="40"/>
      <c r="OP36" s="40"/>
      <c r="OQ36" s="40"/>
      <c r="OR36" s="40"/>
      <c r="OS36" s="40"/>
      <c r="OT36" s="40"/>
      <c r="OU36" s="40"/>
      <c r="OV36" s="40"/>
      <c r="OW36" s="40"/>
      <c r="OX36" s="40"/>
      <c r="OY36" s="40"/>
      <c r="OZ36" s="40"/>
      <c r="PA36" s="40"/>
      <c r="PB36" s="40"/>
      <c r="PC36" s="40"/>
      <c r="PD36" s="40"/>
      <c r="PE36" s="40"/>
      <c r="PF36" s="40"/>
      <c r="PG36" s="40"/>
      <c r="PH36" s="40"/>
      <c r="PI36" s="40"/>
      <c r="PJ36" s="40"/>
      <c r="PK36" s="40"/>
      <c r="PL36" s="40"/>
      <c r="PM36" s="40"/>
      <c r="PN36" s="40"/>
      <c r="PO36" s="40"/>
      <c r="PP36" s="40"/>
      <c r="PQ36" s="40"/>
      <c r="PR36" s="40"/>
      <c r="PS36" s="40"/>
      <c r="PT36" s="40"/>
      <c r="PU36" s="40"/>
      <c r="PV36" s="40"/>
      <c r="PW36" s="40"/>
      <c r="PX36" s="40"/>
      <c r="PY36" s="40"/>
      <c r="PZ36" s="40"/>
      <c r="QA36" s="40"/>
      <c r="QB36" s="40"/>
      <c r="QC36" s="40"/>
      <c r="QD36" s="40"/>
      <c r="QE36" s="40"/>
      <c r="QF36" s="40"/>
      <c r="QG36" s="40"/>
      <c r="QH36" s="40"/>
      <c r="QI36" s="40"/>
      <c r="QJ36" s="40"/>
      <c r="QK36" s="40"/>
      <c r="QL36" s="40"/>
      <c r="QM36" s="40"/>
      <c r="QN36" s="40"/>
      <c r="QO36" s="40"/>
      <c r="QP36" s="40"/>
      <c r="QQ36" s="40"/>
      <c r="QR36" s="40"/>
      <c r="QS36" s="40"/>
      <c r="QT36" s="40"/>
      <c r="QU36" s="40"/>
      <c r="QV36" s="40"/>
      <c r="QW36" s="40"/>
      <c r="QX36" s="40"/>
      <c r="QY36" s="40"/>
      <c r="QZ36" s="40"/>
      <c r="RA36" s="40"/>
      <c r="RB36" s="40"/>
      <c r="RC36" s="40"/>
      <c r="RD36" s="40"/>
      <c r="RE36" s="40"/>
      <c r="RF36" s="40"/>
      <c r="RG36" s="40"/>
      <c r="RH36" s="40"/>
      <c r="RI36" s="40"/>
      <c r="RJ36" s="40"/>
      <c r="RK36" s="40"/>
      <c r="RL36" s="40"/>
      <c r="RM36" s="40"/>
      <c r="RN36" s="40"/>
      <c r="RO36" s="40"/>
      <c r="RP36" s="40"/>
      <c r="RQ36" s="40"/>
      <c r="RR36" s="40"/>
      <c r="RS36" s="40"/>
      <c r="RT36" s="40"/>
      <c r="RU36" s="40"/>
      <c r="RV36" s="40"/>
      <c r="RW36" s="40" t="s">
        <v>4727</v>
      </c>
      <c r="RX36" s="42" t="s">
        <v>4728</v>
      </c>
      <c r="RY36" s="42" t="s">
        <v>4729</v>
      </c>
      <c r="RZ36" s="42" t="s">
        <v>4730</v>
      </c>
      <c r="SA36" s="42" t="s">
        <v>4674</v>
      </c>
      <c r="SB36" s="42" t="s">
        <v>4675</v>
      </c>
      <c r="SC36" s="42" t="s">
        <v>4731</v>
      </c>
      <c r="SD36" s="42" t="s">
        <v>4732</v>
      </c>
      <c r="SE36" s="40"/>
      <c r="SF36" s="40"/>
      <c r="SG36" s="40"/>
      <c r="SH36" s="40"/>
      <c r="SI36" s="40"/>
      <c r="SJ36" s="40"/>
      <c r="SK36" s="40"/>
      <c r="SL36" s="40"/>
      <c r="SM36" s="40"/>
      <c r="SN36" s="40"/>
      <c r="SO36" s="40"/>
      <c r="SP36" s="40"/>
      <c r="SQ36" s="40"/>
      <c r="SR36" s="40"/>
      <c r="SS36" s="40"/>
      <c r="ST36" s="40"/>
      <c r="SU36" s="40"/>
      <c r="SV36" s="40"/>
      <c r="SW36" s="40"/>
      <c r="SX36" s="40"/>
      <c r="SY36" s="40"/>
      <c r="SZ36" s="40"/>
      <c r="TA36" s="40"/>
      <c r="TB36" s="40"/>
      <c r="TC36" s="40"/>
      <c r="TD36" s="40"/>
      <c r="TE36" s="40"/>
      <c r="TF36" s="40"/>
      <c r="TG36" s="40"/>
      <c r="TH36" s="40"/>
      <c r="TI36" s="40"/>
      <c r="TJ36" s="40"/>
      <c r="TK36" s="40" t="s">
        <v>4733</v>
      </c>
      <c r="TL36" s="40" t="s">
        <v>4734</v>
      </c>
      <c r="TM36" s="40" t="s">
        <v>4735</v>
      </c>
      <c r="TN36" s="40" t="s">
        <v>4736</v>
      </c>
      <c r="TO36" s="40" t="s">
        <v>4681</v>
      </c>
      <c r="TP36" s="42" t="s">
        <v>4737</v>
      </c>
      <c r="TQ36" s="40" t="s">
        <v>4738</v>
      </c>
      <c r="TR36" s="40"/>
      <c r="TS36" s="40"/>
      <c r="TT36" s="40"/>
      <c r="TU36" s="40"/>
      <c r="TV36" s="40"/>
      <c r="TW36" s="40"/>
      <c r="TX36" s="40"/>
      <c r="TY36" s="40"/>
      <c r="TZ36" s="40"/>
      <c r="UA36" s="40"/>
      <c r="UB36" s="40"/>
      <c r="UC36" s="40"/>
      <c r="UD36" s="40"/>
    </row>
    <row r="37" spans="1:708" s="41" customFormat="1" ht="15" customHeight="1" x14ac:dyDescent="0.25">
      <c r="A37" s="40" t="s">
        <v>4739</v>
      </c>
      <c r="B37" s="40" t="s">
        <v>4740</v>
      </c>
      <c r="C37" s="40" t="s">
        <v>669</v>
      </c>
      <c r="D37" s="40" t="s">
        <v>4741</v>
      </c>
      <c r="E37" s="40" t="s">
        <v>115</v>
      </c>
      <c r="F37" s="40">
        <v>18</v>
      </c>
      <c r="G37" s="40">
        <v>42</v>
      </c>
      <c r="H37" s="40">
        <v>60</v>
      </c>
      <c r="I37" s="40">
        <v>4</v>
      </c>
      <c r="J37" s="40" t="s">
        <v>4742</v>
      </c>
      <c r="K37" s="40" t="s">
        <v>4687</v>
      </c>
      <c r="L37" s="40" t="s">
        <v>4743</v>
      </c>
      <c r="M37" s="40">
        <v>6</v>
      </c>
      <c r="N37" s="40">
        <v>14</v>
      </c>
      <c r="O37" s="40">
        <v>20</v>
      </c>
      <c r="P37" s="40" t="s">
        <v>4744</v>
      </c>
      <c r="Q37" s="40" t="s">
        <v>4745</v>
      </c>
      <c r="R37" s="40" t="s">
        <v>4746</v>
      </c>
      <c r="S37" s="40" t="s">
        <v>4747</v>
      </c>
      <c r="T37" s="40" t="s">
        <v>4748</v>
      </c>
      <c r="U37" s="40" t="s">
        <v>4749</v>
      </c>
      <c r="V37" s="42" t="s">
        <v>4750</v>
      </c>
      <c r="W37" s="42" t="s">
        <v>4751</v>
      </c>
      <c r="X37" s="40" t="s">
        <v>4748</v>
      </c>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2" t="s">
        <v>4752</v>
      </c>
      <c r="BB37" s="45" t="s">
        <v>4753</v>
      </c>
      <c r="BC37" s="40" t="s">
        <v>4667</v>
      </c>
      <c r="BD37" s="42" t="s">
        <v>4754</v>
      </c>
      <c r="BE37" s="42" t="s">
        <v>4755</v>
      </c>
      <c r="BF37" s="40" t="s">
        <v>101</v>
      </c>
      <c r="BG37" s="40" t="s">
        <v>4701</v>
      </c>
      <c r="BH37" s="40" t="s">
        <v>4756</v>
      </c>
      <c r="BI37" s="40">
        <v>6</v>
      </c>
      <c r="BJ37" s="40">
        <v>14</v>
      </c>
      <c r="BK37" s="40">
        <v>20</v>
      </c>
      <c r="BL37" s="40" t="s">
        <v>4757</v>
      </c>
      <c r="BM37" s="40" t="s">
        <v>4758</v>
      </c>
      <c r="BN37" s="42" t="s">
        <v>4759</v>
      </c>
      <c r="BO37" s="42" t="s">
        <v>4760</v>
      </c>
      <c r="BP37" s="42" t="s">
        <v>4761</v>
      </c>
      <c r="BQ37" s="40" t="s">
        <v>4762</v>
      </c>
      <c r="BR37" s="42" t="s">
        <v>4763</v>
      </c>
      <c r="BS37" s="42" t="s">
        <v>4764</v>
      </c>
      <c r="BT37" s="40" t="s">
        <v>4748</v>
      </c>
      <c r="BU37" s="40" t="s">
        <v>4765</v>
      </c>
      <c r="BV37" s="42" t="s">
        <v>4766</v>
      </c>
      <c r="BW37" s="40" t="s">
        <v>4767</v>
      </c>
      <c r="BX37" s="40" t="s">
        <v>4748</v>
      </c>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t="s">
        <v>4768</v>
      </c>
      <c r="CX37" s="42" t="s">
        <v>4769</v>
      </c>
      <c r="CY37" s="40" t="s">
        <v>4386</v>
      </c>
      <c r="CZ37" s="40" t="s">
        <v>4770</v>
      </c>
      <c r="DA37" s="42" t="s">
        <v>4771</v>
      </c>
      <c r="DB37" s="40" t="s">
        <v>101</v>
      </c>
      <c r="DC37" s="40" t="s">
        <v>4715</v>
      </c>
      <c r="DD37" s="40" t="s">
        <v>4772</v>
      </c>
      <c r="DE37" s="40">
        <v>6</v>
      </c>
      <c r="DF37" s="40">
        <v>14</v>
      </c>
      <c r="DG37" s="40">
        <v>20</v>
      </c>
      <c r="DH37" s="40" t="s">
        <v>4773</v>
      </c>
      <c r="DI37" s="40" t="s">
        <v>4774</v>
      </c>
      <c r="DJ37" s="42" t="s">
        <v>4775</v>
      </c>
      <c r="DK37" s="40" t="s">
        <v>4776</v>
      </c>
      <c r="DL37" s="40" t="s">
        <v>4748</v>
      </c>
      <c r="DM37" s="40" t="s">
        <v>4777</v>
      </c>
      <c r="DN37" s="40" t="s">
        <v>4778</v>
      </c>
      <c r="DO37" s="40" t="s">
        <v>4779</v>
      </c>
      <c r="DP37" s="40" t="s">
        <v>4748</v>
      </c>
      <c r="DQ37" s="40" t="s">
        <v>4780</v>
      </c>
      <c r="DR37" s="42" t="s">
        <v>4781</v>
      </c>
      <c r="DS37" s="42" t="s">
        <v>4782</v>
      </c>
      <c r="DT37" s="40" t="s">
        <v>4748</v>
      </c>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t="s">
        <v>4783</v>
      </c>
      <c r="ET37" s="46" t="s">
        <v>4784</v>
      </c>
      <c r="EU37" s="40" t="s">
        <v>4386</v>
      </c>
      <c r="EV37" s="45" t="s">
        <v>4785</v>
      </c>
      <c r="EW37" s="45" t="s">
        <v>4786</v>
      </c>
      <c r="EX37" s="40" t="s">
        <v>101</v>
      </c>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40"/>
      <c r="KW37" s="40"/>
      <c r="KX37" s="40"/>
      <c r="KY37" s="40"/>
      <c r="KZ37" s="40"/>
      <c r="LA37" s="40"/>
      <c r="LB37" s="40"/>
      <c r="LC37" s="40"/>
      <c r="LD37" s="40"/>
      <c r="LE37" s="40"/>
      <c r="LF37" s="40"/>
      <c r="LG37" s="40"/>
      <c r="LH37" s="40"/>
      <c r="LI37" s="40"/>
      <c r="LJ37" s="40"/>
      <c r="LK37" s="40"/>
      <c r="LL37" s="40"/>
      <c r="LM37" s="40"/>
      <c r="LN37" s="40"/>
      <c r="LO37" s="40"/>
      <c r="LP37" s="40"/>
      <c r="LQ37" s="40"/>
      <c r="LR37" s="40"/>
      <c r="LS37" s="40"/>
      <c r="LT37" s="40"/>
      <c r="LU37" s="40"/>
      <c r="LV37" s="40"/>
      <c r="LW37" s="40"/>
      <c r="LX37" s="40"/>
      <c r="LY37" s="40"/>
      <c r="LZ37" s="40"/>
      <c r="MA37" s="40"/>
      <c r="MB37" s="40"/>
      <c r="MC37" s="40"/>
      <c r="MD37" s="40"/>
      <c r="ME37" s="40"/>
      <c r="MF37" s="40"/>
      <c r="MG37" s="40"/>
      <c r="MH37" s="40"/>
      <c r="MI37" s="40"/>
      <c r="MJ37" s="40"/>
      <c r="MK37" s="40"/>
      <c r="ML37" s="40"/>
      <c r="MM37" s="40"/>
      <c r="MN37" s="40"/>
      <c r="MO37" s="40"/>
      <c r="MP37" s="40"/>
      <c r="MQ37" s="40"/>
      <c r="MR37" s="40"/>
      <c r="MS37" s="40"/>
      <c r="MT37" s="40"/>
      <c r="MU37" s="40"/>
      <c r="MV37" s="40"/>
      <c r="MW37" s="40"/>
      <c r="MX37" s="40"/>
      <c r="MY37" s="40"/>
      <c r="MZ37" s="40"/>
      <c r="NA37" s="40"/>
      <c r="NB37" s="40"/>
      <c r="NC37" s="40"/>
      <c r="ND37" s="40"/>
      <c r="NE37" s="40"/>
      <c r="NF37" s="40"/>
      <c r="NG37" s="40"/>
      <c r="NH37" s="40"/>
      <c r="NI37" s="40"/>
      <c r="NJ37" s="40"/>
      <c r="NK37" s="40"/>
      <c r="NL37" s="40"/>
      <c r="NM37" s="40"/>
      <c r="NN37" s="40"/>
      <c r="NO37" s="40"/>
      <c r="NP37" s="40"/>
      <c r="NQ37" s="40"/>
      <c r="NR37" s="40"/>
      <c r="NS37" s="40"/>
      <c r="NT37" s="40"/>
      <c r="NU37" s="40"/>
      <c r="NV37" s="40"/>
      <c r="NW37" s="40"/>
      <c r="NX37" s="40"/>
      <c r="NY37" s="40"/>
      <c r="NZ37" s="40"/>
      <c r="OA37" s="40"/>
      <c r="OB37" s="40"/>
      <c r="OC37" s="40"/>
      <c r="OD37" s="40"/>
      <c r="OE37" s="40"/>
      <c r="OF37" s="40"/>
      <c r="OG37" s="40"/>
      <c r="OH37" s="40"/>
      <c r="OI37" s="40"/>
      <c r="OJ37" s="40"/>
      <c r="OK37" s="40"/>
      <c r="OL37" s="40"/>
      <c r="OM37" s="40"/>
      <c r="ON37" s="40"/>
      <c r="OO37" s="40"/>
      <c r="OP37" s="40"/>
      <c r="OQ37" s="40"/>
      <c r="OR37" s="40"/>
      <c r="OS37" s="40"/>
      <c r="OT37" s="40"/>
      <c r="OU37" s="40"/>
      <c r="OV37" s="40"/>
      <c r="OW37" s="40"/>
      <c r="OX37" s="40"/>
      <c r="OY37" s="40"/>
      <c r="OZ37" s="40"/>
      <c r="PA37" s="40"/>
      <c r="PB37" s="40"/>
      <c r="PC37" s="40"/>
      <c r="PD37" s="40"/>
      <c r="PE37" s="40"/>
      <c r="PF37" s="40"/>
      <c r="PG37" s="40"/>
      <c r="PH37" s="40"/>
      <c r="PI37" s="40"/>
      <c r="PJ37" s="40"/>
      <c r="PK37" s="40"/>
      <c r="PL37" s="40"/>
      <c r="PM37" s="40"/>
      <c r="PN37" s="40"/>
      <c r="PO37" s="40"/>
      <c r="PP37" s="40"/>
      <c r="PQ37" s="40"/>
      <c r="PR37" s="40"/>
      <c r="PS37" s="40"/>
      <c r="PT37" s="40"/>
      <c r="PU37" s="40"/>
      <c r="PV37" s="40"/>
      <c r="PW37" s="40"/>
      <c r="PX37" s="40"/>
      <c r="PY37" s="40"/>
      <c r="PZ37" s="40"/>
      <c r="QA37" s="40"/>
      <c r="QB37" s="40"/>
      <c r="QC37" s="40"/>
      <c r="QD37" s="40"/>
      <c r="QE37" s="40"/>
      <c r="QF37" s="40"/>
      <c r="QG37" s="40"/>
      <c r="QH37" s="40"/>
      <c r="QI37" s="40"/>
      <c r="QJ37" s="40"/>
      <c r="QK37" s="40"/>
      <c r="QL37" s="40"/>
      <c r="QM37" s="40"/>
      <c r="QN37" s="40"/>
      <c r="QO37" s="40"/>
      <c r="QP37" s="40"/>
      <c r="QQ37" s="40"/>
      <c r="QR37" s="40"/>
      <c r="QS37" s="40"/>
      <c r="QT37" s="40"/>
      <c r="QU37" s="40"/>
      <c r="QV37" s="40"/>
      <c r="QW37" s="40"/>
      <c r="QX37" s="40"/>
      <c r="QY37" s="40"/>
      <c r="QZ37" s="40"/>
      <c r="RA37" s="40"/>
      <c r="RB37" s="40"/>
      <c r="RC37" s="40"/>
      <c r="RD37" s="40"/>
      <c r="RE37" s="40"/>
      <c r="RF37" s="40"/>
      <c r="RG37" s="40"/>
      <c r="RH37" s="40"/>
      <c r="RI37" s="40"/>
      <c r="RJ37" s="40"/>
      <c r="RK37" s="40"/>
      <c r="RL37" s="40"/>
      <c r="RM37" s="40"/>
      <c r="RN37" s="40"/>
      <c r="RO37" s="40"/>
      <c r="RP37" s="40"/>
      <c r="RQ37" s="40"/>
      <c r="RR37" s="40"/>
      <c r="RS37" s="40"/>
      <c r="RT37" s="40"/>
      <c r="RU37" s="40"/>
      <c r="RV37" s="40"/>
      <c r="RW37" s="40" t="s">
        <v>4727</v>
      </c>
      <c r="RX37" s="42" t="s">
        <v>4787</v>
      </c>
      <c r="RY37" s="42" t="s">
        <v>4729</v>
      </c>
      <c r="RZ37" s="42" t="s">
        <v>4730</v>
      </c>
      <c r="SA37" s="42" t="s">
        <v>4788</v>
      </c>
      <c r="SB37" s="42" t="s">
        <v>4789</v>
      </c>
      <c r="SC37" s="42" t="s">
        <v>4731</v>
      </c>
      <c r="SD37" s="40" t="s">
        <v>4732</v>
      </c>
      <c r="SE37" s="40"/>
      <c r="SF37" s="40"/>
      <c r="SG37" s="40"/>
      <c r="SH37" s="40"/>
      <c r="SI37" s="40"/>
      <c r="SJ37" s="40"/>
      <c r="SK37" s="40"/>
      <c r="SL37" s="40"/>
      <c r="SM37" s="40"/>
      <c r="SN37" s="40"/>
      <c r="SO37" s="40"/>
      <c r="SP37" s="40"/>
      <c r="SQ37" s="40"/>
      <c r="SR37" s="40"/>
      <c r="SS37" s="40"/>
      <c r="ST37" s="40"/>
      <c r="SU37" s="40"/>
      <c r="SV37" s="40"/>
      <c r="SW37" s="40"/>
      <c r="SX37" s="40"/>
      <c r="SY37" s="40"/>
      <c r="SZ37" s="40"/>
      <c r="TA37" s="40"/>
      <c r="TB37" s="40"/>
      <c r="TC37" s="40"/>
      <c r="TD37" s="40"/>
      <c r="TE37" s="40"/>
      <c r="TF37" s="40"/>
      <c r="TG37" s="40"/>
      <c r="TH37" s="40"/>
      <c r="TI37" s="40"/>
      <c r="TJ37" s="40"/>
      <c r="TK37" s="40" t="s">
        <v>4790</v>
      </c>
      <c r="TL37" s="40" t="s">
        <v>4734</v>
      </c>
      <c r="TM37" s="40" t="s">
        <v>4736</v>
      </c>
      <c r="TN37" s="40" t="s">
        <v>4791</v>
      </c>
      <c r="TO37" s="42" t="s">
        <v>4792</v>
      </c>
      <c r="TP37" s="40" t="s">
        <v>4793</v>
      </c>
      <c r="TQ37" s="40"/>
      <c r="TR37" s="40"/>
      <c r="TS37" s="40"/>
      <c r="TT37" s="40"/>
      <c r="TU37" s="40"/>
      <c r="TV37" s="40"/>
      <c r="TW37" s="40"/>
      <c r="TX37" s="40"/>
      <c r="TY37" s="40"/>
      <c r="TZ37" s="40"/>
      <c r="UA37" s="40"/>
      <c r="UB37" s="40"/>
      <c r="UC37" s="40"/>
      <c r="UD37" s="40"/>
    </row>
    <row r="38" spans="1:708" s="41" customFormat="1" ht="15" customHeight="1" x14ac:dyDescent="0.25">
      <c r="A38" s="40" t="s">
        <v>4794</v>
      </c>
      <c r="B38" s="40" t="s">
        <v>4795</v>
      </c>
      <c r="C38" s="40" t="s">
        <v>669</v>
      </c>
      <c r="D38" s="40" t="s">
        <v>4796</v>
      </c>
      <c r="E38" s="40" t="s">
        <v>124</v>
      </c>
      <c r="F38" s="40">
        <v>24</v>
      </c>
      <c r="G38" s="40">
        <v>36</v>
      </c>
      <c r="H38" s="40">
        <v>60</v>
      </c>
      <c r="I38" s="40">
        <v>4</v>
      </c>
      <c r="J38" s="40" t="s">
        <v>4797</v>
      </c>
      <c r="K38" s="40" t="s">
        <v>4687</v>
      </c>
      <c r="L38" s="40">
        <v>8</v>
      </c>
      <c r="M38" s="40">
        <v>8</v>
      </c>
      <c r="N38" s="40">
        <v>12</v>
      </c>
      <c r="O38" s="40">
        <v>20</v>
      </c>
      <c r="P38" s="40" t="s">
        <v>4798</v>
      </c>
      <c r="Q38" s="40" t="s">
        <v>4799</v>
      </c>
      <c r="R38" s="42" t="s">
        <v>4800</v>
      </c>
      <c r="S38" s="40" t="s">
        <v>4801</v>
      </c>
      <c r="T38" s="42" t="s">
        <v>4802</v>
      </c>
      <c r="U38" s="40" t="s">
        <v>4803</v>
      </c>
      <c r="V38" s="42" t="s">
        <v>4804</v>
      </c>
      <c r="W38" s="40" t="s">
        <v>4805</v>
      </c>
      <c r="X38" s="42" t="s">
        <v>4802</v>
      </c>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2" t="s">
        <v>4806</v>
      </c>
      <c r="BB38" s="45" t="s">
        <v>4807</v>
      </c>
      <c r="BC38" s="40" t="s">
        <v>4386</v>
      </c>
      <c r="BD38" s="42" t="s">
        <v>4808</v>
      </c>
      <c r="BE38" s="40" t="s">
        <v>4809</v>
      </c>
      <c r="BF38" s="40" t="s">
        <v>101</v>
      </c>
      <c r="BG38" s="40" t="s">
        <v>4701</v>
      </c>
      <c r="BH38" s="40" t="s">
        <v>4810</v>
      </c>
      <c r="BI38" s="40">
        <v>16</v>
      </c>
      <c r="BJ38" s="40">
        <v>24</v>
      </c>
      <c r="BK38" s="40">
        <v>40</v>
      </c>
      <c r="BL38" s="42" t="s">
        <v>4811</v>
      </c>
      <c r="BM38" s="40" t="s">
        <v>4812</v>
      </c>
      <c r="BN38" s="42" t="s">
        <v>4813</v>
      </c>
      <c r="BO38" s="42" t="s">
        <v>4814</v>
      </c>
      <c r="BP38" s="42" t="s">
        <v>4802</v>
      </c>
      <c r="BQ38" s="40" t="s">
        <v>4815</v>
      </c>
      <c r="BR38" s="42" t="s">
        <v>4816</v>
      </c>
      <c r="BS38" s="42" t="s">
        <v>4817</v>
      </c>
      <c r="BT38" s="42" t="s">
        <v>4802</v>
      </c>
      <c r="BU38" s="40" t="s">
        <v>4818</v>
      </c>
      <c r="BV38" s="42" t="s">
        <v>4819</v>
      </c>
      <c r="BW38" s="42" t="s">
        <v>4820</v>
      </c>
      <c r="BX38" s="42" t="s">
        <v>4802</v>
      </c>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2" t="s">
        <v>4821</v>
      </c>
      <c r="CX38" s="40" t="s">
        <v>4822</v>
      </c>
      <c r="CY38" s="40" t="s">
        <v>4386</v>
      </c>
      <c r="CZ38" s="40" t="s">
        <v>4823</v>
      </c>
      <c r="DA38" s="40" t="s">
        <v>4824</v>
      </c>
      <c r="DB38" s="40" t="s">
        <v>101</v>
      </c>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2" t="s">
        <v>4825</v>
      </c>
      <c r="RX38" s="40" t="s">
        <v>4826</v>
      </c>
      <c r="RY38" s="42" t="s">
        <v>4672</v>
      </c>
      <c r="RZ38" s="42" t="s">
        <v>4827</v>
      </c>
      <c r="SA38" s="42" t="s">
        <v>4676</v>
      </c>
      <c r="SB38" s="42" t="s">
        <v>4732</v>
      </c>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t="s">
        <v>4828</v>
      </c>
      <c r="TL38" s="40" t="s">
        <v>4829</v>
      </c>
      <c r="TM38" s="40" t="s">
        <v>4830</v>
      </c>
      <c r="TN38" s="40" t="s">
        <v>4791</v>
      </c>
      <c r="TO38" s="42" t="s">
        <v>4792</v>
      </c>
      <c r="TP38" s="40" t="s">
        <v>4793</v>
      </c>
      <c r="TQ38" s="40"/>
      <c r="TR38" s="40"/>
      <c r="TS38" s="40"/>
      <c r="TT38" s="40"/>
      <c r="TU38" s="40"/>
      <c r="TV38" s="40"/>
      <c r="TW38" s="40"/>
      <c r="TX38" s="40"/>
      <c r="TY38" s="40"/>
      <c r="TZ38" s="40"/>
      <c r="UA38" s="40"/>
      <c r="UB38" s="40"/>
      <c r="UC38" s="40"/>
      <c r="UD38" s="40"/>
    </row>
    <row r="39" spans="1:708" s="41" customFormat="1" ht="15" customHeight="1" x14ac:dyDescent="0.25">
      <c r="A39" s="40" t="s">
        <v>4831</v>
      </c>
      <c r="B39" s="40" t="s">
        <v>4832</v>
      </c>
      <c r="C39" s="40" t="s">
        <v>669</v>
      </c>
      <c r="D39" s="40" t="s">
        <v>4833</v>
      </c>
      <c r="E39" s="40" t="s">
        <v>151</v>
      </c>
      <c r="F39" s="40">
        <v>10</v>
      </c>
      <c r="G39" s="40">
        <v>50</v>
      </c>
      <c r="H39" s="40">
        <v>60</v>
      </c>
      <c r="I39" s="40">
        <v>4</v>
      </c>
      <c r="J39" s="40" t="s">
        <v>4834</v>
      </c>
      <c r="K39" s="40" t="s">
        <v>10</v>
      </c>
      <c r="L39" s="40" t="s">
        <v>4835</v>
      </c>
      <c r="M39" s="40">
        <v>5</v>
      </c>
      <c r="N39" s="40">
        <v>25</v>
      </c>
      <c r="O39" s="40">
        <v>30</v>
      </c>
      <c r="P39" s="40" t="s">
        <v>4836</v>
      </c>
      <c r="Q39" s="40" t="s">
        <v>4837</v>
      </c>
      <c r="R39" s="40" t="s">
        <v>4838</v>
      </c>
      <c r="S39" s="40" t="s">
        <v>4839</v>
      </c>
      <c r="T39" s="40" t="s">
        <v>4840</v>
      </c>
      <c r="U39" s="40" t="s">
        <v>4841</v>
      </c>
      <c r="V39" s="40" t="s">
        <v>4842</v>
      </c>
      <c r="W39" s="40" t="s">
        <v>4492</v>
      </c>
      <c r="X39" s="40" t="s">
        <v>4843</v>
      </c>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t="s">
        <v>4844</v>
      </c>
      <c r="BB39" s="40" t="s">
        <v>4845</v>
      </c>
      <c r="BC39" s="40" t="s">
        <v>4846</v>
      </c>
      <c r="BD39" s="40" t="s">
        <v>4847</v>
      </c>
      <c r="BE39" s="40" t="s">
        <v>4848</v>
      </c>
      <c r="BF39" s="40" t="s">
        <v>101</v>
      </c>
      <c r="BG39" s="40" t="s">
        <v>31</v>
      </c>
      <c r="BH39" s="40" t="s">
        <v>4849</v>
      </c>
      <c r="BI39" s="40">
        <v>5</v>
      </c>
      <c r="BJ39" s="40">
        <v>25</v>
      </c>
      <c r="BK39" s="40">
        <v>30</v>
      </c>
      <c r="BL39" s="40" t="s">
        <v>4850</v>
      </c>
      <c r="BM39" s="40" t="s">
        <v>4851</v>
      </c>
      <c r="BN39" s="42" t="s">
        <v>4852</v>
      </c>
      <c r="BO39" s="40" t="s">
        <v>4853</v>
      </c>
      <c r="BP39" s="40" t="s">
        <v>4840</v>
      </c>
      <c r="BQ39" s="40" t="s">
        <v>4854</v>
      </c>
      <c r="BR39" s="40" t="s">
        <v>4855</v>
      </c>
      <c r="BS39" s="40" t="s">
        <v>4856</v>
      </c>
      <c r="BT39" s="40" t="s">
        <v>4857</v>
      </c>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t="s">
        <v>4858</v>
      </c>
      <c r="CX39" s="40" t="s">
        <v>4859</v>
      </c>
      <c r="CY39" s="40" t="s">
        <v>4860</v>
      </c>
      <c r="CZ39" s="40" t="s">
        <v>4861</v>
      </c>
      <c r="DA39" s="40" t="s">
        <v>4862</v>
      </c>
      <c r="DB39" s="40" t="s">
        <v>101</v>
      </c>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t="s">
        <v>4863</v>
      </c>
      <c r="RX39" s="40" t="s">
        <v>4864</v>
      </c>
      <c r="RY39" s="40" t="s">
        <v>4401</v>
      </c>
      <c r="RZ39" s="40" t="s">
        <v>4402</v>
      </c>
      <c r="SA39" s="40" t="s">
        <v>4403</v>
      </c>
      <c r="SB39" s="40" t="s">
        <v>4404</v>
      </c>
      <c r="SC39" s="40" t="s">
        <v>4405</v>
      </c>
      <c r="SD39" s="40" t="s">
        <v>4865</v>
      </c>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t="s">
        <v>4866</v>
      </c>
      <c r="TL39" s="40" t="s">
        <v>4867</v>
      </c>
      <c r="TM39" s="40" t="s">
        <v>4868</v>
      </c>
      <c r="TN39" s="40" t="s">
        <v>4869</v>
      </c>
      <c r="TO39" s="40" t="s">
        <v>4870</v>
      </c>
      <c r="TP39" s="40" t="s">
        <v>4871</v>
      </c>
      <c r="TQ39" s="40" t="s">
        <v>4872</v>
      </c>
      <c r="TR39" s="40" t="s">
        <v>4873</v>
      </c>
      <c r="TS39" s="40" t="s">
        <v>4874</v>
      </c>
      <c r="TT39" s="40" t="s">
        <v>4875</v>
      </c>
      <c r="TU39" s="40" t="s">
        <v>4876</v>
      </c>
      <c r="TV39" s="40"/>
      <c r="TW39" s="40"/>
      <c r="TX39" s="40"/>
      <c r="TY39" s="40"/>
      <c r="TZ39" s="40"/>
      <c r="UA39" s="40"/>
      <c r="UB39" s="40"/>
      <c r="UC39" s="40"/>
      <c r="UD39" s="40"/>
    </row>
    <row r="40" spans="1:708" s="41" customFormat="1" ht="15" customHeight="1" x14ac:dyDescent="0.2">
      <c r="A40" s="40" t="s">
        <v>480</v>
      </c>
      <c r="B40" s="40" t="s">
        <v>4877</v>
      </c>
      <c r="C40" s="40" t="s">
        <v>669</v>
      </c>
      <c r="D40" s="40" t="s">
        <v>4796</v>
      </c>
      <c r="E40" s="40" t="s">
        <v>132</v>
      </c>
      <c r="F40" s="40">
        <v>21</v>
      </c>
      <c r="G40" s="40">
        <v>39</v>
      </c>
      <c r="H40" s="40">
        <v>60</v>
      </c>
      <c r="I40" s="40">
        <v>4</v>
      </c>
      <c r="J40" s="42" t="s">
        <v>4878</v>
      </c>
      <c r="K40" s="40" t="s">
        <v>4687</v>
      </c>
      <c r="L40" s="40" t="s">
        <v>4879</v>
      </c>
      <c r="M40" s="40">
        <v>8</v>
      </c>
      <c r="N40" s="40">
        <v>12</v>
      </c>
      <c r="O40" s="40">
        <v>20</v>
      </c>
      <c r="P40" s="40" t="s">
        <v>4880</v>
      </c>
      <c r="Q40" s="40" t="s">
        <v>4881</v>
      </c>
      <c r="R40" s="42" t="s">
        <v>4882</v>
      </c>
      <c r="S40" s="42" t="s">
        <v>4883</v>
      </c>
      <c r="T40" s="40" t="s">
        <v>4884</v>
      </c>
      <c r="U40" s="40" t="s">
        <v>4885</v>
      </c>
      <c r="V40" s="42" t="s">
        <v>4886</v>
      </c>
      <c r="W40" s="42" t="s">
        <v>4887</v>
      </c>
      <c r="X40" s="42" t="s">
        <v>4884</v>
      </c>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2" t="s">
        <v>4888</v>
      </c>
      <c r="BB40" s="40" t="s">
        <v>4889</v>
      </c>
      <c r="BC40" s="40" t="s">
        <v>4890</v>
      </c>
      <c r="BD40" s="42" t="s">
        <v>4891</v>
      </c>
      <c r="BE40" s="42" t="s">
        <v>4892</v>
      </c>
      <c r="BF40" s="40" t="s">
        <v>101</v>
      </c>
      <c r="BG40" s="40" t="s">
        <v>4701</v>
      </c>
      <c r="BH40" s="40" t="s">
        <v>4893</v>
      </c>
      <c r="BI40" s="40">
        <v>8</v>
      </c>
      <c r="BJ40" s="40">
        <v>12</v>
      </c>
      <c r="BK40" s="40">
        <v>20</v>
      </c>
      <c r="BL40" s="40" t="s">
        <v>4894</v>
      </c>
      <c r="BM40" s="40" t="s">
        <v>4895</v>
      </c>
      <c r="BN40" s="42" t="s">
        <v>4896</v>
      </c>
      <c r="BO40" s="42" t="s">
        <v>4897</v>
      </c>
      <c r="BP40" s="40" t="s">
        <v>4884</v>
      </c>
      <c r="BQ40" s="40" t="s">
        <v>4898</v>
      </c>
      <c r="BR40" s="42" t="s">
        <v>4899</v>
      </c>
      <c r="BS40" s="42" t="s">
        <v>4900</v>
      </c>
      <c r="BT40" s="40" t="s">
        <v>4884</v>
      </c>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t="s">
        <v>4901</v>
      </c>
      <c r="CX40" s="45" t="s">
        <v>4902</v>
      </c>
      <c r="CY40" s="48" t="s">
        <v>4903</v>
      </c>
      <c r="CZ40" s="46" t="s">
        <v>4904</v>
      </c>
      <c r="DA40" s="45" t="s">
        <v>4905</v>
      </c>
      <c r="DB40" s="40" t="s">
        <v>101</v>
      </c>
      <c r="DC40" s="40" t="s">
        <v>4715</v>
      </c>
      <c r="DD40" s="40" t="s">
        <v>4906</v>
      </c>
      <c r="DE40" s="40">
        <v>5</v>
      </c>
      <c r="DF40" s="40">
        <v>15</v>
      </c>
      <c r="DG40" s="40">
        <v>20</v>
      </c>
      <c r="DH40" s="40" t="s">
        <v>4907</v>
      </c>
      <c r="DI40" s="40" t="s">
        <v>4908</v>
      </c>
      <c r="DJ40" s="42" t="s">
        <v>4909</v>
      </c>
      <c r="DK40" s="40" t="s">
        <v>4552</v>
      </c>
      <c r="DL40" s="40" t="s">
        <v>4910</v>
      </c>
      <c r="DM40" s="40" t="s">
        <v>4911</v>
      </c>
      <c r="DN40" s="42" t="s">
        <v>4912</v>
      </c>
      <c r="DO40" s="47" t="s">
        <v>4913</v>
      </c>
      <c r="DP40" s="40" t="s">
        <v>4910</v>
      </c>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2" t="s">
        <v>4914</v>
      </c>
      <c r="ET40" s="45" t="s">
        <v>4915</v>
      </c>
      <c r="EU40" s="40" t="s">
        <v>4386</v>
      </c>
      <c r="EV40" s="42" t="s">
        <v>4916</v>
      </c>
      <c r="EW40" s="46" t="s">
        <v>4917</v>
      </c>
      <c r="EX40" s="40" t="s">
        <v>99</v>
      </c>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c r="JE40" s="40"/>
      <c r="JF40" s="40"/>
      <c r="JG40" s="40"/>
      <c r="JH40" s="40"/>
      <c r="JI40" s="40"/>
      <c r="JJ40" s="40"/>
      <c r="JK40" s="40"/>
      <c r="JL40" s="40"/>
      <c r="JM40" s="40"/>
      <c r="JN40" s="40"/>
      <c r="JO40" s="40"/>
      <c r="JP40" s="40"/>
      <c r="JQ40" s="40"/>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40"/>
      <c r="NI40" s="40"/>
      <c r="NJ40" s="40"/>
      <c r="NK40" s="40"/>
      <c r="NL40" s="40"/>
      <c r="NM40" s="40"/>
      <c r="NN40" s="40"/>
      <c r="NO40" s="40"/>
      <c r="NP40" s="40"/>
      <c r="NQ40" s="40"/>
      <c r="NR40" s="40"/>
      <c r="NS40" s="40"/>
      <c r="NT40" s="40"/>
      <c r="NU40" s="40"/>
      <c r="NV40" s="40"/>
      <c r="NW40" s="40"/>
      <c r="NX40" s="40"/>
      <c r="NY40" s="40"/>
      <c r="NZ40" s="40"/>
      <c r="OA40" s="40"/>
      <c r="OB40" s="40"/>
      <c r="OC40" s="40"/>
      <c r="OD40" s="40"/>
      <c r="OE40" s="40"/>
      <c r="OF40" s="40"/>
      <c r="OG40" s="40"/>
      <c r="OH40" s="40"/>
      <c r="OI40" s="40"/>
      <c r="OJ40" s="40"/>
      <c r="OK40" s="40"/>
      <c r="OL40" s="40"/>
      <c r="OM40" s="40"/>
      <c r="ON40" s="40"/>
      <c r="OO40" s="40"/>
      <c r="OP40" s="40"/>
      <c r="OQ40" s="40"/>
      <c r="OR40" s="40"/>
      <c r="OS40" s="40"/>
      <c r="OT40" s="40"/>
      <c r="OU40" s="40"/>
      <c r="OV40" s="40"/>
      <c r="OW40" s="40"/>
      <c r="OX40" s="40"/>
      <c r="OY40" s="40"/>
      <c r="OZ40" s="40"/>
      <c r="PA40" s="40"/>
      <c r="PB40" s="40"/>
      <c r="PC40" s="40"/>
      <c r="PD40" s="40"/>
      <c r="PE40" s="40"/>
      <c r="PF40" s="40"/>
      <c r="PG40" s="40"/>
      <c r="PH40" s="40"/>
      <c r="PI40" s="40"/>
      <c r="PJ40" s="40"/>
      <c r="PK40" s="40"/>
      <c r="PL40" s="40"/>
      <c r="PM40" s="40"/>
      <c r="PN40" s="40"/>
      <c r="PO40" s="40"/>
      <c r="PP40" s="40"/>
      <c r="PQ40" s="40"/>
      <c r="PR40" s="40"/>
      <c r="PS40" s="40"/>
      <c r="PT40" s="40"/>
      <c r="PU40" s="40"/>
      <c r="PV40" s="40"/>
      <c r="PW40" s="40"/>
      <c r="PX40" s="40"/>
      <c r="PY40" s="40"/>
      <c r="PZ40" s="40"/>
      <c r="QA40" s="40"/>
      <c r="QB40" s="40"/>
      <c r="QC40" s="40"/>
      <c r="QD40" s="40"/>
      <c r="QE40" s="40"/>
      <c r="QF40" s="40"/>
      <c r="QG40" s="40"/>
      <c r="QH40" s="40"/>
      <c r="QI40" s="40"/>
      <c r="QJ40" s="40"/>
      <c r="QK40" s="40"/>
      <c r="QL40" s="40"/>
      <c r="QM40" s="40"/>
      <c r="QN40" s="40"/>
      <c r="QO40" s="40"/>
      <c r="QP40" s="40"/>
      <c r="QQ40" s="40"/>
      <c r="QR40" s="40"/>
      <c r="QS40" s="40"/>
      <c r="QT40" s="40"/>
      <c r="QU40" s="40"/>
      <c r="QV40" s="40"/>
      <c r="QW40" s="40"/>
      <c r="QX40" s="40"/>
      <c r="QY40" s="40"/>
      <c r="QZ40" s="40"/>
      <c r="RA40" s="40"/>
      <c r="RB40" s="40"/>
      <c r="RC40" s="40"/>
      <c r="RD40" s="40"/>
      <c r="RE40" s="40"/>
      <c r="RF40" s="40"/>
      <c r="RG40" s="40"/>
      <c r="RH40" s="40"/>
      <c r="RI40" s="40"/>
      <c r="RJ40" s="40"/>
      <c r="RK40" s="40"/>
      <c r="RL40" s="40"/>
      <c r="RM40" s="40"/>
      <c r="RN40" s="40"/>
      <c r="RO40" s="40"/>
      <c r="RP40" s="40"/>
      <c r="RQ40" s="40"/>
      <c r="RR40" s="40"/>
      <c r="RS40" s="40"/>
      <c r="RT40" s="40"/>
      <c r="RU40" s="40"/>
      <c r="RV40" s="40"/>
      <c r="RW40" s="42" t="s">
        <v>4825</v>
      </c>
      <c r="RX40" s="45" t="s">
        <v>4918</v>
      </c>
      <c r="RY40" s="45" t="s">
        <v>4672</v>
      </c>
      <c r="RZ40" s="45" t="s">
        <v>4919</v>
      </c>
      <c r="SA40" s="42" t="s">
        <v>4920</v>
      </c>
      <c r="SB40" s="42" t="s">
        <v>4789</v>
      </c>
      <c r="SC40" s="42" t="s">
        <v>4676</v>
      </c>
      <c r="SD40" s="42" t="s">
        <v>4732</v>
      </c>
      <c r="SE40" s="40"/>
      <c r="SF40" s="40"/>
      <c r="SG40" s="40"/>
      <c r="SH40" s="40"/>
      <c r="SI40" s="40"/>
      <c r="SJ40" s="40"/>
      <c r="SK40" s="40"/>
      <c r="SL40" s="40"/>
      <c r="SM40" s="40"/>
      <c r="SN40" s="40"/>
      <c r="SO40" s="40"/>
      <c r="SP40" s="40"/>
      <c r="SQ40" s="40"/>
      <c r="SR40" s="40"/>
      <c r="SS40" s="40"/>
      <c r="ST40" s="40"/>
      <c r="SU40" s="40"/>
      <c r="SV40" s="40"/>
      <c r="SW40" s="40"/>
      <c r="SX40" s="40"/>
      <c r="SY40" s="40"/>
      <c r="SZ40" s="40"/>
      <c r="TA40" s="40"/>
      <c r="TB40" s="40"/>
      <c r="TC40" s="40"/>
      <c r="TD40" s="40"/>
      <c r="TE40" s="40"/>
      <c r="TF40" s="40"/>
      <c r="TG40" s="40"/>
      <c r="TH40" s="40"/>
      <c r="TI40" s="40"/>
      <c r="TJ40" s="40"/>
      <c r="TK40" s="40" t="s">
        <v>4921</v>
      </c>
      <c r="TL40" s="40" t="s">
        <v>4829</v>
      </c>
      <c r="TM40" s="40" t="s">
        <v>4922</v>
      </c>
      <c r="TN40" s="40" t="s">
        <v>4923</v>
      </c>
      <c r="TO40" s="40" t="s">
        <v>4924</v>
      </c>
      <c r="TP40" s="40" t="s">
        <v>4925</v>
      </c>
      <c r="TQ40" s="40"/>
      <c r="TR40" s="40"/>
      <c r="TS40" s="40"/>
      <c r="TT40" s="40"/>
      <c r="TU40" s="40"/>
      <c r="TV40" s="40"/>
      <c r="TW40" s="40"/>
      <c r="TX40" s="40"/>
      <c r="TY40" s="40"/>
      <c r="TZ40" s="40"/>
      <c r="UA40" s="40"/>
      <c r="UB40" s="40"/>
      <c r="UC40" s="40"/>
      <c r="UD40" s="40"/>
    </row>
    <row r="41" spans="1:708" s="41" customFormat="1" ht="15" customHeight="1" x14ac:dyDescent="0.25">
      <c r="A41" s="40" t="s">
        <v>481</v>
      </c>
      <c r="B41" s="40" t="s">
        <v>4926</v>
      </c>
      <c r="C41" s="40" t="s">
        <v>669</v>
      </c>
      <c r="D41" s="40" t="s">
        <v>4373</v>
      </c>
      <c r="E41" s="40" t="s">
        <v>143</v>
      </c>
      <c r="F41" s="40">
        <v>20</v>
      </c>
      <c r="G41" s="40">
        <v>40</v>
      </c>
      <c r="H41" s="40">
        <v>60</v>
      </c>
      <c r="I41" s="40">
        <v>4</v>
      </c>
      <c r="J41" s="42" t="s">
        <v>4927</v>
      </c>
      <c r="K41" s="40" t="s">
        <v>10</v>
      </c>
      <c r="L41" s="40" t="s">
        <v>4928</v>
      </c>
      <c r="M41" s="40">
        <v>10</v>
      </c>
      <c r="N41" s="40">
        <v>20</v>
      </c>
      <c r="O41" s="40">
        <v>30</v>
      </c>
      <c r="P41" s="40" t="s">
        <v>4929</v>
      </c>
      <c r="Q41" s="40" t="s">
        <v>4930</v>
      </c>
      <c r="R41" s="42" t="s">
        <v>4931</v>
      </c>
      <c r="S41" s="40" t="s">
        <v>4552</v>
      </c>
      <c r="T41" s="42" t="s">
        <v>4932</v>
      </c>
      <c r="U41" s="40" t="s">
        <v>4933</v>
      </c>
      <c r="V41" s="42" t="s">
        <v>4934</v>
      </c>
      <c r="W41" s="40" t="s">
        <v>4935</v>
      </c>
      <c r="X41" s="41" t="s">
        <v>4936</v>
      </c>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t="s">
        <v>4937</v>
      </c>
      <c r="BB41" s="40" t="s">
        <v>4938</v>
      </c>
      <c r="BC41" s="40" t="s">
        <v>4712</v>
      </c>
      <c r="BD41" s="42" t="s">
        <v>4939</v>
      </c>
      <c r="BE41" s="40" t="s">
        <v>4940</v>
      </c>
      <c r="BF41" s="40" t="s">
        <v>101</v>
      </c>
      <c r="BG41" s="40" t="s">
        <v>31</v>
      </c>
      <c r="BH41" s="40" t="s">
        <v>4941</v>
      </c>
      <c r="BI41" s="40">
        <v>7</v>
      </c>
      <c r="BJ41" s="40">
        <v>13</v>
      </c>
      <c r="BK41" s="40">
        <v>20</v>
      </c>
      <c r="BL41" s="40" t="s">
        <v>4942</v>
      </c>
      <c r="BM41" s="40" t="s">
        <v>4943</v>
      </c>
      <c r="BN41" s="40" t="s">
        <v>4944</v>
      </c>
      <c r="BO41" s="42" t="s">
        <v>4945</v>
      </c>
      <c r="BP41" s="42" t="s">
        <v>4932</v>
      </c>
      <c r="BQ41" s="40" t="s">
        <v>4946</v>
      </c>
      <c r="BR41" s="40" t="s">
        <v>4947</v>
      </c>
      <c r="BS41" s="40" t="s">
        <v>4948</v>
      </c>
      <c r="BT41" s="40" t="s">
        <v>4949</v>
      </c>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t="s">
        <v>4950</v>
      </c>
      <c r="CX41" s="40" t="s">
        <v>4951</v>
      </c>
      <c r="CY41" s="40" t="s">
        <v>4386</v>
      </c>
      <c r="CZ41" s="40" t="s">
        <v>4952</v>
      </c>
      <c r="DA41" s="40" t="s">
        <v>4953</v>
      </c>
      <c r="DB41" s="40" t="s">
        <v>99</v>
      </c>
      <c r="DC41" s="40" t="s">
        <v>32</v>
      </c>
      <c r="DD41" s="40" t="s">
        <v>4954</v>
      </c>
      <c r="DE41" s="40">
        <v>3</v>
      </c>
      <c r="DF41" s="40">
        <v>7</v>
      </c>
      <c r="DG41" s="40">
        <v>10</v>
      </c>
      <c r="DH41" s="40" t="s">
        <v>4955</v>
      </c>
      <c r="DI41" s="40" t="s">
        <v>4956</v>
      </c>
      <c r="DJ41" s="42" t="s">
        <v>4957</v>
      </c>
      <c r="DK41" s="42" t="s">
        <v>4958</v>
      </c>
      <c r="DL41" s="40" t="s">
        <v>4932</v>
      </c>
      <c r="DM41" s="42" t="s">
        <v>4959</v>
      </c>
      <c r="DN41" s="42" t="s">
        <v>4960</v>
      </c>
      <c r="DO41" s="40" t="s">
        <v>4552</v>
      </c>
      <c r="DP41" s="42" t="s">
        <v>4936</v>
      </c>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2" t="s">
        <v>4961</v>
      </c>
      <c r="ET41" s="42" t="s">
        <v>4962</v>
      </c>
      <c r="EU41" s="40" t="s">
        <v>4386</v>
      </c>
      <c r="EV41" s="42" t="s">
        <v>4963</v>
      </c>
      <c r="EW41" s="42" t="s">
        <v>4964</v>
      </c>
      <c r="EX41" s="40" t="s">
        <v>101</v>
      </c>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40"/>
      <c r="KW41" s="40"/>
      <c r="KX41" s="40"/>
      <c r="KY41" s="40"/>
      <c r="KZ41" s="40"/>
      <c r="LA41" s="40"/>
      <c r="LB41" s="40"/>
      <c r="LC41" s="40"/>
      <c r="LD41" s="40"/>
      <c r="LE41" s="40"/>
      <c r="LF41" s="40"/>
      <c r="LG41" s="40"/>
      <c r="LH41" s="40"/>
      <c r="LI41" s="40"/>
      <c r="LJ41" s="40"/>
      <c r="LK41" s="40"/>
      <c r="LL41" s="40"/>
      <c r="LM41" s="40"/>
      <c r="LN41" s="40"/>
      <c r="LO41" s="40"/>
      <c r="LP41" s="40"/>
      <c r="LQ41" s="40"/>
      <c r="LR41" s="40"/>
      <c r="LS41" s="40"/>
      <c r="LT41" s="40"/>
      <c r="LU41" s="40"/>
      <c r="LV41" s="40"/>
      <c r="LW41" s="40"/>
      <c r="LX41" s="40"/>
      <c r="LY41" s="40"/>
      <c r="LZ41" s="40"/>
      <c r="MA41" s="40"/>
      <c r="MB41" s="40"/>
      <c r="MC41" s="40"/>
      <c r="MD41" s="40"/>
      <c r="ME41" s="40"/>
      <c r="MF41" s="40"/>
      <c r="MG41" s="40"/>
      <c r="MH41" s="40"/>
      <c r="MI41" s="40"/>
      <c r="MJ41" s="40"/>
      <c r="MK41" s="40"/>
      <c r="ML41" s="40"/>
      <c r="MM41" s="40"/>
      <c r="MN41" s="40"/>
      <c r="MO41" s="40"/>
      <c r="MP41" s="40"/>
      <c r="MQ41" s="40"/>
      <c r="MR41" s="40"/>
      <c r="MS41" s="40"/>
      <c r="MT41" s="40"/>
      <c r="MU41" s="40"/>
      <c r="MV41" s="40"/>
      <c r="MW41" s="40"/>
      <c r="MX41" s="40"/>
      <c r="MY41" s="40"/>
      <c r="MZ41" s="40"/>
      <c r="NA41" s="40"/>
      <c r="NB41" s="40"/>
      <c r="NC41" s="40"/>
      <c r="ND41" s="40"/>
      <c r="NE41" s="40"/>
      <c r="NF41" s="40"/>
      <c r="NG41" s="40"/>
      <c r="NH41" s="40"/>
      <c r="NI41" s="40"/>
      <c r="NJ41" s="40"/>
      <c r="NK41" s="40"/>
      <c r="NL41" s="40"/>
      <c r="NM41" s="40"/>
      <c r="NN41" s="40"/>
      <c r="NO41" s="40"/>
      <c r="NP41" s="40"/>
      <c r="NQ41" s="40"/>
      <c r="NR41" s="40"/>
      <c r="NS41" s="40"/>
      <c r="NT41" s="40"/>
      <c r="NU41" s="40"/>
      <c r="NV41" s="40"/>
      <c r="NW41" s="40"/>
      <c r="NX41" s="40"/>
      <c r="NY41" s="40"/>
      <c r="NZ41" s="40"/>
      <c r="OA41" s="40"/>
      <c r="OB41" s="40"/>
      <c r="OC41" s="40"/>
      <c r="OD41" s="40"/>
      <c r="OE41" s="40"/>
      <c r="OF41" s="40"/>
      <c r="OG41" s="40"/>
      <c r="OH41" s="40"/>
      <c r="OI41" s="40"/>
      <c r="OJ41" s="40"/>
      <c r="OK41" s="40"/>
      <c r="OL41" s="40"/>
      <c r="OM41" s="40"/>
      <c r="ON41" s="40"/>
      <c r="OO41" s="40"/>
      <c r="OP41" s="40"/>
      <c r="OQ41" s="40"/>
      <c r="OR41" s="40"/>
      <c r="OS41" s="40"/>
      <c r="OT41" s="40"/>
      <c r="OU41" s="40"/>
      <c r="OV41" s="40"/>
      <c r="OW41" s="40"/>
      <c r="OX41" s="40"/>
      <c r="OY41" s="40"/>
      <c r="OZ41" s="40"/>
      <c r="PA41" s="40"/>
      <c r="PB41" s="40"/>
      <c r="PC41" s="40"/>
      <c r="PD41" s="40"/>
      <c r="PE41" s="40"/>
      <c r="PF41" s="40"/>
      <c r="PG41" s="40"/>
      <c r="PH41" s="40"/>
      <c r="PI41" s="40"/>
      <c r="PJ41" s="40"/>
      <c r="PK41" s="40"/>
      <c r="PL41" s="40"/>
      <c r="PM41" s="40"/>
      <c r="PN41" s="40"/>
      <c r="PO41" s="40"/>
      <c r="PP41" s="40"/>
      <c r="PQ41" s="40"/>
      <c r="PR41" s="40"/>
      <c r="PS41" s="40"/>
      <c r="PT41" s="40"/>
      <c r="PU41" s="40"/>
      <c r="PV41" s="40"/>
      <c r="PW41" s="40"/>
      <c r="PX41" s="40"/>
      <c r="PY41" s="40"/>
      <c r="PZ41" s="40"/>
      <c r="QA41" s="40"/>
      <c r="QB41" s="40"/>
      <c r="QC41" s="40"/>
      <c r="QD41" s="40"/>
      <c r="QE41" s="40"/>
      <c r="QF41" s="40"/>
      <c r="QG41" s="40"/>
      <c r="QH41" s="40"/>
      <c r="QI41" s="40"/>
      <c r="QJ41" s="40"/>
      <c r="QK41" s="40"/>
      <c r="QL41" s="40"/>
      <c r="QM41" s="40"/>
      <c r="QN41" s="40"/>
      <c r="QO41" s="40"/>
      <c r="QP41" s="40"/>
      <c r="QQ41" s="40"/>
      <c r="QR41" s="40"/>
      <c r="QS41" s="40"/>
      <c r="QT41" s="40"/>
      <c r="QU41" s="40"/>
      <c r="QV41" s="40"/>
      <c r="QW41" s="40"/>
      <c r="QX41" s="40"/>
      <c r="QY41" s="40"/>
      <c r="QZ41" s="40"/>
      <c r="RA41" s="40"/>
      <c r="RB41" s="40"/>
      <c r="RC41" s="40"/>
      <c r="RD41" s="40"/>
      <c r="RE41" s="40"/>
      <c r="RF41" s="40"/>
      <c r="RG41" s="40"/>
      <c r="RH41" s="40"/>
      <c r="RI41" s="40"/>
      <c r="RJ41" s="40"/>
      <c r="RK41" s="40"/>
      <c r="RL41" s="40"/>
      <c r="RM41" s="40"/>
      <c r="RN41" s="40"/>
      <c r="RO41" s="40"/>
      <c r="RP41" s="40"/>
      <c r="RQ41" s="40"/>
      <c r="RR41" s="40"/>
      <c r="RS41" s="40"/>
      <c r="RT41" s="40"/>
      <c r="RU41" s="40"/>
      <c r="RV41" s="40"/>
      <c r="RW41" s="40" t="s">
        <v>4863</v>
      </c>
      <c r="RX41" s="42" t="s">
        <v>4864</v>
      </c>
      <c r="RY41" s="42" t="s">
        <v>4401</v>
      </c>
      <c r="RZ41" s="42" t="s">
        <v>4402</v>
      </c>
      <c r="SA41" s="42" t="s">
        <v>4965</v>
      </c>
      <c r="SB41" s="42" t="s">
        <v>4404</v>
      </c>
      <c r="SC41" s="40" t="s">
        <v>4405</v>
      </c>
      <c r="SD41" s="40" t="s">
        <v>4966</v>
      </c>
      <c r="SE41" s="40"/>
      <c r="SF41" s="40"/>
      <c r="SG41" s="40"/>
      <c r="SH41" s="40"/>
      <c r="SI41" s="40"/>
      <c r="SJ41" s="40"/>
      <c r="SK41" s="40"/>
      <c r="SL41" s="40"/>
      <c r="SM41" s="40"/>
      <c r="SN41" s="40"/>
      <c r="SO41" s="40"/>
      <c r="SP41" s="40"/>
      <c r="SQ41" s="40"/>
      <c r="SR41" s="40"/>
      <c r="SS41" s="40"/>
      <c r="ST41" s="40"/>
      <c r="SU41" s="40"/>
      <c r="SV41" s="40"/>
      <c r="SW41" s="40"/>
      <c r="SX41" s="40"/>
      <c r="SY41" s="40"/>
      <c r="SZ41" s="40"/>
      <c r="TA41" s="40"/>
      <c r="TB41" s="40"/>
      <c r="TC41" s="40"/>
      <c r="TD41" s="40"/>
      <c r="TE41" s="40"/>
      <c r="TF41" s="40"/>
      <c r="TG41" s="40"/>
      <c r="TH41" s="40"/>
      <c r="TI41" s="40"/>
      <c r="TJ41" s="40"/>
      <c r="TK41" s="40" t="s">
        <v>4967</v>
      </c>
      <c r="TL41" s="40" t="s">
        <v>4968</v>
      </c>
      <c r="TM41" s="40" t="s">
        <v>4969</v>
      </c>
      <c r="TN41" s="40" t="s">
        <v>4970</v>
      </c>
      <c r="TO41" s="40" t="s">
        <v>4971</v>
      </c>
      <c r="TP41" s="40" t="s">
        <v>4972</v>
      </c>
      <c r="TQ41" s="40" t="s">
        <v>4973</v>
      </c>
      <c r="TR41" s="40" t="s">
        <v>4974</v>
      </c>
      <c r="TS41" s="40" t="s">
        <v>4975</v>
      </c>
      <c r="TT41" s="40" t="s">
        <v>4976</v>
      </c>
      <c r="TU41" s="40"/>
      <c r="TV41" s="40"/>
      <c r="TW41" s="40"/>
      <c r="TX41" s="40"/>
      <c r="TY41" s="40"/>
      <c r="TZ41" s="40"/>
      <c r="UA41" s="40"/>
      <c r="UB41" s="40"/>
      <c r="UC41" s="40"/>
      <c r="UD41" s="40"/>
    </row>
    <row r="42" spans="1:708" s="41" customFormat="1" ht="15" customHeight="1" x14ac:dyDescent="0.25">
      <c r="A42" s="40" t="s">
        <v>482</v>
      </c>
      <c r="B42" s="40" t="s">
        <v>3949</v>
      </c>
      <c r="C42" s="40" t="s">
        <v>669</v>
      </c>
      <c r="D42" s="40" t="s">
        <v>4373</v>
      </c>
      <c r="E42" s="40" t="s">
        <v>141</v>
      </c>
      <c r="F42" s="40">
        <v>20</v>
      </c>
      <c r="G42" s="40">
        <v>40</v>
      </c>
      <c r="H42" s="40">
        <v>60</v>
      </c>
      <c r="I42" s="40">
        <v>4</v>
      </c>
      <c r="J42" s="40" t="s">
        <v>4977</v>
      </c>
      <c r="K42" s="40" t="s">
        <v>10</v>
      </c>
      <c r="L42" s="40" t="s">
        <v>4978</v>
      </c>
      <c r="M42" s="40">
        <v>10</v>
      </c>
      <c r="N42" s="40">
        <v>20</v>
      </c>
      <c r="O42" s="40">
        <v>30</v>
      </c>
      <c r="P42" s="40" t="s">
        <v>4979</v>
      </c>
      <c r="Q42" s="40" t="s">
        <v>4980</v>
      </c>
      <c r="R42" s="42" t="s">
        <v>4981</v>
      </c>
      <c r="S42" s="40" t="s">
        <v>4982</v>
      </c>
      <c r="T42" s="42" t="s">
        <v>4379</v>
      </c>
      <c r="U42" s="40" t="s">
        <v>4983</v>
      </c>
      <c r="V42" s="42" t="s">
        <v>4984</v>
      </c>
      <c r="W42" s="40" t="s">
        <v>4985</v>
      </c>
      <c r="X42" s="42" t="s">
        <v>4379</v>
      </c>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2" t="s">
        <v>4986</v>
      </c>
      <c r="BB42" s="42" t="s">
        <v>4987</v>
      </c>
      <c r="BC42" s="40" t="s">
        <v>4988</v>
      </c>
      <c r="BD42" s="40" t="s">
        <v>4754</v>
      </c>
      <c r="BE42" s="40" t="s">
        <v>4989</v>
      </c>
      <c r="BF42" s="40" t="s">
        <v>101</v>
      </c>
      <c r="BG42" s="40" t="s">
        <v>31</v>
      </c>
      <c r="BH42" s="40" t="s">
        <v>4990</v>
      </c>
      <c r="BI42" s="40">
        <v>10</v>
      </c>
      <c r="BJ42" s="40">
        <v>20</v>
      </c>
      <c r="BK42" s="40">
        <v>30</v>
      </c>
      <c r="BL42" s="40" t="s">
        <v>4991</v>
      </c>
      <c r="BM42" s="40" t="s">
        <v>4992</v>
      </c>
      <c r="BN42" s="40" t="s">
        <v>4993</v>
      </c>
      <c r="BO42" s="40" t="s">
        <v>4994</v>
      </c>
      <c r="BP42" s="42" t="s">
        <v>4379</v>
      </c>
      <c r="BQ42" s="40" t="s">
        <v>4995</v>
      </c>
      <c r="BR42" s="42" t="s">
        <v>4996</v>
      </c>
      <c r="BS42" s="40" t="s">
        <v>4997</v>
      </c>
      <c r="BT42" s="42" t="s">
        <v>4379</v>
      </c>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2" t="s">
        <v>4998</v>
      </c>
      <c r="CX42" s="42" t="s">
        <v>4999</v>
      </c>
      <c r="CY42" s="40" t="s">
        <v>4386</v>
      </c>
      <c r="CZ42" s="42" t="s">
        <v>5000</v>
      </c>
      <c r="DA42" s="40" t="s">
        <v>5001</v>
      </c>
      <c r="DB42" s="40" t="s">
        <v>101</v>
      </c>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t="s">
        <v>4863</v>
      </c>
      <c r="RX42" s="42" t="s">
        <v>4400</v>
      </c>
      <c r="RY42" s="40" t="s">
        <v>4401</v>
      </c>
      <c r="RZ42" s="42" t="s">
        <v>4402</v>
      </c>
      <c r="SA42" s="40" t="s">
        <v>4403</v>
      </c>
      <c r="SB42" s="42" t="s">
        <v>4404</v>
      </c>
      <c r="SC42" s="42" t="s">
        <v>4405</v>
      </c>
      <c r="SD42" s="40" t="s">
        <v>4406</v>
      </c>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t="s">
        <v>4967</v>
      </c>
      <c r="TL42" s="40" t="s">
        <v>5002</v>
      </c>
      <c r="TM42" s="40" t="s">
        <v>5003</v>
      </c>
      <c r="TN42" s="40" t="s">
        <v>4970</v>
      </c>
      <c r="TO42" s="40" t="s">
        <v>4971</v>
      </c>
      <c r="TP42" s="40" t="s">
        <v>4972</v>
      </c>
      <c r="TQ42" s="40" t="s">
        <v>4973</v>
      </c>
      <c r="TR42" s="40" t="s">
        <v>5004</v>
      </c>
      <c r="TS42" s="40" t="s">
        <v>5005</v>
      </c>
      <c r="TT42" s="40"/>
      <c r="TU42" s="40"/>
      <c r="TV42" s="40"/>
      <c r="TW42" s="40"/>
      <c r="TX42" s="40"/>
      <c r="TY42" s="40"/>
      <c r="TZ42" s="40"/>
      <c r="UA42" s="40"/>
      <c r="UB42" s="40"/>
      <c r="UC42" s="40"/>
      <c r="UD42" s="40"/>
    </row>
    <row r="43" spans="1:708" s="41" customFormat="1" ht="15" customHeight="1" x14ac:dyDescent="0.25">
      <c r="A43" s="40" t="s">
        <v>483</v>
      </c>
      <c r="B43" s="40" t="s">
        <v>4372</v>
      </c>
      <c r="C43" s="40" t="s">
        <v>669</v>
      </c>
      <c r="D43" s="40" t="s">
        <v>4373</v>
      </c>
      <c r="E43" s="40" t="s">
        <v>150</v>
      </c>
      <c r="F43" s="40">
        <v>10</v>
      </c>
      <c r="G43" s="40">
        <v>50</v>
      </c>
      <c r="H43" s="40">
        <v>60</v>
      </c>
      <c r="I43" s="40">
        <v>4</v>
      </c>
      <c r="J43" s="40" t="s">
        <v>4374</v>
      </c>
      <c r="K43" s="40" t="s">
        <v>10</v>
      </c>
      <c r="L43" s="40" t="s">
        <v>4375</v>
      </c>
      <c r="M43" s="40">
        <v>5</v>
      </c>
      <c r="N43" s="40">
        <v>25</v>
      </c>
      <c r="O43" s="40">
        <v>30</v>
      </c>
      <c r="P43" s="40" t="s">
        <v>4376</v>
      </c>
      <c r="Q43" s="40" t="s">
        <v>4377</v>
      </c>
      <c r="R43" s="40" t="s">
        <v>4380</v>
      </c>
      <c r="S43" s="40" t="s">
        <v>4378</v>
      </c>
      <c r="T43" s="40" t="s">
        <v>4379</v>
      </c>
      <c r="U43" s="40" t="s">
        <v>4381</v>
      </c>
      <c r="V43" s="40" t="s">
        <v>4382</v>
      </c>
      <c r="W43" s="40" t="s">
        <v>4383</v>
      </c>
      <c r="X43" s="40" t="s">
        <v>4379</v>
      </c>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t="s">
        <v>4384</v>
      </c>
      <c r="BB43" s="40" t="s">
        <v>4385</v>
      </c>
      <c r="BC43" s="40" t="s">
        <v>4386</v>
      </c>
      <c r="BD43" s="40" t="s">
        <v>4387</v>
      </c>
      <c r="BE43" s="40" t="s">
        <v>4388</v>
      </c>
      <c r="BF43" s="40" t="s">
        <v>101</v>
      </c>
      <c r="BG43" s="40" t="s">
        <v>31</v>
      </c>
      <c r="BH43" s="40" t="s">
        <v>4389</v>
      </c>
      <c r="BI43" s="40">
        <v>5</v>
      </c>
      <c r="BJ43" s="40">
        <v>25</v>
      </c>
      <c r="BK43" s="40">
        <v>30</v>
      </c>
      <c r="BL43" s="40" t="s">
        <v>4390</v>
      </c>
      <c r="BM43" s="40" t="s">
        <v>4391</v>
      </c>
      <c r="BN43" s="40" t="s">
        <v>4392</v>
      </c>
      <c r="BO43" s="40" t="s">
        <v>4393</v>
      </c>
      <c r="BP43" s="40" t="s">
        <v>4379</v>
      </c>
      <c r="BQ43" s="40" t="s">
        <v>4381</v>
      </c>
      <c r="BR43" s="40" t="s">
        <v>4382</v>
      </c>
      <c r="BS43" s="40" t="s">
        <v>4394</v>
      </c>
      <c r="BT43" s="40" t="s">
        <v>4379</v>
      </c>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t="s">
        <v>4395</v>
      </c>
      <c r="CX43" s="40" t="s">
        <v>4396</v>
      </c>
      <c r="CY43" s="40" t="s">
        <v>4397</v>
      </c>
      <c r="CZ43" s="40" t="s">
        <v>4387</v>
      </c>
      <c r="DA43" s="40" t="s">
        <v>4398</v>
      </c>
      <c r="DB43" s="40" t="s">
        <v>101</v>
      </c>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t="s">
        <v>4399</v>
      </c>
      <c r="RX43" s="40" t="s">
        <v>4400</v>
      </c>
      <c r="RY43" s="40" t="s">
        <v>4401</v>
      </c>
      <c r="RZ43" s="40" t="s">
        <v>4402</v>
      </c>
      <c r="SA43" s="40" t="s">
        <v>4403</v>
      </c>
      <c r="SB43" s="40" t="s">
        <v>4404</v>
      </c>
      <c r="SC43" s="40" t="s">
        <v>4405</v>
      </c>
      <c r="SD43" s="40" t="s">
        <v>4406</v>
      </c>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t="s">
        <v>4407</v>
      </c>
      <c r="TL43" s="40" t="s">
        <v>4408</v>
      </c>
      <c r="TM43" s="40" t="s">
        <v>4409</v>
      </c>
      <c r="TN43" s="40" t="s">
        <v>4410</v>
      </c>
      <c r="TO43" s="40" t="s">
        <v>4411</v>
      </c>
      <c r="TP43" s="40" t="s">
        <v>4412</v>
      </c>
      <c r="TQ43" s="40" t="s">
        <v>4413</v>
      </c>
      <c r="TR43" s="40" t="s">
        <v>4414</v>
      </c>
      <c r="TS43" s="40" t="s">
        <v>4415</v>
      </c>
      <c r="TT43" s="40"/>
      <c r="TU43" s="40"/>
      <c r="TV43" s="40"/>
      <c r="TW43" s="40"/>
      <c r="TX43" s="40"/>
      <c r="TY43" s="40"/>
      <c r="TZ43" s="40"/>
      <c r="UA43" s="40"/>
      <c r="UB43" s="40"/>
      <c r="UC43" s="40"/>
      <c r="UD43" s="40"/>
    </row>
    <row r="44" spans="1:708" s="41" customFormat="1" ht="15" customHeight="1" x14ac:dyDescent="0.25">
      <c r="A44" s="40" t="s">
        <v>484</v>
      </c>
      <c r="B44" s="40" t="s">
        <v>2680</v>
      </c>
      <c r="C44" s="40" t="s">
        <v>669</v>
      </c>
      <c r="D44" s="40" t="s">
        <v>213</v>
      </c>
      <c r="E44" s="40" t="s">
        <v>143</v>
      </c>
      <c r="F44" s="40">
        <v>21</v>
      </c>
      <c r="G44" s="40">
        <v>54</v>
      </c>
      <c r="H44" s="40">
        <v>75</v>
      </c>
      <c r="I44" s="40">
        <v>5</v>
      </c>
      <c r="J44" s="40" t="s">
        <v>3753</v>
      </c>
      <c r="K44" s="40" t="s">
        <v>10</v>
      </c>
      <c r="L44" s="40" t="s">
        <v>3754</v>
      </c>
      <c r="M44" s="40">
        <v>10</v>
      </c>
      <c r="N44" s="40">
        <v>24</v>
      </c>
      <c r="O44" s="40">
        <v>34</v>
      </c>
      <c r="P44" s="40" t="s">
        <v>2681</v>
      </c>
      <c r="Q44" s="40" t="s">
        <v>3755</v>
      </c>
      <c r="R44" s="40" t="s">
        <v>3756</v>
      </c>
      <c r="S44" s="40" t="s">
        <v>3757</v>
      </c>
      <c r="T44" s="40" t="s">
        <v>1435</v>
      </c>
      <c r="U44" s="40" t="s">
        <v>3758</v>
      </c>
      <c r="V44" s="40" t="s">
        <v>2683</v>
      </c>
      <c r="W44" s="40" t="s">
        <v>3759</v>
      </c>
      <c r="X44" s="40" t="s">
        <v>1435</v>
      </c>
      <c r="Y44" s="40" t="s">
        <v>2684</v>
      </c>
      <c r="Z44" s="40" t="s">
        <v>3760</v>
      </c>
      <c r="AA44" s="40" t="s">
        <v>2685</v>
      </c>
      <c r="AB44" s="40" t="s">
        <v>1435</v>
      </c>
      <c r="AC44" s="40" t="s">
        <v>3761</v>
      </c>
      <c r="AD44" s="40" t="s">
        <v>2686</v>
      </c>
      <c r="AE44" s="40" t="s">
        <v>2687</v>
      </c>
      <c r="AF44" s="40" t="s">
        <v>1435</v>
      </c>
      <c r="AG44" s="40" t="s">
        <v>3762</v>
      </c>
      <c r="AH44" s="40" t="s">
        <v>2688</v>
      </c>
      <c r="AI44" s="40" t="s">
        <v>3763</v>
      </c>
      <c r="AJ44" s="40" t="s">
        <v>2682</v>
      </c>
      <c r="AK44" s="40" t="s">
        <v>3764</v>
      </c>
      <c r="AL44" s="40" t="s">
        <v>419</v>
      </c>
      <c r="AM44" s="40" t="s">
        <v>3765</v>
      </c>
      <c r="AN44" s="40" t="s">
        <v>2682</v>
      </c>
      <c r="AO44" s="40" t="s">
        <v>2690</v>
      </c>
      <c r="AP44" s="40" t="s">
        <v>2691</v>
      </c>
      <c r="AQ44" s="40" t="s">
        <v>3766</v>
      </c>
      <c r="AR44" s="40" t="s">
        <v>2682</v>
      </c>
      <c r="AS44" s="40"/>
      <c r="AT44" s="40"/>
      <c r="AU44" s="40"/>
      <c r="AV44" s="40"/>
      <c r="AW44" s="40"/>
      <c r="AX44" s="40"/>
      <c r="AY44" s="40"/>
      <c r="AZ44" s="40"/>
      <c r="BA44" s="40" t="s">
        <v>3767</v>
      </c>
      <c r="BB44" s="40" t="s">
        <v>3768</v>
      </c>
      <c r="BC44" s="40" t="s">
        <v>2692</v>
      </c>
      <c r="BD44" s="40" t="s">
        <v>2713</v>
      </c>
      <c r="BE44" s="40" t="s">
        <v>3769</v>
      </c>
      <c r="BF44" s="40" t="s">
        <v>99</v>
      </c>
      <c r="BG44" s="40" t="s">
        <v>31</v>
      </c>
      <c r="BH44" s="40" t="s">
        <v>3770</v>
      </c>
      <c r="BI44" s="40">
        <v>6</v>
      </c>
      <c r="BJ44" s="40">
        <v>17</v>
      </c>
      <c r="BK44" s="40">
        <v>23</v>
      </c>
      <c r="BL44" s="40" t="s">
        <v>2694</v>
      </c>
      <c r="BM44" s="40" t="s">
        <v>2695</v>
      </c>
      <c r="BN44" s="40" t="s">
        <v>2696</v>
      </c>
      <c r="BO44" s="40" t="s">
        <v>3771</v>
      </c>
      <c r="BP44" s="40" t="s">
        <v>2701</v>
      </c>
      <c r="BQ44" s="40" t="s">
        <v>2697</v>
      </c>
      <c r="BR44" s="40" t="s">
        <v>3772</v>
      </c>
      <c r="BS44" s="40" t="s">
        <v>3773</v>
      </c>
      <c r="BT44" s="40" t="s">
        <v>3774</v>
      </c>
      <c r="BU44" s="40" t="s">
        <v>2698</v>
      </c>
      <c r="BV44" s="40" t="s">
        <v>3775</v>
      </c>
      <c r="BW44" s="40" t="s">
        <v>3776</v>
      </c>
      <c r="BX44" s="40" t="s">
        <v>3536</v>
      </c>
      <c r="BY44" s="40" t="s">
        <v>2700</v>
      </c>
      <c r="BZ44" s="40" t="s">
        <v>3777</v>
      </c>
      <c r="CA44" s="40" t="s">
        <v>3778</v>
      </c>
      <c r="CB44" s="40" t="s">
        <v>2701</v>
      </c>
      <c r="CC44" s="40" t="s">
        <v>3779</v>
      </c>
      <c r="CD44" s="40" t="s">
        <v>2702</v>
      </c>
      <c r="CE44" s="40" t="s">
        <v>2703</v>
      </c>
      <c r="CF44" s="40" t="s">
        <v>2709</v>
      </c>
      <c r="CG44" s="40"/>
      <c r="CH44" s="40"/>
      <c r="CI44" s="40"/>
      <c r="CJ44" s="40"/>
      <c r="CK44" s="40"/>
      <c r="CL44" s="40"/>
      <c r="CM44" s="40"/>
      <c r="CN44" s="40"/>
      <c r="CO44" s="40"/>
      <c r="CP44" s="40"/>
      <c r="CQ44" s="40"/>
      <c r="CR44" s="40"/>
      <c r="CS44" s="40"/>
      <c r="CT44" s="40"/>
      <c r="CU44" s="40"/>
      <c r="CV44" s="40"/>
      <c r="CW44" s="40" t="s">
        <v>3780</v>
      </c>
      <c r="CX44" s="40" t="s">
        <v>2704</v>
      </c>
      <c r="CY44" s="40" t="s">
        <v>2692</v>
      </c>
      <c r="CZ44" s="40" t="s">
        <v>2713</v>
      </c>
      <c r="DA44" s="40" t="s">
        <v>3781</v>
      </c>
      <c r="DB44" s="40" t="s">
        <v>99</v>
      </c>
      <c r="DC44" s="40" t="s">
        <v>32</v>
      </c>
      <c r="DD44" s="40" t="s">
        <v>2705</v>
      </c>
      <c r="DE44" s="40">
        <v>5</v>
      </c>
      <c r="DF44" s="40">
        <v>13</v>
      </c>
      <c r="DG44" s="40">
        <v>18</v>
      </c>
      <c r="DH44" s="40" t="s">
        <v>2706</v>
      </c>
      <c r="DI44" s="40" t="s">
        <v>2707</v>
      </c>
      <c r="DJ44" s="40" t="s">
        <v>3782</v>
      </c>
      <c r="DK44" s="40" t="s">
        <v>2708</v>
      </c>
      <c r="DL44" s="40" t="s">
        <v>2709</v>
      </c>
      <c r="DM44" s="40" t="s">
        <v>2710</v>
      </c>
      <c r="DN44" s="40" t="s">
        <v>3783</v>
      </c>
      <c r="DO44" s="40" t="s">
        <v>3784</v>
      </c>
      <c r="DP44" s="40" t="s">
        <v>2711</v>
      </c>
      <c r="DQ44" s="40" t="s">
        <v>2712</v>
      </c>
      <c r="DR44" s="40" t="s">
        <v>3785</v>
      </c>
      <c r="DS44" s="40" t="s">
        <v>3786</v>
      </c>
      <c r="DT44" s="40" t="s">
        <v>3787</v>
      </c>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t="s">
        <v>3788</v>
      </c>
      <c r="ET44" s="40" t="s">
        <v>3789</v>
      </c>
      <c r="EU44" s="40" t="s">
        <v>2692</v>
      </c>
      <c r="EV44" s="40" t="s">
        <v>2713</v>
      </c>
      <c r="EW44" s="40" t="s">
        <v>3790</v>
      </c>
      <c r="EX44" s="40" t="s">
        <v>99</v>
      </c>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t="s">
        <v>2677</v>
      </c>
      <c r="RX44" s="40" t="s">
        <v>3791</v>
      </c>
      <c r="RY44" s="40" t="s">
        <v>3792</v>
      </c>
      <c r="RZ44" s="40" t="s">
        <v>3793</v>
      </c>
      <c r="SA44" s="40" t="s">
        <v>2675</v>
      </c>
      <c r="SB44" s="40" t="s">
        <v>3794</v>
      </c>
      <c r="SC44" s="40" t="s">
        <v>2716</v>
      </c>
      <c r="SD44" s="40" t="s">
        <v>3795</v>
      </c>
      <c r="SE44" s="40" t="s">
        <v>3796</v>
      </c>
      <c r="SF44" s="40" t="s">
        <v>3797</v>
      </c>
      <c r="SG44" s="40"/>
      <c r="SH44" s="40"/>
      <c r="SI44" s="40"/>
      <c r="SJ44" s="40"/>
      <c r="SK44" s="40"/>
      <c r="SL44" s="40"/>
      <c r="SM44" s="40"/>
      <c r="SN44" s="40"/>
      <c r="SO44" s="40"/>
      <c r="SP44" s="40"/>
      <c r="SQ44" s="40"/>
      <c r="SR44" s="40"/>
      <c r="SS44" s="40"/>
      <c r="ST44" s="40"/>
      <c r="SU44" s="40"/>
      <c r="SV44" s="40"/>
      <c r="SW44" s="40"/>
      <c r="SX44" s="40"/>
      <c r="SY44" s="40"/>
      <c r="SZ44" s="40"/>
      <c r="TA44" s="40"/>
      <c r="TB44" s="40"/>
      <c r="TC44" s="40"/>
      <c r="TD44" s="40"/>
      <c r="TE44" s="40"/>
      <c r="TF44" s="40"/>
      <c r="TG44" s="40"/>
      <c r="TH44" s="40"/>
      <c r="TI44" s="40"/>
      <c r="TJ44" s="40"/>
      <c r="TK44" s="40" t="s">
        <v>3798</v>
      </c>
      <c r="TL44" s="40" t="s">
        <v>3799</v>
      </c>
      <c r="TM44" s="40" t="s">
        <v>1757</v>
      </c>
      <c r="TN44" s="40" t="s">
        <v>1756</v>
      </c>
      <c r="TO44" s="40" t="s">
        <v>2610</v>
      </c>
      <c r="TP44" s="40" t="s">
        <v>1758</v>
      </c>
      <c r="TQ44" s="40"/>
      <c r="TR44" s="40"/>
      <c r="TS44" s="40"/>
      <c r="TT44" s="40"/>
      <c r="TU44" s="40"/>
      <c r="TV44" s="40"/>
      <c r="TW44" s="40"/>
      <c r="TX44" s="40"/>
      <c r="TY44" s="40"/>
      <c r="TZ44" s="40"/>
      <c r="UA44" s="40"/>
      <c r="UB44" s="40"/>
      <c r="UC44" s="40"/>
      <c r="UD44" s="40"/>
    </row>
    <row r="45" spans="1:708" s="41" customFormat="1" ht="15" customHeight="1" x14ac:dyDescent="0.2">
      <c r="A45" s="40" t="s">
        <v>5006</v>
      </c>
      <c r="B45" s="47" t="s">
        <v>1938</v>
      </c>
      <c r="C45" s="40" t="s">
        <v>669</v>
      </c>
      <c r="D45" s="40" t="s">
        <v>855</v>
      </c>
      <c r="E45" s="40" t="s">
        <v>115</v>
      </c>
      <c r="F45" s="40">
        <v>0</v>
      </c>
      <c r="G45" s="40">
        <v>30</v>
      </c>
      <c r="H45" s="40">
        <v>30</v>
      </c>
      <c r="I45" s="40">
        <v>2</v>
      </c>
      <c r="J45" s="40" t="s">
        <v>1939</v>
      </c>
      <c r="K45" s="40" t="s">
        <v>10</v>
      </c>
      <c r="L45" s="40" t="s">
        <v>1940</v>
      </c>
      <c r="M45" s="40">
        <v>0</v>
      </c>
      <c r="N45" s="40">
        <v>10</v>
      </c>
      <c r="O45" s="40">
        <v>10</v>
      </c>
      <c r="P45" s="40" t="s">
        <v>1941</v>
      </c>
      <c r="Q45" s="40" t="s">
        <v>1942</v>
      </c>
      <c r="R45" s="40" t="s">
        <v>4552</v>
      </c>
      <c r="S45" s="40" t="s">
        <v>1943</v>
      </c>
      <c r="T45" s="40" t="s">
        <v>1944</v>
      </c>
      <c r="U45" s="40" t="s">
        <v>1945</v>
      </c>
      <c r="V45" s="40" t="s">
        <v>4552</v>
      </c>
      <c r="W45" s="40" t="s">
        <v>1946</v>
      </c>
      <c r="X45" s="40" t="s">
        <v>1947</v>
      </c>
      <c r="Y45" s="40" t="s">
        <v>1948</v>
      </c>
      <c r="Z45" s="40" t="s">
        <v>4552</v>
      </c>
      <c r="AA45" s="40" t="s">
        <v>1949</v>
      </c>
      <c r="AB45" s="40" t="s">
        <v>1950</v>
      </c>
      <c r="AC45" s="40" t="s">
        <v>1951</v>
      </c>
      <c r="AD45" s="40" t="s">
        <v>4552</v>
      </c>
      <c r="AE45" s="40" t="s">
        <v>1952</v>
      </c>
      <c r="AF45" s="40" t="s">
        <v>1953</v>
      </c>
      <c r="AG45" s="40" t="s">
        <v>1954</v>
      </c>
      <c r="AH45" s="40" t="s">
        <v>4552</v>
      </c>
      <c r="AI45" s="40" t="s">
        <v>1955</v>
      </c>
      <c r="AJ45" s="40" t="s">
        <v>1956</v>
      </c>
      <c r="AK45" s="40" t="s">
        <v>1957</v>
      </c>
      <c r="AL45" s="40" t="s">
        <v>4552</v>
      </c>
      <c r="AM45" s="40" t="s">
        <v>1958</v>
      </c>
      <c r="AN45" s="40" t="s">
        <v>1947</v>
      </c>
      <c r="AO45" s="40"/>
      <c r="AP45" s="40"/>
      <c r="AQ45" s="40"/>
      <c r="AR45" s="40"/>
      <c r="AS45" s="40"/>
      <c r="AT45" s="40"/>
      <c r="AU45" s="40"/>
      <c r="AV45" s="40"/>
      <c r="AW45" s="40"/>
      <c r="AX45" s="40"/>
      <c r="AY45" s="40"/>
      <c r="AZ45" s="40"/>
      <c r="BA45" s="40" t="s">
        <v>1959</v>
      </c>
      <c r="BB45" s="40" t="s">
        <v>1960</v>
      </c>
      <c r="BC45" s="40" t="s">
        <v>1961</v>
      </c>
      <c r="BD45" s="40" t="s">
        <v>1962</v>
      </c>
      <c r="BE45" s="40" t="s">
        <v>1963</v>
      </c>
      <c r="BF45" s="40" t="s">
        <v>1695</v>
      </c>
      <c r="BG45" s="40" t="s">
        <v>31</v>
      </c>
      <c r="BH45" s="40" t="s">
        <v>1964</v>
      </c>
      <c r="BI45" s="40">
        <v>0</v>
      </c>
      <c r="BJ45" s="40">
        <v>12</v>
      </c>
      <c r="BK45" s="40">
        <v>12</v>
      </c>
      <c r="BL45" s="40" t="s">
        <v>1965</v>
      </c>
      <c r="BM45" s="40" t="s">
        <v>1966</v>
      </c>
      <c r="BN45" s="40" t="s">
        <v>4552</v>
      </c>
      <c r="BO45" s="40" t="s">
        <v>1967</v>
      </c>
      <c r="BP45" s="40" t="s">
        <v>1968</v>
      </c>
      <c r="BQ45" s="40" t="s">
        <v>1969</v>
      </c>
      <c r="BR45" s="40" t="s">
        <v>4552</v>
      </c>
      <c r="BS45" s="40" t="s">
        <v>1970</v>
      </c>
      <c r="BT45" s="40" t="s">
        <v>1971</v>
      </c>
      <c r="BU45" s="40" t="s">
        <v>1972</v>
      </c>
      <c r="BV45" s="40" t="s">
        <v>4492</v>
      </c>
      <c r="BW45" s="40" t="s">
        <v>1973</v>
      </c>
      <c r="BX45" s="40" t="s">
        <v>1974</v>
      </c>
      <c r="BY45" s="40" t="s">
        <v>1975</v>
      </c>
      <c r="BZ45" s="40" t="s">
        <v>4552</v>
      </c>
      <c r="CA45" s="40" t="s">
        <v>1976</v>
      </c>
      <c r="CB45" s="40" t="s">
        <v>1977</v>
      </c>
      <c r="CC45" s="40" t="s">
        <v>1978</v>
      </c>
      <c r="CD45" s="40" t="s">
        <v>4552</v>
      </c>
      <c r="CE45" s="40" t="s">
        <v>1979</v>
      </c>
      <c r="CF45" s="40" t="s">
        <v>1980</v>
      </c>
      <c r="CG45" s="40"/>
      <c r="CH45" s="40"/>
      <c r="CI45" s="40"/>
      <c r="CJ45" s="40"/>
      <c r="CK45" s="40"/>
      <c r="CL45" s="40"/>
      <c r="CM45" s="40"/>
      <c r="CN45" s="40"/>
      <c r="CO45" s="40"/>
      <c r="CP45" s="40"/>
      <c r="CQ45" s="40"/>
      <c r="CR45" s="40"/>
      <c r="CS45" s="40"/>
      <c r="CT45" s="40"/>
      <c r="CU45" s="40"/>
      <c r="CV45" s="40"/>
      <c r="CW45" s="40" t="s">
        <v>1981</v>
      </c>
      <c r="CX45" s="40" t="s">
        <v>1982</v>
      </c>
      <c r="CY45" s="40" t="s">
        <v>1961</v>
      </c>
      <c r="CZ45" s="40" t="s">
        <v>1983</v>
      </c>
      <c r="DA45" s="40" t="s">
        <v>1963</v>
      </c>
      <c r="DB45" s="40" t="s">
        <v>1695</v>
      </c>
      <c r="DC45" s="40" t="s">
        <v>33</v>
      </c>
      <c r="DD45" s="40" t="s">
        <v>1984</v>
      </c>
      <c r="DE45" s="40">
        <v>0</v>
      </c>
      <c r="DF45" s="40">
        <v>8</v>
      </c>
      <c r="DG45" s="40">
        <v>8</v>
      </c>
      <c r="DH45" s="40" t="s">
        <v>1985</v>
      </c>
      <c r="DI45" s="40" t="s">
        <v>1986</v>
      </c>
      <c r="DJ45" s="40" t="s">
        <v>4552</v>
      </c>
      <c r="DK45" s="40" t="s">
        <v>1987</v>
      </c>
      <c r="DL45" s="40" t="s">
        <v>1988</v>
      </c>
      <c r="DM45" s="40" t="s">
        <v>1989</v>
      </c>
      <c r="DN45" s="40" t="s">
        <v>4552</v>
      </c>
      <c r="DO45" s="42" t="s">
        <v>1990</v>
      </c>
      <c r="DP45" s="40" t="s">
        <v>1988</v>
      </c>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t="s">
        <v>1991</v>
      </c>
      <c r="ET45" s="40" t="s">
        <v>1992</v>
      </c>
      <c r="EU45" s="40" t="s">
        <v>1961</v>
      </c>
      <c r="EV45" s="40" t="s">
        <v>1993</v>
      </c>
      <c r="EW45" s="40" t="s">
        <v>1963</v>
      </c>
      <c r="EX45" s="40" t="s">
        <v>1695</v>
      </c>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t="s">
        <v>885</v>
      </c>
      <c r="RX45" s="40" t="s">
        <v>1994</v>
      </c>
      <c r="RY45" s="40" t="s">
        <v>886</v>
      </c>
      <c r="RZ45" s="40" t="s">
        <v>1463</v>
      </c>
      <c r="SA45" s="40" t="s">
        <v>887</v>
      </c>
      <c r="SB45" s="40" t="s">
        <v>1995</v>
      </c>
      <c r="SC45" s="40" t="s">
        <v>888</v>
      </c>
      <c r="SD45" s="40" t="s">
        <v>1996</v>
      </c>
      <c r="SE45" s="40" t="s">
        <v>1200</v>
      </c>
      <c r="SF45" s="40" t="s">
        <v>1997</v>
      </c>
      <c r="SG45" s="40" t="s">
        <v>889</v>
      </c>
      <c r="SH45" s="40" t="s">
        <v>1998</v>
      </c>
      <c r="SI45" s="40" t="s">
        <v>890</v>
      </c>
      <c r="SJ45" s="40" t="s">
        <v>1999</v>
      </c>
      <c r="SK45" s="40" t="s">
        <v>988</v>
      </c>
      <c r="SL45" s="40" t="s">
        <v>1852</v>
      </c>
      <c r="SM45" s="40" t="s">
        <v>891</v>
      </c>
      <c r="SN45" s="40" t="s">
        <v>1467</v>
      </c>
      <c r="SO45" s="40"/>
      <c r="SP45" s="40"/>
      <c r="SQ45" s="40"/>
      <c r="SR45" s="40"/>
      <c r="SS45" s="40"/>
      <c r="ST45" s="40"/>
      <c r="SU45" s="40"/>
      <c r="SV45" s="40"/>
      <c r="SW45" s="40"/>
      <c r="SX45" s="40"/>
      <c r="SY45" s="40"/>
      <c r="SZ45" s="40"/>
      <c r="TA45" s="40"/>
      <c r="TB45" s="40"/>
      <c r="TC45" s="40"/>
      <c r="TD45" s="40"/>
      <c r="TE45" s="40"/>
      <c r="TF45" s="40"/>
      <c r="TG45" s="40"/>
      <c r="TH45" s="40"/>
      <c r="TI45" s="40"/>
      <c r="TJ45" s="40"/>
      <c r="TK45" s="40" t="s">
        <v>2000</v>
      </c>
      <c r="TL45" s="40" t="s">
        <v>2001</v>
      </c>
      <c r="TM45" s="40" t="s">
        <v>2002</v>
      </c>
      <c r="TN45" s="42" t="s">
        <v>2003</v>
      </c>
      <c r="TO45" s="42" t="s">
        <v>2004</v>
      </c>
      <c r="TP45" s="40"/>
      <c r="TQ45" s="40"/>
      <c r="TR45" s="40"/>
      <c r="TS45" s="40"/>
      <c r="TT45" s="40"/>
      <c r="TU45" s="40"/>
      <c r="TV45" s="40"/>
      <c r="TW45" s="40"/>
      <c r="TX45" s="40"/>
      <c r="TY45" s="40"/>
      <c r="TZ45" s="40"/>
      <c r="UA45" s="40"/>
      <c r="UB45" s="40"/>
      <c r="UC45" s="40"/>
      <c r="UD45" s="40"/>
    </row>
    <row r="46" spans="1:708" s="41" customFormat="1" ht="15" customHeight="1" x14ac:dyDescent="0.25">
      <c r="A46" s="40" t="s">
        <v>5007</v>
      </c>
      <c r="B46" s="40" t="s">
        <v>5008</v>
      </c>
      <c r="C46" s="40" t="s">
        <v>669</v>
      </c>
      <c r="D46" s="40" t="s">
        <v>2005</v>
      </c>
      <c r="E46" s="40" t="s">
        <v>132</v>
      </c>
      <c r="F46" s="40">
        <v>0</v>
      </c>
      <c r="G46" s="40">
        <v>30</v>
      </c>
      <c r="H46" s="40">
        <v>30</v>
      </c>
      <c r="I46" s="40">
        <v>2</v>
      </c>
      <c r="J46" s="40" t="s">
        <v>2614</v>
      </c>
      <c r="K46" s="40" t="s">
        <v>1678</v>
      </c>
      <c r="L46" s="40" t="s">
        <v>2615</v>
      </c>
      <c r="M46" s="40">
        <v>0</v>
      </c>
      <c r="N46" s="40">
        <v>5</v>
      </c>
      <c r="O46" s="40">
        <v>5</v>
      </c>
      <c r="P46" s="40" t="s">
        <v>2616</v>
      </c>
      <c r="Q46" s="40" t="s">
        <v>2617</v>
      </c>
      <c r="R46" s="40" t="s">
        <v>4552</v>
      </c>
      <c r="S46" s="42" t="s">
        <v>2618</v>
      </c>
      <c r="T46" s="40" t="s">
        <v>2619</v>
      </c>
      <c r="U46" s="40" t="s">
        <v>2620</v>
      </c>
      <c r="V46" s="40" t="s">
        <v>4552</v>
      </c>
      <c r="W46" s="40" t="s">
        <v>2621</v>
      </c>
      <c r="X46" s="40" t="s">
        <v>2622</v>
      </c>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t="s">
        <v>2623</v>
      </c>
      <c r="BB46" s="40" t="s">
        <v>2624</v>
      </c>
      <c r="BC46" s="40" t="s">
        <v>1961</v>
      </c>
      <c r="BD46" s="40" t="s">
        <v>1993</v>
      </c>
      <c r="BE46" s="40" t="s">
        <v>2625</v>
      </c>
      <c r="BF46" s="40" t="s">
        <v>99</v>
      </c>
      <c r="BG46" s="40" t="s">
        <v>31</v>
      </c>
      <c r="BH46" s="40" t="s">
        <v>2626</v>
      </c>
      <c r="BI46" s="40">
        <v>0</v>
      </c>
      <c r="BJ46" s="40">
        <v>10</v>
      </c>
      <c r="BK46" s="40">
        <v>10</v>
      </c>
      <c r="BL46" s="40" t="s">
        <v>2627</v>
      </c>
      <c r="BM46" s="40" t="s">
        <v>2626</v>
      </c>
      <c r="BN46" s="40" t="s">
        <v>4552</v>
      </c>
      <c r="BO46" s="40" t="s">
        <v>2628</v>
      </c>
      <c r="BP46" s="40" t="s">
        <v>2629</v>
      </c>
      <c r="BQ46" s="40" t="s">
        <v>2630</v>
      </c>
      <c r="BR46" s="40" t="s">
        <v>4552</v>
      </c>
      <c r="BS46" s="40" t="s">
        <v>2631</v>
      </c>
      <c r="BT46" s="40" t="s">
        <v>2632</v>
      </c>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t="s">
        <v>2633</v>
      </c>
      <c r="CX46" s="40" t="s">
        <v>2634</v>
      </c>
      <c r="CY46" s="40" t="s">
        <v>1961</v>
      </c>
      <c r="CZ46" s="40" t="s">
        <v>1993</v>
      </c>
      <c r="DA46" s="40" t="s">
        <v>2625</v>
      </c>
      <c r="DB46" s="40" t="s">
        <v>99</v>
      </c>
      <c r="DC46" s="40" t="s">
        <v>32</v>
      </c>
      <c r="DD46" s="40" t="s">
        <v>2635</v>
      </c>
      <c r="DE46" s="40">
        <v>0</v>
      </c>
      <c r="DF46" s="40">
        <v>15</v>
      </c>
      <c r="DG46" s="40">
        <v>15</v>
      </c>
      <c r="DH46" s="40" t="s">
        <v>2636</v>
      </c>
      <c r="DI46" s="40" t="s">
        <v>2637</v>
      </c>
      <c r="DJ46" s="40" t="s">
        <v>4552</v>
      </c>
      <c r="DK46" s="42" t="s">
        <v>2638</v>
      </c>
      <c r="DL46" s="40" t="s">
        <v>1968</v>
      </c>
      <c r="DM46" s="40" t="s">
        <v>2639</v>
      </c>
      <c r="DN46" s="40" t="s">
        <v>4552</v>
      </c>
      <c r="DO46" s="42" t="s">
        <v>2640</v>
      </c>
      <c r="DP46" s="40" t="s">
        <v>1968</v>
      </c>
      <c r="DQ46" s="40" t="s">
        <v>2641</v>
      </c>
      <c r="DR46" s="40" t="s">
        <v>4552</v>
      </c>
      <c r="DS46" s="40" t="s">
        <v>2642</v>
      </c>
      <c r="DT46" s="40" t="s">
        <v>1968</v>
      </c>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t="s">
        <v>2643</v>
      </c>
      <c r="ET46" s="40" t="s">
        <v>2644</v>
      </c>
      <c r="EU46" s="40" t="s">
        <v>1961</v>
      </c>
      <c r="EV46" s="40" t="s">
        <v>2645</v>
      </c>
      <c r="EW46" s="40" t="s">
        <v>2625</v>
      </c>
      <c r="EX46" s="40" t="s">
        <v>99</v>
      </c>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c r="JE46" s="40"/>
      <c r="JF46" s="40"/>
      <c r="JG46" s="40"/>
      <c r="JH46" s="40"/>
      <c r="JI46" s="40"/>
      <c r="JJ46" s="40"/>
      <c r="JK46" s="40"/>
      <c r="JL46" s="40"/>
      <c r="JM46" s="40"/>
      <c r="JN46" s="40"/>
      <c r="JO46" s="40"/>
      <c r="JP46" s="40"/>
      <c r="JQ46" s="40"/>
      <c r="JR46" s="40"/>
      <c r="JS46" s="40"/>
      <c r="JT46" s="40"/>
      <c r="JU46" s="40"/>
      <c r="JV46" s="40"/>
      <c r="JW46" s="40"/>
      <c r="JX46" s="40"/>
      <c r="JY46" s="40"/>
      <c r="JZ46" s="40"/>
      <c r="KA46" s="40"/>
      <c r="KB46" s="40"/>
      <c r="KC46" s="40"/>
      <c r="KD46" s="40"/>
      <c r="KE46" s="40"/>
      <c r="KF46" s="40"/>
      <c r="KG46" s="40"/>
      <c r="KH46" s="40"/>
      <c r="KI46" s="40"/>
      <c r="KJ46" s="40"/>
      <c r="KK46" s="40"/>
      <c r="KL46" s="40"/>
      <c r="KM46" s="40"/>
      <c r="KN46" s="40"/>
      <c r="KO46" s="40"/>
      <c r="KP46" s="40"/>
      <c r="KQ46" s="40"/>
      <c r="KR46" s="40"/>
      <c r="KS46" s="40"/>
      <c r="KT46" s="40"/>
      <c r="KU46" s="40"/>
      <c r="KV46" s="40"/>
      <c r="KW46" s="40"/>
      <c r="KX46" s="40"/>
      <c r="KY46" s="40"/>
      <c r="KZ46" s="40"/>
      <c r="LA46" s="40"/>
      <c r="LB46" s="40"/>
      <c r="LC46" s="40"/>
      <c r="LD46" s="40"/>
      <c r="LE46" s="40"/>
      <c r="LF46" s="40"/>
      <c r="LG46" s="40"/>
      <c r="LH46" s="40"/>
      <c r="LI46" s="40"/>
      <c r="LJ46" s="40"/>
      <c r="LK46" s="40"/>
      <c r="LL46" s="40"/>
      <c r="LM46" s="40"/>
      <c r="LN46" s="40"/>
      <c r="LO46" s="40"/>
      <c r="LP46" s="40"/>
      <c r="LQ46" s="40"/>
      <c r="LR46" s="40"/>
      <c r="LS46" s="40"/>
      <c r="LT46" s="40"/>
      <c r="LU46" s="40"/>
      <c r="LV46" s="40"/>
      <c r="LW46" s="40"/>
      <c r="LX46" s="40"/>
      <c r="LY46" s="40"/>
      <c r="LZ46" s="40"/>
      <c r="MA46" s="40"/>
      <c r="MB46" s="40"/>
      <c r="MC46" s="40"/>
      <c r="MD46" s="40"/>
      <c r="ME46" s="40"/>
      <c r="MF46" s="40"/>
      <c r="MG46" s="40"/>
      <c r="MH46" s="40"/>
      <c r="MI46" s="40"/>
      <c r="MJ46" s="40"/>
      <c r="MK46" s="40"/>
      <c r="ML46" s="40"/>
      <c r="MM46" s="40"/>
      <c r="MN46" s="40"/>
      <c r="MO46" s="40"/>
      <c r="MP46" s="40"/>
      <c r="MQ46" s="40"/>
      <c r="MR46" s="40"/>
      <c r="MS46" s="40"/>
      <c r="MT46" s="40"/>
      <c r="MU46" s="40"/>
      <c r="MV46" s="40"/>
      <c r="MW46" s="40"/>
      <c r="MX46" s="40"/>
      <c r="MY46" s="40"/>
      <c r="MZ46" s="40"/>
      <c r="NA46" s="40"/>
      <c r="NB46" s="40"/>
      <c r="NC46" s="40"/>
      <c r="ND46" s="40"/>
      <c r="NE46" s="40"/>
      <c r="NF46" s="40"/>
      <c r="NG46" s="40"/>
      <c r="NH46" s="40"/>
      <c r="NI46" s="40"/>
      <c r="NJ46" s="40"/>
      <c r="NK46" s="40"/>
      <c r="NL46" s="40"/>
      <c r="NM46" s="40"/>
      <c r="NN46" s="40"/>
      <c r="NO46" s="40"/>
      <c r="NP46" s="40"/>
      <c r="NQ46" s="40"/>
      <c r="NR46" s="40"/>
      <c r="NS46" s="40"/>
      <c r="NT46" s="40"/>
      <c r="NU46" s="40"/>
      <c r="NV46" s="40"/>
      <c r="NW46" s="40"/>
      <c r="NX46" s="40"/>
      <c r="NY46" s="40"/>
      <c r="NZ46" s="40"/>
      <c r="OA46" s="40"/>
      <c r="OB46" s="40"/>
      <c r="OC46" s="40"/>
      <c r="OD46" s="40"/>
      <c r="OE46" s="40"/>
      <c r="OF46" s="40"/>
      <c r="OG46" s="40"/>
      <c r="OH46" s="40"/>
      <c r="OI46" s="40"/>
      <c r="OJ46" s="40"/>
      <c r="OK46" s="40"/>
      <c r="OL46" s="40"/>
      <c r="OM46" s="40"/>
      <c r="ON46" s="40"/>
      <c r="OO46" s="40"/>
      <c r="OP46" s="40"/>
      <c r="OQ46" s="40"/>
      <c r="OR46" s="40"/>
      <c r="OS46" s="40"/>
      <c r="OT46" s="40"/>
      <c r="OU46" s="40"/>
      <c r="OV46" s="40"/>
      <c r="OW46" s="40"/>
      <c r="OX46" s="40"/>
      <c r="OY46" s="40"/>
      <c r="OZ46" s="40"/>
      <c r="PA46" s="40"/>
      <c r="PB46" s="40"/>
      <c r="PC46" s="40"/>
      <c r="PD46" s="40"/>
      <c r="PE46" s="40"/>
      <c r="PF46" s="40"/>
      <c r="PG46" s="40"/>
      <c r="PH46" s="40"/>
      <c r="PI46" s="40"/>
      <c r="PJ46" s="40"/>
      <c r="PK46" s="40"/>
      <c r="PL46" s="40"/>
      <c r="PM46" s="40"/>
      <c r="PN46" s="40"/>
      <c r="PO46" s="40"/>
      <c r="PP46" s="40"/>
      <c r="PQ46" s="40"/>
      <c r="PR46" s="40"/>
      <c r="PS46" s="40"/>
      <c r="PT46" s="40"/>
      <c r="PU46" s="40"/>
      <c r="PV46" s="40"/>
      <c r="PW46" s="40"/>
      <c r="PX46" s="40"/>
      <c r="PY46" s="40"/>
      <c r="PZ46" s="40"/>
      <c r="QA46" s="40"/>
      <c r="QB46" s="40"/>
      <c r="QC46" s="40"/>
      <c r="QD46" s="40"/>
      <c r="QE46" s="40"/>
      <c r="QF46" s="40"/>
      <c r="QG46" s="40"/>
      <c r="QH46" s="40"/>
      <c r="QI46" s="40"/>
      <c r="QJ46" s="40"/>
      <c r="QK46" s="40"/>
      <c r="QL46" s="40"/>
      <c r="QM46" s="40"/>
      <c r="QN46" s="40"/>
      <c r="QO46" s="40"/>
      <c r="QP46" s="40"/>
      <c r="QQ46" s="40"/>
      <c r="QR46" s="40"/>
      <c r="QS46" s="40"/>
      <c r="QT46" s="40"/>
      <c r="QU46" s="40"/>
      <c r="QV46" s="40"/>
      <c r="QW46" s="40"/>
      <c r="QX46" s="40"/>
      <c r="QY46" s="40"/>
      <c r="QZ46" s="40"/>
      <c r="RA46" s="40"/>
      <c r="RB46" s="40"/>
      <c r="RC46" s="40"/>
      <c r="RD46" s="40"/>
      <c r="RE46" s="40"/>
      <c r="RF46" s="40"/>
      <c r="RG46" s="40"/>
      <c r="RH46" s="40"/>
      <c r="RI46" s="40"/>
      <c r="RJ46" s="40"/>
      <c r="RK46" s="40"/>
      <c r="RL46" s="40"/>
      <c r="RM46" s="40"/>
      <c r="RN46" s="40"/>
      <c r="RO46" s="40"/>
      <c r="RP46" s="40"/>
      <c r="RQ46" s="40"/>
      <c r="RR46" s="40"/>
      <c r="RS46" s="40"/>
      <c r="RT46" s="40"/>
      <c r="RU46" s="40"/>
      <c r="RV46" s="40"/>
      <c r="RW46" s="40" t="s">
        <v>2646</v>
      </c>
      <c r="RX46" s="40" t="s">
        <v>2647</v>
      </c>
      <c r="RY46" s="40" t="s">
        <v>2080</v>
      </c>
      <c r="RZ46" s="40" t="s">
        <v>2146</v>
      </c>
      <c r="SA46" s="40" t="s">
        <v>2648</v>
      </c>
      <c r="SB46" s="42" t="s">
        <v>2649</v>
      </c>
      <c r="SC46" s="40" t="s">
        <v>2650</v>
      </c>
      <c r="SD46" s="40" t="s">
        <v>2651</v>
      </c>
      <c r="SE46" s="40" t="s">
        <v>2085</v>
      </c>
      <c r="SF46" s="40" t="s">
        <v>2652</v>
      </c>
      <c r="SG46" s="40" t="s">
        <v>2087</v>
      </c>
      <c r="SH46" s="40" t="s">
        <v>2653</v>
      </c>
      <c r="SI46" s="40"/>
      <c r="SJ46" s="40"/>
      <c r="SK46" s="40"/>
      <c r="SL46" s="40"/>
      <c r="SM46" s="40"/>
      <c r="SN46" s="40"/>
      <c r="SO46" s="40"/>
      <c r="SP46" s="40"/>
      <c r="SQ46" s="40"/>
      <c r="SR46" s="40"/>
      <c r="SS46" s="40"/>
      <c r="ST46" s="40"/>
      <c r="SU46" s="40"/>
      <c r="SV46" s="40"/>
      <c r="SW46" s="40"/>
      <c r="SX46" s="40"/>
      <c r="SY46" s="40"/>
      <c r="SZ46" s="40"/>
      <c r="TA46" s="40"/>
      <c r="TB46" s="40"/>
      <c r="TC46" s="40"/>
      <c r="TD46" s="40"/>
      <c r="TE46" s="40"/>
      <c r="TF46" s="40"/>
      <c r="TG46" s="40"/>
      <c r="TH46" s="40"/>
      <c r="TI46" s="40"/>
      <c r="TJ46" s="40"/>
      <c r="TK46" s="42" t="s">
        <v>2433</v>
      </c>
      <c r="TL46" s="42" t="s">
        <v>2434</v>
      </c>
      <c r="TM46" s="42" t="s">
        <v>2431</v>
      </c>
      <c r="TN46" s="42" t="s">
        <v>5009</v>
      </c>
      <c r="TO46" s="42" t="s">
        <v>5010</v>
      </c>
      <c r="TP46" s="42" t="s">
        <v>5011</v>
      </c>
      <c r="TQ46" s="42" t="s">
        <v>1758</v>
      </c>
      <c r="TR46" s="40"/>
      <c r="TS46" s="40"/>
      <c r="TT46" s="40"/>
      <c r="TU46" s="40"/>
      <c r="TV46" s="40"/>
      <c r="TW46" s="40"/>
      <c r="TX46" s="40"/>
      <c r="TY46" s="40"/>
      <c r="TZ46" s="40"/>
      <c r="UA46" s="40"/>
      <c r="UB46" s="40"/>
      <c r="UC46" s="40"/>
      <c r="UD46" s="40"/>
    </row>
    <row r="47" spans="1:708" s="41" customFormat="1" ht="15" customHeight="1" x14ac:dyDescent="0.25">
      <c r="A47" s="40" t="s">
        <v>485</v>
      </c>
      <c r="B47" s="40" t="s">
        <v>5012</v>
      </c>
      <c r="C47" s="40" t="s">
        <v>669</v>
      </c>
      <c r="D47" s="40" t="s">
        <v>2654</v>
      </c>
      <c r="E47" s="40" t="s">
        <v>151</v>
      </c>
      <c r="F47" s="40">
        <v>0</v>
      </c>
      <c r="G47" s="40">
        <v>30</v>
      </c>
      <c r="H47" s="40">
        <v>30</v>
      </c>
      <c r="I47" s="40">
        <v>2</v>
      </c>
      <c r="J47" s="40" t="s">
        <v>3076</v>
      </c>
      <c r="K47" s="40" t="s">
        <v>10</v>
      </c>
      <c r="L47" s="40" t="s">
        <v>3077</v>
      </c>
      <c r="M47" s="40">
        <v>0</v>
      </c>
      <c r="N47" s="40">
        <v>15</v>
      </c>
      <c r="O47" s="40">
        <v>15</v>
      </c>
      <c r="P47" s="40" t="s">
        <v>3078</v>
      </c>
      <c r="Q47" s="40" t="s">
        <v>3079</v>
      </c>
      <c r="R47" s="40" t="s">
        <v>4492</v>
      </c>
      <c r="S47" s="40" t="s">
        <v>3080</v>
      </c>
      <c r="T47" s="40" t="s">
        <v>3081</v>
      </c>
      <c r="U47" s="40" t="s">
        <v>3082</v>
      </c>
      <c r="V47" s="40" t="s">
        <v>4552</v>
      </c>
      <c r="W47" s="40" t="s">
        <v>3083</v>
      </c>
      <c r="X47" s="40" t="s">
        <v>5013</v>
      </c>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t="s">
        <v>3084</v>
      </c>
      <c r="BB47" s="40" t="s">
        <v>3085</v>
      </c>
      <c r="BC47" s="40" t="s">
        <v>3086</v>
      </c>
      <c r="BD47" s="40" t="s">
        <v>5014</v>
      </c>
      <c r="BE47" s="40" t="s">
        <v>3087</v>
      </c>
      <c r="BF47" s="40" t="s">
        <v>101</v>
      </c>
      <c r="BG47" s="40" t="s">
        <v>31</v>
      </c>
      <c r="BH47" s="40" t="s">
        <v>3088</v>
      </c>
      <c r="BI47" s="40">
        <v>0</v>
      </c>
      <c r="BJ47" s="40">
        <v>10</v>
      </c>
      <c r="BK47" s="40">
        <v>10</v>
      </c>
      <c r="BL47" s="40" t="s">
        <v>3089</v>
      </c>
      <c r="BM47" s="40" t="s">
        <v>391</v>
      </c>
      <c r="BN47" s="40" t="s">
        <v>4552</v>
      </c>
      <c r="BO47" s="40" t="s">
        <v>3090</v>
      </c>
      <c r="BP47" s="40" t="s">
        <v>5015</v>
      </c>
      <c r="BQ47" s="40" t="s">
        <v>3091</v>
      </c>
      <c r="BR47" s="40" t="s">
        <v>4552</v>
      </c>
      <c r="BS47" s="40" t="s">
        <v>3092</v>
      </c>
      <c r="BT47" s="40" t="s">
        <v>3093</v>
      </c>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t="s">
        <v>3094</v>
      </c>
      <c r="CX47" s="40" t="s">
        <v>3095</v>
      </c>
      <c r="CY47" s="42" t="s">
        <v>5016</v>
      </c>
      <c r="CZ47" s="40" t="s">
        <v>5017</v>
      </c>
      <c r="DA47" s="40" t="s">
        <v>3087</v>
      </c>
      <c r="DB47" s="40" t="s">
        <v>5018</v>
      </c>
      <c r="DC47" s="40" t="s">
        <v>32</v>
      </c>
      <c r="DD47" s="40" t="s">
        <v>3096</v>
      </c>
      <c r="DE47" s="40">
        <v>0</v>
      </c>
      <c r="DF47" s="40">
        <v>5</v>
      </c>
      <c r="DG47" s="40">
        <v>5</v>
      </c>
      <c r="DH47" s="40" t="s">
        <v>3097</v>
      </c>
      <c r="DI47" s="40" t="s">
        <v>3098</v>
      </c>
      <c r="DJ47" s="40" t="s">
        <v>4552</v>
      </c>
      <c r="DK47" s="40" t="s">
        <v>3099</v>
      </c>
      <c r="DL47" s="40" t="s">
        <v>5019</v>
      </c>
      <c r="DM47" s="40" t="s">
        <v>3100</v>
      </c>
      <c r="DN47" s="40" t="s">
        <v>4552</v>
      </c>
      <c r="DO47" s="42" t="s">
        <v>5020</v>
      </c>
      <c r="DP47" s="40" t="s">
        <v>3101</v>
      </c>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t="s">
        <v>3102</v>
      </c>
      <c r="ET47" s="40" t="s">
        <v>3103</v>
      </c>
      <c r="EU47" s="42" t="s">
        <v>5021</v>
      </c>
      <c r="EV47" s="40" t="s">
        <v>5017</v>
      </c>
      <c r="EW47" s="40" t="s">
        <v>3104</v>
      </c>
      <c r="EX47" s="40" t="s">
        <v>5022</v>
      </c>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0"/>
      <c r="KJ47" s="40"/>
      <c r="KK47" s="40"/>
      <c r="KL47" s="40"/>
      <c r="KM47" s="40"/>
      <c r="KN47" s="40"/>
      <c r="KO47" s="40"/>
      <c r="KP47" s="40"/>
      <c r="KQ47" s="40"/>
      <c r="KR47" s="40"/>
      <c r="KS47" s="40"/>
      <c r="KT47" s="40"/>
      <c r="KU47" s="40"/>
      <c r="KV47" s="40"/>
      <c r="KW47" s="40"/>
      <c r="KX47" s="40"/>
      <c r="KY47" s="40"/>
      <c r="KZ47" s="40"/>
      <c r="LA47" s="40"/>
      <c r="LB47" s="40"/>
      <c r="LC47" s="40"/>
      <c r="LD47" s="40"/>
      <c r="LE47" s="40"/>
      <c r="LF47" s="40"/>
      <c r="LG47" s="40"/>
      <c r="LH47" s="40"/>
      <c r="LI47" s="40"/>
      <c r="LJ47" s="40"/>
      <c r="LK47" s="40"/>
      <c r="LL47" s="40"/>
      <c r="LM47" s="40"/>
      <c r="LN47" s="40"/>
      <c r="LO47" s="40"/>
      <c r="LP47" s="40"/>
      <c r="LQ47" s="40"/>
      <c r="LR47" s="40"/>
      <c r="LS47" s="40"/>
      <c r="LT47" s="40"/>
      <c r="LU47" s="40"/>
      <c r="LV47" s="40"/>
      <c r="LW47" s="40"/>
      <c r="LX47" s="40"/>
      <c r="LY47" s="40"/>
      <c r="LZ47" s="40"/>
      <c r="MA47" s="40"/>
      <c r="MB47" s="40"/>
      <c r="MC47" s="40"/>
      <c r="MD47" s="40"/>
      <c r="ME47" s="40"/>
      <c r="MF47" s="40"/>
      <c r="MG47" s="40"/>
      <c r="MH47" s="40"/>
      <c r="MI47" s="40"/>
      <c r="MJ47" s="40"/>
      <c r="MK47" s="40"/>
      <c r="ML47" s="40"/>
      <c r="MM47" s="40"/>
      <c r="MN47" s="40"/>
      <c r="MO47" s="40"/>
      <c r="MP47" s="40"/>
      <c r="MQ47" s="40"/>
      <c r="MR47" s="40"/>
      <c r="MS47" s="40"/>
      <c r="MT47" s="40"/>
      <c r="MU47" s="40"/>
      <c r="MV47" s="40"/>
      <c r="MW47" s="40"/>
      <c r="MX47" s="40"/>
      <c r="MY47" s="40"/>
      <c r="MZ47" s="40"/>
      <c r="NA47" s="40"/>
      <c r="NB47" s="40"/>
      <c r="NC47" s="40"/>
      <c r="ND47" s="40"/>
      <c r="NE47" s="40"/>
      <c r="NF47" s="40"/>
      <c r="NG47" s="40"/>
      <c r="NH47" s="40"/>
      <c r="NI47" s="40"/>
      <c r="NJ47" s="40"/>
      <c r="NK47" s="40"/>
      <c r="NL47" s="40"/>
      <c r="NM47" s="40"/>
      <c r="NN47" s="40"/>
      <c r="NO47" s="40"/>
      <c r="NP47" s="40"/>
      <c r="NQ47" s="40"/>
      <c r="NR47" s="40"/>
      <c r="NS47" s="40"/>
      <c r="NT47" s="40"/>
      <c r="NU47" s="40"/>
      <c r="NV47" s="40"/>
      <c r="NW47" s="40"/>
      <c r="NX47" s="40"/>
      <c r="NY47" s="40"/>
      <c r="NZ47" s="40"/>
      <c r="OA47" s="40"/>
      <c r="OB47" s="40"/>
      <c r="OC47" s="40"/>
      <c r="OD47" s="40"/>
      <c r="OE47" s="40"/>
      <c r="OF47" s="40"/>
      <c r="OG47" s="40"/>
      <c r="OH47" s="40"/>
      <c r="OI47" s="40"/>
      <c r="OJ47" s="40"/>
      <c r="OK47" s="40"/>
      <c r="OL47" s="40"/>
      <c r="OM47" s="40"/>
      <c r="ON47" s="40"/>
      <c r="OO47" s="40"/>
      <c r="OP47" s="40"/>
      <c r="OQ47" s="40"/>
      <c r="OR47" s="40"/>
      <c r="OS47" s="40"/>
      <c r="OT47" s="40"/>
      <c r="OU47" s="40"/>
      <c r="OV47" s="40"/>
      <c r="OW47" s="40"/>
      <c r="OX47" s="40"/>
      <c r="OY47" s="40"/>
      <c r="OZ47" s="40"/>
      <c r="PA47" s="40"/>
      <c r="PB47" s="40"/>
      <c r="PC47" s="40"/>
      <c r="PD47" s="40"/>
      <c r="PE47" s="40"/>
      <c r="PF47" s="40"/>
      <c r="PG47" s="40"/>
      <c r="PH47" s="40"/>
      <c r="PI47" s="40"/>
      <c r="PJ47" s="40"/>
      <c r="PK47" s="40"/>
      <c r="PL47" s="40"/>
      <c r="PM47" s="40"/>
      <c r="PN47" s="40"/>
      <c r="PO47" s="40"/>
      <c r="PP47" s="40"/>
      <c r="PQ47" s="40"/>
      <c r="PR47" s="40"/>
      <c r="PS47" s="40"/>
      <c r="PT47" s="40"/>
      <c r="PU47" s="40"/>
      <c r="PV47" s="40"/>
      <c r="PW47" s="40"/>
      <c r="PX47" s="40"/>
      <c r="PY47" s="40"/>
      <c r="PZ47" s="40"/>
      <c r="QA47" s="40"/>
      <c r="QB47" s="40"/>
      <c r="QC47" s="40"/>
      <c r="QD47" s="40"/>
      <c r="QE47" s="40"/>
      <c r="QF47" s="40"/>
      <c r="QG47" s="40"/>
      <c r="QH47" s="40"/>
      <c r="QI47" s="40"/>
      <c r="QJ47" s="40"/>
      <c r="QK47" s="40"/>
      <c r="QL47" s="40"/>
      <c r="QM47" s="40"/>
      <c r="QN47" s="40"/>
      <c r="QO47" s="40"/>
      <c r="QP47" s="40"/>
      <c r="QQ47" s="40"/>
      <c r="QR47" s="40"/>
      <c r="QS47" s="40"/>
      <c r="QT47" s="40"/>
      <c r="QU47" s="40"/>
      <c r="QV47" s="40"/>
      <c r="QW47" s="40"/>
      <c r="QX47" s="40"/>
      <c r="QY47" s="40"/>
      <c r="QZ47" s="40"/>
      <c r="RA47" s="40"/>
      <c r="RB47" s="40"/>
      <c r="RC47" s="40"/>
      <c r="RD47" s="40"/>
      <c r="RE47" s="40"/>
      <c r="RF47" s="40"/>
      <c r="RG47" s="40"/>
      <c r="RH47" s="40"/>
      <c r="RI47" s="40"/>
      <c r="RJ47" s="40"/>
      <c r="RK47" s="40"/>
      <c r="RL47" s="40"/>
      <c r="RM47" s="40"/>
      <c r="RN47" s="40"/>
      <c r="RO47" s="40"/>
      <c r="RP47" s="40"/>
      <c r="RQ47" s="40"/>
      <c r="RR47" s="40"/>
      <c r="RS47" s="40"/>
      <c r="RT47" s="40"/>
      <c r="RU47" s="40"/>
      <c r="RV47" s="40"/>
      <c r="RW47" s="40" t="s">
        <v>3105</v>
      </c>
      <c r="RX47" s="40" t="s">
        <v>3106</v>
      </c>
      <c r="RY47" s="40" t="s">
        <v>2678</v>
      </c>
      <c r="RZ47" s="40" t="s">
        <v>3107</v>
      </c>
      <c r="SA47" s="40" t="s">
        <v>2679</v>
      </c>
      <c r="SB47" s="40" t="s">
        <v>2920</v>
      </c>
      <c r="SC47" s="40" t="s">
        <v>3108</v>
      </c>
      <c r="SD47" s="40" t="s">
        <v>3109</v>
      </c>
      <c r="SE47" s="40" t="s">
        <v>3110</v>
      </c>
      <c r="SF47" s="40" t="s">
        <v>2800</v>
      </c>
      <c r="SG47" s="40" t="s">
        <v>3111</v>
      </c>
      <c r="SH47" s="40" t="s">
        <v>3112</v>
      </c>
      <c r="SI47" s="40" t="s">
        <v>2801</v>
      </c>
      <c r="SJ47" s="40" t="s">
        <v>2802</v>
      </c>
      <c r="SK47" s="40" t="s">
        <v>2775</v>
      </c>
      <c r="SL47" s="40" t="s">
        <v>3113</v>
      </c>
      <c r="SM47" s="40" t="s">
        <v>3114</v>
      </c>
      <c r="SN47" s="40" t="s">
        <v>3115</v>
      </c>
      <c r="SO47" s="40" t="s">
        <v>2659</v>
      </c>
      <c r="SP47" s="40" t="s">
        <v>2718</v>
      </c>
      <c r="SQ47" s="40"/>
      <c r="SR47" s="40"/>
      <c r="SS47" s="40"/>
      <c r="ST47" s="40"/>
      <c r="SU47" s="40"/>
      <c r="SV47" s="40"/>
      <c r="SW47" s="40"/>
      <c r="SX47" s="40"/>
      <c r="SY47" s="40"/>
      <c r="SZ47" s="40"/>
      <c r="TA47" s="40"/>
      <c r="TB47" s="40"/>
      <c r="TC47" s="40"/>
      <c r="TD47" s="40"/>
      <c r="TE47" s="40"/>
      <c r="TF47" s="40"/>
      <c r="TG47" s="40"/>
      <c r="TH47" s="40"/>
      <c r="TI47" s="40"/>
      <c r="TJ47" s="40"/>
      <c r="TK47" s="40" t="s">
        <v>2803</v>
      </c>
      <c r="TL47" s="40" t="s">
        <v>2804</v>
      </c>
      <c r="TM47" s="40" t="s">
        <v>3116</v>
      </c>
      <c r="TN47" s="40" t="s">
        <v>5023</v>
      </c>
      <c r="TO47" s="42" t="s">
        <v>5024</v>
      </c>
      <c r="TP47" s="40"/>
      <c r="TQ47" s="40"/>
      <c r="TR47" s="40"/>
      <c r="TS47" s="40"/>
      <c r="TT47" s="40"/>
      <c r="TU47" s="40"/>
      <c r="TV47" s="40"/>
      <c r="TW47" s="40"/>
      <c r="TX47" s="40"/>
      <c r="TY47" s="40"/>
      <c r="TZ47" s="40"/>
      <c r="UA47" s="40"/>
      <c r="UB47" s="40"/>
      <c r="UC47" s="40"/>
      <c r="UD47" s="40"/>
    </row>
    <row r="48" spans="1:708" s="41" customFormat="1" ht="15" customHeight="1" x14ac:dyDescent="0.25">
      <c r="A48" s="40" t="s">
        <v>486</v>
      </c>
      <c r="B48" s="40" t="s">
        <v>2368</v>
      </c>
      <c r="C48" s="40" t="s">
        <v>669</v>
      </c>
      <c r="D48" s="40" t="s">
        <v>2005</v>
      </c>
      <c r="E48" s="40" t="s">
        <v>132</v>
      </c>
      <c r="F48" s="40">
        <v>31</v>
      </c>
      <c r="G48" s="40">
        <v>59</v>
      </c>
      <c r="H48" s="40">
        <v>90</v>
      </c>
      <c r="I48" s="40">
        <v>6</v>
      </c>
      <c r="J48" s="40" t="s">
        <v>2369</v>
      </c>
      <c r="K48" s="40" t="s">
        <v>10</v>
      </c>
      <c r="L48" s="40" t="s">
        <v>2370</v>
      </c>
      <c r="M48" s="40">
        <v>5</v>
      </c>
      <c r="N48" s="40">
        <v>5</v>
      </c>
      <c r="O48" s="40">
        <v>10</v>
      </c>
      <c r="P48" s="40" t="s">
        <v>2371</v>
      </c>
      <c r="Q48" s="40" t="s">
        <v>2372</v>
      </c>
      <c r="R48" s="40" t="s">
        <v>2373</v>
      </c>
      <c r="S48" s="40" t="s">
        <v>2374</v>
      </c>
      <c r="T48" s="40" t="s">
        <v>2375</v>
      </c>
      <c r="U48" s="40" t="s">
        <v>2376</v>
      </c>
      <c r="V48" s="40" t="s">
        <v>2377</v>
      </c>
      <c r="W48" s="40" t="s">
        <v>2378</v>
      </c>
      <c r="X48" s="40" t="s">
        <v>2379</v>
      </c>
      <c r="Y48" s="40" t="s">
        <v>2380</v>
      </c>
      <c r="Z48" s="40" t="s">
        <v>2381</v>
      </c>
      <c r="AA48" s="40" t="s">
        <v>2382</v>
      </c>
      <c r="AB48" s="40" t="s">
        <v>2379</v>
      </c>
      <c r="AC48" s="40" t="s">
        <v>2383</v>
      </c>
      <c r="AD48" s="40" t="s">
        <v>2384</v>
      </c>
      <c r="AE48" s="40" t="s">
        <v>2385</v>
      </c>
      <c r="AF48" s="40" t="s">
        <v>2379</v>
      </c>
      <c r="AG48" s="40"/>
      <c r="AH48" s="40"/>
      <c r="AI48" s="40"/>
      <c r="AJ48" s="40"/>
      <c r="AK48" s="40"/>
      <c r="AL48" s="40"/>
      <c r="AM48" s="40"/>
      <c r="AN48" s="40"/>
      <c r="AO48" s="40"/>
      <c r="AP48" s="40"/>
      <c r="AQ48" s="40"/>
      <c r="AR48" s="40"/>
      <c r="AS48" s="40"/>
      <c r="AT48" s="40"/>
      <c r="AU48" s="40"/>
      <c r="AV48" s="40"/>
      <c r="AW48" s="40"/>
      <c r="AX48" s="40"/>
      <c r="AY48" s="40"/>
      <c r="AZ48" s="40"/>
      <c r="BA48" s="40" t="s">
        <v>2386</v>
      </c>
      <c r="BB48" s="40" t="s">
        <v>2387</v>
      </c>
      <c r="BC48" s="40" t="s">
        <v>312</v>
      </c>
      <c r="BD48" s="40" t="s">
        <v>2388</v>
      </c>
      <c r="BE48" s="40" t="s">
        <v>2389</v>
      </c>
      <c r="BF48" s="40" t="s">
        <v>99</v>
      </c>
      <c r="BG48" s="40" t="s">
        <v>31</v>
      </c>
      <c r="BH48" s="40" t="s">
        <v>2390</v>
      </c>
      <c r="BI48" s="40">
        <v>11</v>
      </c>
      <c r="BJ48" s="40">
        <v>24</v>
      </c>
      <c r="BK48" s="40">
        <v>35</v>
      </c>
      <c r="BL48" s="40" t="s">
        <v>2391</v>
      </c>
      <c r="BM48" s="40" t="s">
        <v>2392</v>
      </c>
      <c r="BN48" s="40" t="s">
        <v>2393</v>
      </c>
      <c r="BO48" s="40" t="s">
        <v>2394</v>
      </c>
      <c r="BP48" s="40" t="s">
        <v>2395</v>
      </c>
      <c r="BQ48" s="40" t="s">
        <v>2396</v>
      </c>
      <c r="BR48" s="40" t="s">
        <v>2397</v>
      </c>
      <c r="BS48" s="40" t="s">
        <v>2398</v>
      </c>
      <c r="BT48" s="40" t="s">
        <v>2395</v>
      </c>
      <c r="BU48" s="40" t="s">
        <v>2399</v>
      </c>
      <c r="BV48" s="40" t="s">
        <v>2400</v>
      </c>
      <c r="BW48" s="40" t="s">
        <v>2401</v>
      </c>
      <c r="BX48" s="40" t="s">
        <v>2395</v>
      </c>
      <c r="BY48" s="40" t="s">
        <v>2402</v>
      </c>
      <c r="BZ48" s="40" t="s">
        <v>2403</v>
      </c>
      <c r="CA48" s="40" t="s">
        <v>2404</v>
      </c>
      <c r="CB48" s="40" t="s">
        <v>2395</v>
      </c>
      <c r="CC48" s="40"/>
      <c r="CD48" s="40"/>
      <c r="CE48" s="40"/>
      <c r="CF48" s="40"/>
      <c r="CG48" s="40"/>
      <c r="CH48" s="40"/>
      <c r="CI48" s="40"/>
      <c r="CJ48" s="40"/>
      <c r="CK48" s="40"/>
      <c r="CL48" s="40"/>
      <c r="CM48" s="40"/>
      <c r="CN48" s="40"/>
      <c r="CO48" s="40"/>
      <c r="CP48" s="40"/>
      <c r="CQ48" s="40"/>
      <c r="CR48" s="40"/>
      <c r="CS48" s="40"/>
      <c r="CT48" s="40"/>
      <c r="CU48" s="40"/>
      <c r="CV48" s="40"/>
      <c r="CW48" s="40" t="s">
        <v>2405</v>
      </c>
      <c r="CX48" s="40" t="s">
        <v>2406</v>
      </c>
      <c r="CY48" s="40" t="s">
        <v>540</v>
      </c>
      <c r="CZ48" s="40" t="s">
        <v>2407</v>
      </c>
      <c r="DA48" s="40" t="s">
        <v>2408</v>
      </c>
      <c r="DB48" s="40" t="s">
        <v>99</v>
      </c>
      <c r="DC48" s="40" t="s">
        <v>32</v>
      </c>
      <c r="DD48" s="40" t="s">
        <v>2409</v>
      </c>
      <c r="DE48" s="40">
        <v>15</v>
      </c>
      <c r="DF48" s="40">
        <v>30</v>
      </c>
      <c r="DG48" s="40">
        <v>45</v>
      </c>
      <c r="DH48" s="40" t="s">
        <v>2410</v>
      </c>
      <c r="DI48" s="40" t="s">
        <v>2411</v>
      </c>
      <c r="DJ48" s="40" t="s">
        <v>2412</v>
      </c>
      <c r="DK48" s="40" t="s">
        <v>2413</v>
      </c>
      <c r="DL48" s="40" t="s">
        <v>2414</v>
      </c>
      <c r="DM48" s="40" t="s">
        <v>2415</v>
      </c>
      <c r="DN48" s="40" t="s">
        <v>2416</v>
      </c>
      <c r="DO48" s="40" t="s">
        <v>2417</v>
      </c>
      <c r="DP48" s="40" t="s">
        <v>2414</v>
      </c>
      <c r="DQ48" s="40" t="s">
        <v>2418</v>
      </c>
      <c r="DR48" s="40" t="s">
        <v>2419</v>
      </c>
      <c r="DS48" s="40" t="s">
        <v>2420</v>
      </c>
      <c r="DT48" s="40" t="s">
        <v>2414</v>
      </c>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t="s">
        <v>2421</v>
      </c>
      <c r="ET48" s="40" t="s">
        <v>2422</v>
      </c>
      <c r="EU48" s="40" t="s">
        <v>2423</v>
      </c>
      <c r="EV48" s="40" t="s">
        <v>2424</v>
      </c>
      <c r="EW48" s="40" t="s">
        <v>2425</v>
      </c>
      <c r="EX48" s="40" t="s">
        <v>99</v>
      </c>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c r="JE48" s="40"/>
      <c r="JF48" s="40"/>
      <c r="JG48" s="40"/>
      <c r="JH48" s="40"/>
      <c r="JI48" s="40"/>
      <c r="JJ48" s="40"/>
      <c r="JK48" s="40"/>
      <c r="JL48" s="40"/>
      <c r="JM48" s="40"/>
      <c r="JN48" s="40"/>
      <c r="JO48" s="40"/>
      <c r="JP48" s="40"/>
      <c r="JQ48" s="40"/>
      <c r="JR48" s="40"/>
      <c r="JS48" s="40"/>
      <c r="JT48" s="40"/>
      <c r="JU48" s="40"/>
      <c r="JV48" s="40"/>
      <c r="JW48" s="40"/>
      <c r="JX48" s="40"/>
      <c r="JY48" s="40"/>
      <c r="JZ48" s="40"/>
      <c r="KA48" s="40"/>
      <c r="KB48" s="40"/>
      <c r="KC48" s="40"/>
      <c r="KD48" s="40"/>
      <c r="KE48" s="40"/>
      <c r="KF48" s="40"/>
      <c r="KG48" s="40"/>
      <c r="KH48" s="40"/>
      <c r="KI48" s="40"/>
      <c r="KJ48" s="40"/>
      <c r="KK48" s="40"/>
      <c r="KL48" s="40"/>
      <c r="KM48" s="40"/>
      <c r="KN48" s="40"/>
      <c r="KO48" s="40"/>
      <c r="KP48" s="40"/>
      <c r="KQ48" s="40"/>
      <c r="KR48" s="40"/>
      <c r="KS48" s="40"/>
      <c r="KT48" s="40"/>
      <c r="KU48" s="40"/>
      <c r="KV48" s="40"/>
      <c r="KW48" s="40"/>
      <c r="KX48" s="40"/>
      <c r="KY48" s="40"/>
      <c r="KZ48" s="40"/>
      <c r="LA48" s="40"/>
      <c r="LB48" s="40"/>
      <c r="LC48" s="40"/>
      <c r="LD48" s="40"/>
      <c r="LE48" s="40"/>
      <c r="LF48" s="40"/>
      <c r="LG48" s="40"/>
      <c r="LH48" s="40"/>
      <c r="LI48" s="40"/>
      <c r="LJ48" s="40"/>
      <c r="LK48" s="40"/>
      <c r="LL48" s="40"/>
      <c r="LM48" s="40"/>
      <c r="LN48" s="40"/>
      <c r="LO48" s="40"/>
      <c r="LP48" s="40"/>
      <c r="LQ48" s="40"/>
      <c r="LR48" s="40"/>
      <c r="LS48" s="40"/>
      <c r="LT48" s="40"/>
      <c r="LU48" s="40"/>
      <c r="LV48" s="40"/>
      <c r="LW48" s="40"/>
      <c r="LX48" s="40"/>
      <c r="LY48" s="40"/>
      <c r="LZ48" s="40"/>
      <c r="MA48" s="40"/>
      <c r="MB48" s="40"/>
      <c r="MC48" s="40"/>
      <c r="MD48" s="40"/>
      <c r="ME48" s="40"/>
      <c r="MF48" s="40"/>
      <c r="MG48" s="40"/>
      <c r="MH48" s="40"/>
      <c r="MI48" s="40"/>
      <c r="MJ48" s="40"/>
      <c r="MK48" s="40"/>
      <c r="ML48" s="40"/>
      <c r="MM48" s="40"/>
      <c r="MN48" s="40"/>
      <c r="MO48" s="40"/>
      <c r="MP48" s="40"/>
      <c r="MQ48" s="40"/>
      <c r="MR48" s="40"/>
      <c r="MS48" s="40"/>
      <c r="MT48" s="40"/>
      <c r="MU48" s="40"/>
      <c r="MV48" s="40"/>
      <c r="MW48" s="40"/>
      <c r="MX48" s="40"/>
      <c r="MY48" s="40"/>
      <c r="MZ48" s="40"/>
      <c r="NA48" s="40"/>
      <c r="NB48" s="40"/>
      <c r="NC48" s="40"/>
      <c r="ND48" s="40"/>
      <c r="NE48" s="40"/>
      <c r="NF48" s="40"/>
      <c r="NG48" s="40"/>
      <c r="NH48" s="40"/>
      <c r="NI48" s="40"/>
      <c r="NJ48" s="40"/>
      <c r="NK48" s="40"/>
      <c r="NL48" s="40"/>
      <c r="NM48" s="40"/>
      <c r="NN48" s="40"/>
      <c r="NO48" s="40"/>
      <c r="NP48" s="40"/>
      <c r="NQ48" s="40"/>
      <c r="NR48" s="40"/>
      <c r="NS48" s="40"/>
      <c r="NT48" s="40"/>
      <c r="NU48" s="40"/>
      <c r="NV48" s="40"/>
      <c r="NW48" s="40"/>
      <c r="NX48" s="40"/>
      <c r="NY48" s="40"/>
      <c r="NZ48" s="40"/>
      <c r="OA48" s="40"/>
      <c r="OB48" s="40"/>
      <c r="OC48" s="40"/>
      <c r="OD48" s="40"/>
      <c r="OE48" s="40"/>
      <c r="OF48" s="40"/>
      <c r="OG48" s="40"/>
      <c r="OH48" s="40"/>
      <c r="OI48" s="40"/>
      <c r="OJ48" s="40"/>
      <c r="OK48" s="40"/>
      <c r="OL48" s="40"/>
      <c r="OM48" s="40"/>
      <c r="ON48" s="40"/>
      <c r="OO48" s="40"/>
      <c r="OP48" s="40"/>
      <c r="OQ48" s="40"/>
      <c r="OR48" s="40"/>
      <c r="OS48" s="40"/>
      <c r="OT48" s="40"/>
      <c r="OU48" s="40"/>
      <c r="OV48" s="40"/>
      <c r="OW48" s="40"/>
      <c r="OX48" s="40"/>
      <c r="OY48" s="40"/>
      <c r="OZ48" s="40"/>
      <c r="PA48" s="40"/>
      <c r="PB48" s="40"/>
      <c r="PC48" s="40"/>
      <c r="PD48" s="40"/>
      <c r="PE48" s="40"/>
      <c r="PF48" s="40"/>
      <c r="PG48" s="40"/>
      <c r="PH48" s="40"/>
      <c r="PI48" s="40"/>
      <c r="PJ48" s="40"/>
      <c r="PK48" s="40"/>
      <c r="PL48" s="40"/>
      <c r="PM48" s="40"/>
      <c r="PN48" s="40"/>
      <c r="PO48" s="40"/>
      <c r="PP48" s="40"/>
      <c r="PQ48" s="40"/>
      <c r="PR48" s="40"/>
      <c r="PS48" s="40"/>
      <c r="PT48" s="40"/>
      <c r="PU48" s="40"/>
      <c r="PV48" s="40"/>
      <c r="PW48" s="40"/>
      <c r="PX48" s="40"/>
      <c r="PY48" s="40"/>
      <c r="PZ48" s="40"/>
      <c r="QA48" s="40"/>
      <c r="QB48" s="40"/>
      <c r="QC48" s="40"/>
      <c r="QD48" s="40"/>
      <c r="QE48" s="40"/>
      <c r="QF48" s="40"/>
      <c r="QG48" s="40"/>
      <c r="QH48" s="40"/>
      <c r="QI48" s="40"/>
      <c r="QJ48" s="40"/>
      <c r="QK48" s="40"/>
      <c r="QL48" s="40"/>
      <c r="QM48" s="40"/>
      <c r="QN48" s="40"/>
      <c r="QO48" s="40"/>
      <c r="QP48" s="40"/>
      <c r="QQ48" s="40"/>
      <c r="QR48" s="40"/>
      <c r="QS48" s="40"/>
      <c r="QT48" s="40"/>
      <c r="QU48" s="40"/>
      <c r="QV48" s="40"/>
      <c r="QW48" s="40"/>
      <c r="QX48" s="40"/>
      <c r="QY48" s="40"/>
      <c r="QZ48" s="40"/>
      <c r="RA48" s="40"/>
      <c r="RB48" s="40"/>
      <c r="RC48" s="40"/>
      <c r="RD48" s="40"/>
      <c r="RE48" s="40"/>
      <c r="RF48" s="40"/>
      <c r="RG48" s="40"/>
      <c r="RH48" s="40"/>
      <c r="RI48" s="40"/>
      <c r="RJ48" s="40"/>
      <c r="RK48" s="40"/>
      <c r="RL48" s="40"/>
      <c r="RM48" s="40"/>
      <c r="RN48" s="40"/>
      <c r="RO48" s="40"/>
      <c r="RP48" s="40"/>
      <c r="RQ48" s="40"/>
      <c r="RR48" s="40"/>
      <c r="RS48" s="40"/>
      <c r="RT48" s="40"/>
      <c r="RU48" s="40"/>
      <c r="RV48" s="40"/>
      <c r="RW48" s="40" t="s">
        <v>2078</v>
      </c>
      <c r="RX48" s="40" t="s">
        <v>2079</v>
      </c>
      <c r="RY48" s="40" t="s">
        <v>2426</v>
      </c>
      <c r="RZ48" s="40" t="s">
        <v>2146</v>
      </c>
      <c r="SA48" s="40" t="s">
        <v>2427</v>
      </c>
      <c r="SB48" s="40" t="s">
        <v>2427</v>
      </c>
      <c r="SC48" s="40" t="s">
        <v>2147</v>
      </c>
      <c r="SD48" s="40" t="s">
        <v>2428</v>
      </c>
      <c r="SE48" s="40" t="s">
        <v>2429</v>
      </c>
      <c r="SF48" s="40" t="s">
        <v>2088</v>
      </c>
      <c r="SG48" s="40"/>
      <c r="SH48" s="40"/>
      <c r="SI48" s="40"/>
      <c r="SJ48" s="40"/>
      <c r="SK48" s="40"/>
      <c r="SL48" s="40"/>
      <c r="SM48" s="40"/>
      <c r="SN48" s="40"/>
      <c r="SO48" s="40"/>
      <c r="SP48" s="40"/>
      <c r="SQ48" s="40"/>
      <c r="SR48" s="40"/>
      <c r="SS48" s="40"/>
      <c r="ST48" s="40"/>
      <c r="SU48" s="40"/>
      <c r="SV48" s="40"/>
      <c r="SW48" s="40"/>
      <c r="SX48" s="40"/>
      <c r="SY48" s="40"/>
      <c r="SZ48" s="40"/>
      <c r="TA48" s="40"/>
      <c r="TB48" s="40"/>
      <c r="TC48" s="40"/>
      <c r="TD48" s="40"/>
      <c r="TE48" s="40"/>
      <c r="TF48" s="40"/>
      <c r="TG48" s="40"/>
      <c r="TH48" s="40"/>
      <c r="TI48" s="40"/>
      <c r="TJ48" s="40"/>
      <c r="TK48" s="40" t="s">
        <v>2430</v>
      </c>
      <c r="TL48" s="40" t="s">
        <v>2431</v>
      </c>
      <c r="TM48" s="40" t="s">
        <v>2432</v>
      </c>
      <c r="TN48" s="40" t="s">
        <v>2433</v>
      </c>
      <c r="TO48" s="40" t="s">
        <v>2434</v>
      </c>
      <c r="TP48" s="40" t="s">
        <v>2435</v>
      </c>
      <c r="TQ48" s="40"/>
      <c r="TR48" s="40"/>
      <c r="TS48" s="40"/>
      <c r="TT48" s="40"/>
      <c r="TU48" s="40"/>
      <c r="TV48" s="40"/>
      <c r="TW48" s="40"/>
      <c r="TX48" s="40"/>
      <c r="TY48" s="40"/>
      <c r="TZ48" s="40"/>
      <c r="UA48" s="40"/>
      <c r="UB48" s="40"/>
      <c r="UC48" s="40"/>
      <c r="UD48" s="40"/>
    </row>
    <row r="49" spans="1:550" s="41" customFormat="1" ht="15" customHeight="1" x14ac:dyDescent="0.25">
      <c r="A49" s="40" t="s">
        <v>487</v>
      </c>
      <c r="B49" s="40" t="s">
        <v>2504</v>
      </c>
      <c r="C49" s="40" t="s">
        <v>669</v>
      </c>
      <c r="D49" s="40" t="s">
        <v>2005</v>
      </c>
      <c r="E49" s="40" t="s">
        <v>132</v>
      </c>
      <c r="F49" s="40">
        <v>25</v>
      </c>
      <c r="G49" s="40">
        <v>50</v>
      </c>
      <c r="H49" s="40">
        <v>75</v>
      </c>
      <c r="I49" s="40">
        <v>5</v>
      </c>
      <c r="J49" s="40" t="s">
        <v>2505</v>
      </c>
      <c r="K49" s="40" t="s">
        <v>10</v>
      </c>
      <c r="L49" s="40" t="s">
        <v>116</v>
      </c>
      <c r="M49" s="40">
        <v>2</v>
      </c>
      <c r="N49" s="40">
        <v>3</v>
      </c>
      <c r="O49" s="40">
        <v>5</v>
      </c>
      <c r="P49" s="40" t="s">
        <v>2506</v>
      </c>
      <c r="Q49" s="40" t="s">
        <v>2507</v>
      </c>
      <c r="R49" s="40" t="s">
        <v>2508</v>
      </c>
      <c r="S49" s="40" t="s">
        <v>2509</v>
      </c>
      <c r="T49" s="40" t="s">
        <v>2510</v>
      </c>
      <c r="U49" s="40" t="s">
        <v>2511</v>
      </c>
      <c r="V49" s="40" t="s">
        <v>2512</v>
      </c>
      <c r="W49" s="40" t="s">
        <v>2513</v>
      </c>
      <c r="X49" s="40" t="s">
        <v>2510</v>
      </c>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t="s">
        <v>2514</v>
      </c>
      <c r="BB49" s="40" t="s">
        <v>2515</v>
      </c>
      <c r="BC49" s="40" t="s">
        <v>2516</v>
      </c>
      <c r="BD49" s="40" t="s">
        <v>2517</v>
      </c>
      <c r="BE49" s="40" t="s">
        <v>2518</v>
      </c>
      <c r="BF49" s="40" t="s">
        <v>101</v>
      </c>
      <c r="BG49" s="40" t="s">
        <v>31</v>
      </c>
      <c r="BH49" s="40" t="s">
        <v>2519</v>
      </c>
      <c r="BI49" s="40">
        <v>4</v>
      </c>
      <c r="BJ49" s="40">
        <v>6</v>
      </c>
      <c r="BK49" s="40">
        <v>10</v>
      </c>
      <c r="BL49" s="40" t="s">
        <v>2520</v>
      </c>
      <c r="BM49" s="40" t="s">
        <v>2521</v>
      </c>
      <c r="BN49" s="40" t="s">
        <v>2522</v>
      </c>
      <c r="BO49" s="40" t="s">
        <v>2523</v>
      </c>
      <c r="BP49" s="40" t="s">
        <v>2524</v>
      </c>
      <c r="BQ49" s="40" t="s">
        <v>2525</v>
      </c>
      <c r="BR49" s="40" t="s">
        <v>2526</v>
      </c>
      <c r="BS49" s="40" t="s">
        <v>2527</v>
      </c>
      <c r="BT49" s="40" t="s">
        <v>2524</v>
      </c>
      <c r="BU49" s="40" t="s">
        <v>2528</v>
      </c>
      <c r="BV49" s="40" t="s">
        <v>2529</v>
      </c>
      <c r="BW49" s="40" t="s">
        <v>2530</v>
      </c>
      <c r="BX49" s="40" t="s">
        <v>2531</v>
      </c>
      <c r="BY49" s="40" t="s">
        <v>2532</v>
      </c>
      <c r="BZ49" s="40" t="s">
        <v>2529</v>
      </c>
      <c r="CA49" s="40" t="s">
        <v>2533</v>
      </c>
      <c r="CB49" s="40" t="s">
        <v>2531</v>
      </c>
      <c r="CC49" s="40" t="s">
        <v>2534</v>
      </c>
      <c r="CD49" s="40" t="s">
        <v>2535</v>
      </c>
      <c r="CE49" s="40" t="s">
        <v>2536</v>
      </c>
      <c r="CF49" s="40" t="s">
        <v>2531</v>
      </c>
      <c r="CG49" s="40"/>
      <c r="CH49" s="40"/>
      <c r="CI49" s="40"/>
      <c r="CJ49" s="40"/>
      <c r="CK49" s="40"/>
      <c r="CL49" s="40"/>
      <c r="CM49" s="40"/>
      <c r="CN49" s="40"/>
      <c r="CO49" s="40"/>
      <c r="CP49" s="40"/>
      <c r="CQ49" s="40"/>
      <c r="CR49" s="40"/>
      <c r="CS49" s="40"/>
      <c r="CT49" s="40"/>
      <c r="CU49" s="40"/>
      <c r="CV49" s="40"/>
      <c r="CW49" s="40" t="s">
        <v>2537</v>
      </c>
      <c r="CX49" s="40" t="s">
        <v>2538</v>
      </c>
      <c r="CY49" s="40" t="s">
        <v>2539</v>
      </c>
      <c r="CZ49" s="40" t="s">
        <v>2540</v>
      </c>
      <c r="DA49" s="40" t="s">
        <v>2541</v>
      </c>
      <c r="DB49" s="40" t="s">
        <v>99</v>
      </c>
      <c r="DC49" s="40" t="s">
        <v>32</v>
      </c>
      <c r="DD49" s="40" t="s">
        <v>2542</v>
      </c>
      <c r="DE49" s="40">
        <v>7</v>
      </c>
      <c r="DF49" s="40">
        <v>13</v>
      </c>
      <c r="DG49" s="40">
        <v>20</v>
      </c>
      <c r="DH49" s="40" t="s">
        <v>2543</v>
      </c>
      <c r="DI49" s="40" t="s">
        <v>2544</v>
      </c>
      <c r="DJ49" s="40" t="s">
        <v>2545</v>
      </c>
      <c r="DK49" s="40" t="s">
        <v>2546</v>
      </c>
      <c r="DL49" s="40" t="s">
        <v>2547</v>
      </c>
      <c r="DM49" s="40" t="s">
        <v>2548</v>
      </c>
      <c r="DN49" s="40" t="s">
        <v>2549</v>
      </c>
      <c r="DO49" s="40" t="s">
        <v>2550</v>
      </c>
      <c r="DP49" s="40" t="s">
        <v>2551</v>
      </c>
      <c r="DQ49" s="40" t="s">
        <v>2552</v>
      </c>
      <c r="DR49" s="40" t="s">
        <v>2553</v>
      </c>
      <c r="DS49" s="40" t="s">
        <v>2554</v>
      </c>
      <c r="DT49" s="40" t="s">
        <v>2547</v>
      </c>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t="s">
        <v>2555</v>
      </c>
      <c r="ET49" s="40" t="s">
        <v>2556</v>
      </c>
      <c r="EU49" s="40" t="s">
        <v>2557</v>
      </c>
      <c r="EV49" s="40" t="s">
        <v>2558</v>
      </c>
      <c r="EW49" s="40" t="s">
        <v>2559</v>
      </c>
      <c r="EX49" s="40" t="s">
        <v>99</v>
      </c>
      <c r="EY49" s="40" t="s">
        <v>33</v>
      </c>
      <c r="EZ49" s="40" t="s">
        <v>2560</v>
      </c>
      <c r="FA49" s="40">
        <v>4</v>
      </c>
      <c r="FB49" s="40">
        <v>11</v>
      </c>
      <c r="FC49" s="40">
        <v>15</v>
      </c>
      <c r="FD49" s="40" t="s">
        <v>2561</v>
      </c>
      <c r="FE49" s="40" t="s">
        <v>2562</v>
      </c>
      <c r="FF49" s="40" t="s">
        <v>2563</v>
      </c>
      <c r="FG49" s="40" t="s">
        <v>2564</v>
      </c>
      <c r="FH49" s="40" t="s">
        <v>2547</v>
      </c>
      <c r="FI49" s="40" t="s">
        <v>2565</v>
      </c>
      <c r="FJ49" s="40" t="s">
        <v>2566</v>
      </c>
      <c r="FK49" s="40" t="s">
        <v>2567</v>
      </c>
      <c r="FL49" s="40" t="s">
        <v>2547</v>
      </c>
      <c r="FM49" s="40" t="s">
        <v>2568</v>
      </c>
      <c r="FN49" s="40" t="s">
        <v>2569</v>
      </c>
      <c r="FO49" s="40" t="s">
        <v>2570</v>
      </c>
      <c r="FP49" s="40" t="s">
        <v>2547</v>
      </c>
      <c r="FQ49" s="40" t="s">
        <v>2571</v>
      </c>
      <c r="FR49" s="40" t="s">
        <v>2572</v>
      </c>
      <c r="FS49" s="40" t="s">
        <v>2573</v>
      </c>
      <c r="FT49" s="40" t="s">
        <v>2547</v>
      </c>
      <c r="FU49" s="40"/>
      <c r="FV49" s="40"/>
      <c r="FW49" s="40"/>
      <c r="FX49" s="40"/>
      <c r="FY49" s="40"/>
      <c r="FZ49" s="40"/>
      <c r="GA49" s="40"/>
      <c r="GB49" s="40"/>
      <c r="GC49" s="40"/>
      <c r="GD49" s="40"/>
      <c r="GE49" s="40"/>
      <c r="GF49" s="40"/>
      <c r="GG49" s="40"/>
      <c r="GH49" s="40"/>
      <c r="GI49" s="40"/>
      <c r="GJ49" s="40"/>
      <c r="GK49" s="40"/>
      <c r="GL49" s="40"/>
      <c r="GM49" s="40"/>
      <c r="GN49" s="40"/>
      <c r="GO49" s="40" t="s">
        <v>2574</v>
      </c>
      <c r="GP49" s="40" t="s">
        <v>2575</v>
      </c>
      <c r="GQ49" s="40" t="s">
        <v>2576</v>
      </c>
      <c r="GR49" s="40" t="s">
        <v>2577</v>
      </c>
      <c r="GS49" s="40" t="s">
        <v>2578</v>
      </c>
      <c r="GT49" s="40" t="s">
        <v>99</v>
      </c>
      <c r="GU49" s="40" t="s">
        <v>34</v>
      </c>
      <c r="GV49" s="40" t="s">
        <v>2579</v>
      </c>
      <c r="GW49" s="40">
        <v>7</v>
      </c>
      <c r="GX49" s="40">
        <v>8</v>
      </c>
      <c r="GY49" s="40">
        <v>25</v>
      </c>
      <c r="GZ49" s="40" t="s">
        <v>2580</v>
      </c>
      <c r="HA49" s="40" t="s">
        <v>2579</v>
      </c>
      <c r="HB49" s="40" t="s">
        <v>2581</v>
      </c>
      <c r="HC49" s="40" t="s">
        <v>2582</v>
      </c>
      <c r="HD49" s="40" t="s">
        <v>2583</v>
      </c>
      <c r="HE49" s="40" t="s">
        <v>2584</v>
      </c>
      <c r="HF49" s="40" t="s">
        <v>2585</v>
      </c>
      <c r="HG49" s="40" t="s">
        <v>2586</v>
      </c>
      <c r="HH49" s="40" t="s">
        <v>2587</v>
      </c>
      <c r="HI49" s="40" t="s">
        <v>2588</v>
      </c>
      <c r="HJ49" s="40" t="s">
        <v>2589</v>
      </c>
      <c r="HK49" s="40" t="s">
        <v>2590</v>
      </c>
      <c r="HL49" s="40" t="s">
        <v>2583</v>
      </c>
      <c r="HM49" s="40" t="s">
        <v>2591</v>
      </c>
      <c r="HN49" s="40" t="s">
        <v>2592</v>
      </c>
      <c r="HO49" s="40" t="s">
        <v>2593</v>
      </c>
      <c r="HP49" s="40" t="s">
        <v>2583</v>
      </c>
      <c r="HQ49" s="40"/>
      <c r="HR49" s="40"/>
      <c r="HS49" s="40"/>
      <c r="HT49" s="40"/>
      <c r="HU49" s="40"/>
      <c r="HV49" s="40"/>
      <c r="HW49" s="40"/>
      <c r="HX49" s="40"/>
      <c r="HY49" s="40"/>
      <c r="HZ49" s="40"/>
      <c r="IA49" s="40"/>
      <c r="IB49" s="40"/>
      <c r="IC49" s="40"/>
      <c r="ID49" s="40"/>
      <c r="IE49" s="40"/>
      <c r="IF49" s="40"/>
      <c r="IG49" s="40"/>
      <c r="IH49" s="40"/>
      <c r="II49" s="40"/>
      <c r="IJ49" s="40"/>
      <c r="IK49" s="40" t="s">
        <v>2594</v>
      </c>
      <c r="IL49" s="40" t="s">
        <v>2595</v>
      </c>
      <c r="IM49" s="40" t="s">
        <v>2596</v>
      </c>
      <c r="IN49" s="40" t="s">
        <v>2597</v>
      </c>
      <c r="IO49" s="40" t="s">
        <v>2598</v>
      </c>
      <c r="IP49" s="40" t="s">
        <v>99</v>
      </c>
      <c r="IQ49" s="40"/>
      <c r="IR49" s="40"/>
      <c r="IS49" s="40"/>
      <c r="IT49" s="40"/>
      <c r="IU49" s="40"/>
      <c r="IV49" s="40"/>
      <c r="IW49" s="40"/>
      <c r="IX49" s="40"/>
      <c r="IY49" s="40"/>
      <c r="IZ49" s="40"/>
      <c r="JA49" s="40"/>
      <c r="JB49" s="40"/>
      <c r="JC49" s="40"/>
      <c r="JD49" s="40"/>
      <c r="JE49" s="40"/>
      <c r="JF49" s="40"/>
      <c r="JG49" s="40"/>
      <c r="JH49" s="40"/>
      <c r="JI49" s="40"/>
      <c r="JJ49" s="40"/>
      <c r="JK49" s="40"/>
      <c r="JL49" s="40"/>
      <c r="JM49" s="40"/>
      <c r="JN49" s="40"/>
      <c r="JO49" s="40"/>
      <c r="JP49" s="40"/>
      <c r="JQ49" s="40"/>
      <c r="JR49" s="40"/>
      <c r="JS49" s="40"/>
      <c r="JT49" s="40"/>
      <c r="JU49" s="40"/>
      <c r="JV49" s="40"/>
      <c r="JW49" s="40"/>
      <c r="JX49" s="40"/>
      <c r="JY49" s="40"/>
      <c r="JZ49" s="40"/>
      <c r="KA49" s="40"/>
      <c r="KB49" s="40"/>
      <c r="KC49" s="40"/>
      <c r="KD49" s="40"/>
      <c r="KE49" s="40"/>
      <c r="KF49" s="40"/>
      <c r="KG49" s="40"/>
      <c r="KH49" s="40"/>
      <c r="KI49" s="40"/>
      <c r="KJ49" s="40"/>
      <c r="KK49" s="40"/>
      <c r="KL49" s="40"/>
      <c r="KM49" s="40"/>
      <c r="KN49" s="40"/>
      <c r="KO49" s="40"/>
      <c r="KP49" s="40"/>
      <c r="KQ49" s="40"/>
      <c r="KR49" s="40"/>
      <c r="KS49" s="40"/>
      <c r="KT49" s="40"/>
      <c r="KU49" s="40"/>
      <c r="KV49" s="40"/>
      <c r="KW49" s="40"/>
      <c r="KX49" s="40"/>
      <c r="KY49" s="40"/>
      <c r="KZ49" s="40"/>
      <c r="LA49" s="40"/>
      <c r="LB49" s="40"/>
      <c r="LC49" s="40"/>
      <c r="LD49" s="40"/>
      <c r="LE49" s="40"/>
      <c r="LF49" s="40"/>
      <c r="LG49" s="40"/>
      <c r="LH49" s="40"/>
      <c r="LI49" s="40"/>
      <c r="LJ49" s="40"/>
      <c r="LK49" s="40"/>
      <c r="LL49" s="40"/>
      <c r="LM49" s="40"/>
      <c r="LN49" s="40"/>
      <c r="LO49" s="40"/>
      <c r="LP49" s="40"/>
      <c r="LQ49" s="40"/>
      <c r="LR49" s="40"/>
      <c r="LS49" s="40"/>
      <c r="LT49" s="40"/>
      <c r="LU49" s="40"/>
      <c r="LV49" s="40"/>
      <c r="LW49" s="40"/>
      <c r="LX49" s="40"/>
      <c r="LY49" s="40"/>
      <c r="LZ49" s="40"/>
      <c r="MA49" s="40"/>
      <c r="MB49" s="40"/>
      <c r="MC49" s="40"/>
      <c r="MD49" s="40"/>
      <c r="ME49" s="40"/>
      <c r="MF49" s="40"/>
      <c r="MG49" s="40"/>
      <c r="MH49" s="40"/>
      <c r="MI49" s="40"/>
      <c r="MJ49" s="40"/>
      <c r="MK49" s="40"/>
      <c r="ML49" s="40"/>
      <c r="MM49" s="40"/>
      <c r="MN49" s="40"/>
      <c r="MO49" s="40"/>
      <c r="MP49" s="40"/>
      <c r="MQ49" s="40"/>
      <c r="MR49" s="40"/>
      <c r="MS49" s="40"/>
      <c r="MT49" s="40"/>
      <c r="MU49" s="40"/>
      <c r="MV49" s="40"/>
      <c r="MW49" s="40"/>
      <c r="MX49" s="40"/>
      <c r="MY49" s="40"/>
      <c r="MZ49" s="40"/>
      <c r="NA49" s="40"/>
      <c r="NB49" s="40"/>
      <c r="NC49" s="40"/>
      <c r="ND49" s="40"/>
      <c r="NE49" s="40"/>
      <c r="NF49" s="40"/>
      <c r="NG49" s="40"/>
      <c r="NH49" s="40"/>
      <c r="NI49" s="40"/>
      <c r="NJ49" s="40"/>
      <c r="NK49" s="40"/>
      <c r="NL49" s="40"/>
      <c r="NM49" s="40"/>
      <c r="NN49" s="40"/>
      <c r="NO49" s="40"/>
      <c r="NP49" s="40"/>
      <c r="NQ49" s="40"/>
      <c r="NR49" s="40"/>
      <c r="NS49" s="40"/>
      <c r="NT49" s="40"/>
      <c r="NU49" s="40"/>
      <c r="NV49" s="40"/>
      <c r="NW49" s="40"/>
      <c r="NX49" s="40"/>
      <c r="NY49" s="40"/>
      <c r="NZ49" s="40"/>
      <c r="OA49" s="40"/>
      <c r="OB49" s="40"/>
      <c r="OC49" s="40"/>
      <c r="OD49" s="40"/>
      <c r="OE49" s="40"/>
      <c r="OF49" s="40"/>
      <c r="OG49" s="40"/>
      <c r="OH49" s="40"/>
      <c r="OI49" s="40"/>
      <c r="OJ49" s="40"/>
      <c r="OK49" s="40"/>
      <c r="OL49" s="40"/>
      <c r="OM49" s="40"/>
      <c r="ON49" s="40"/>
      <c r="OO49" s="40"/>
      <c r="OP49" s="40"/>
      <c r="OQ49" s="40"/>
      <c r="OR49" s="40"/>
      <c r="OS49" s="40"/>
      <c r="OT49" s="40"/>
      <c r="OU49" s="40"/>
      <c r="OV49" s="40"/>
      <c r="OW49" s="40"/>
      <c r="OX49" s="40"/>
      <c r="OY49" s="40"/>
      <c r="OZ49" s="40"/>
      <c r="PA49" s="40"/>
      <c r="PB49" s="40"/>
      <c r="PC49" s="40"/>
      <c r="PD49" s="40"/>
      <c r="PE49" s="40"/>
      <c r="PF49" s="40"/>
      <c r="PG49" s="40"/>
      <c r="PH49" s="40"/>
      <c r="PI49" s="40"/>
      <c r="PJ49" s="40"/>
      <c r="PK49" s="40"/>
      <c r="PL49" s="40"/>
      <c r="PM49" s="40"/>
      <c r="PN49" s="40"/>
      <c r="PO49" s="40"/>
      <c r="PP49" s="40"/>
      <c r="PQ49" s="40"/>
      <c r="PR49" s="40"/>
      <c r="PS49" s="40"/>
      <c r="PT49" s="40"/>
      <c r="PU49" s="40"/>
      <c r="PV49" s="40"/>
      <c r="PW49" s="40"/>
      <c r="PX49" s="40"/>
      <c r="PY49" s="40"/>
      <c r="PZ49" s="40"/>
      <c r="QA49" s="40"/>
      <c r="QB49" s="40"/>
      <c r="QC49" s="40"/>
      <c r="QD49" s="40"/>
      <c r="QE49" s="40"/>
      <c r="QF49" s="40"/>
      <c r="QG49" s="40"/>
      <c r="QH49" s="40"/>
      <c r="QI49" s="40"/>
      <c r="QJ49" s="40"/>
      <c r="QK49" s="40"/>
      <c r="QL49" s="40"/>
      <c r="QM49" s="40"/>
      <c r="QN49" s="40"/>
      <c r="QO49" s="40"/>
      <c r="QP49" s="40"/>
      <c r="QQ49" s="40"/>
      <c r="QR49" s="40"/>
      <c r="QS49" s="40"/>
      <c r="QT49" s="40"/>
      <c r="QU49" s="40"/>
      <c r="QV49" s="40"/>
      <c r="QW49" s="40"/>
      <c r="QX49" s="40"/>
      <c r="QY49" s="40"/>
      <c r="QZ49" s="40"/>
      <c r="RA49" s="40"/>
      <c r="RB49" s="40"/>
      <c r="RC49" s="40"/>
      <c r="RD49" s="40"/>
      <c r="RE49" s="40"/>
      <c r="RF49" s="40"/>
      <c r="RG49" s="40"/>
      <c r="RH49" s="40"/>
      <c r="RI49" s="40"/>
      <c r="RJ49" s="40"/>
      <c r="RK49" s="40"/>
      <c r="RL49" s="40"/>
      <c r="RM49" s="40"/>
      <c r="RN49" s="40"/>
      <c r="RO49" s="40"/>
      <c r="RP49" s="40"/>
      <c r="RQ49" s="40"/>
      <c r="RR49" s="40"/>
      <c r="RS49" s="40"/>
      <c r="RT49" s="40"/>
      <c r="RU49" s="40"/>
      <c r="RV49" s="40"/>
      <c r="RW49" s="40" t="s">
        <v>2078</v>
      </c>
      <c r="RX49" s="40" t="s">
        <v>2599</v>
      </c>
      <c r="RY49" s="40" t="s">
        <v>2080</v>
      </c>
      <c r="RZ49" s="40" t="s">
        <v>2600</v>
      </c>
      <c r="SA49" s="40" t="s">
        <v>2082</v>
      </c>
      <c r="SB49" s="40" t="s">
        <v>2427</v>
      </c>
      <c r="SC49" s="40" t="s">
        <v>2601</v>
      </c>
      <c r="SD49" s="40" t="s">
        <v>2602</v>
      </c>
      <c r="SE49" s="40" t="s">
        <v>2603</v>
      </c>
      <c r="SF49" s="40" t="s">
        <v>2604</v>
      </c>
      <c r="SG49" s="40"/>
      <c r="SH49" s="40"/>
      <c r="SI49" s="40"/>
      <c r="SJ49" s="40"/>
      <c r="SK49" s="40"/>
      <c r="SL49" s="40"/>
      <c r="SM49" s="40"/>
      <c r="SN49" s="40"/>
      <c r="SO49" s="40"/>
      <c r="SP49" s="40"/>
      <c r="SQ49" s="40"/>
      <c r="SR49" s="40"/>
      <c r="SS49" s="40"/>
      <c r="ST49" s="40"/>
      <c r="SU49" s="40"/>
      <c r="SV49" s="40"/>
      <c r="SW49" s="40"/>
      <c r="SX49" s="40"/>
      <c r="SY49" s="40"/>
      <c r="SZ49" s="40"/>
      <c r="TA49" s="40"/>
      <c r="TB49" s="40"/>
      <c r="TC49" s="40"/>
      <c r="TD49" s="40"/>
      <c r="TE49" s="40"/>
      <c r="TF49" s="40"/>
      <c r="TG49" s="40"/>
      <c r="TH49" s="40"/>
      <c r="TI49" s="40"/>
      <c r="TJ49" s="40"/>
      <c r="TK49" s="40" t="s">
        <v>1756</v>
      </c>
      <c r="TL49" s="40" t="s">
        <v>2605</v>
      </c>
      <c r="TM49" s="40" t="s">
        <v>2606</v>
      </c>
      <c r="TN49" s="40" t="s">
        <v>5025</v>
      </c>
      <c r="TO49" s="40" t="s">
        <v>2608</v>
      </c>
      <c r="TP49" s="40" t="s">
        <v>2609</v>
      </c>
      <c r="TQ49" s="40" t="s">
        <v>2610</v>
      </c>
      <c r="TR49" s="40" t="s">
        <v>2611</v>
      </c>
      <c r="TS49" s="40" t="s">
        <v>2612</v>
      </c>
      <c r="TT49" s="40" t="s">
        <v>2613</v>
      </c>
      <c r="TU49" s="40" t="s">
        <v>1757</v>
      </c>
      <c r="TV49" s="40"/>
      <c r="TW49" s="40"/>
      <c r="TX49" s="40"/>
      <c r="TY49" s="40"/>
      <c r="TZ49" s="40"/>
      <c r="UA49" s="40"/>
      <c r="UB49" s="40"/>
      <c r="UC49" s="40"/>
      <c r="UD49" s="40"/>
    </row>
    <row r="50" spans="1:550" s="41" customFormat="1" ht="15" customHeight="1" x14ac:dyDescent="0.25">
      <c r="A50" s="40" t="s">
        <v>488</v>
      </c>
      <c r="B50" s="40" t="s">
        <v>3618</v>
      </c>
      <c r="C50" s="40" t="s">
        <v>669</v>
      </c>
      <c r="D50" s="40" t="s">
        <v>213</v>
      </c>
      <c r="E50" s="40" t="s">
        <v>143</v>
      </c>
      <c r="F50" s="40">
        <v>19</v>
      </c>
      <c r="G50" s="40">
        <v>41</v>
      </c>
      <c r="H50" s="40">
        <v>60</v>
      </c>
      <c r="I50" s="40">
        <v>4</v>
      </c>
      <c r="J50" s="40" t="s">
        <v>3619</v>
      </c>
      <c r="K50" s="40" t="s">
        <v>10</v>
      </c>
      <c r="L50" s="40" t="s">
        <v>3620</v>
      </c>
      <c r="M50" s="40">
        <v>4</v>
      </c>
      <c r="N50" s="40">
        <v>8</v>
      </c>
      <c r="O50" s="40">
        <v>12</v>
      </c>
      <c r="P50" s="40" t="s">
        <v>3621</v>
      </c>
      <c r="Q50" s="40" t="s">
        <v>3622</v>
      </c>
      <c r="R50" s="40" t="s">
        <v>3623</v>
      </c>
      <c r="S50" s="40" t="s">
        <v>3624</v>
      </c>
      <c r="T50" s="40" t="s">
        <v>3625</v>
      </c>
      <c r="U50" s="40" t="s">
        <v>3626</v>
      </c>
      <c r="V50" s="40" t="s">
        <v>3627</v>
      </c>
      <c r="W50" s="40" t="s">
        <v>3628</v>
      </c>
      <c r="X50" s="40" t="s">
        <v>3625</v>
      </c>
      <c r="Y50" s="40" t="s">
        <v>3629</v>
      </c>
      <c r="Z50" s="40" t="s">
        <v>3630</v>
      </c>
      <c r="AA50" s="40" t="s">
        <v>3631</v>
      </c>
      <c r="AB50" s="40" t="s">
        <v>3625</v>
      </c>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t="s">
        <v>3632</v>
      </c>
      <c r="BB50" s="40" t="s">
        <v>3633</v>
      </c>
      <c r="BC50" s="40" t="s">
        <v>534</v>
      </c>
      <c r="BD50" s="40" t="s">
        <v>3634</v>
      </c>
      <c r="BE50" s="40" t="s">
        <v>3635</v>
      </c>
      <c r="BF50" s="40" t="s">
        <v>99</v>
      </c>
      <c r="BG50" s="40" t="s">
        <v>31</v>
      </c>
      <c r="BH50" s="40" t="s">
        <v>3636</v>
      </c>
      <c r="BI50" s="40">
        <v>5</v>
      </c>
      <c r="BJ50" s="40">
        <v>11</v>
      </c>
      <c r="BK50" s="40">
        <v>16</v>
      </c>
      <c r="BL50" s="40" t="s">
        <v>3637</v>
      </c>
      <c r="BM50" s="40" t="s">
        <v>3638</v>
      </c>
      <c r="BN50" s="40" t="s">
        <v>3639</v>
      </c>
      <c r="BO50" s="40" t="s">
        <v>3640</v>
      </c>
      <c r="BP50" s="40" t="s">
        <v>3641</v>
      </c>
      <c r="BQ50" s="40" t="s">
        <v>3642</v>
      </c>
      <c r="BR50" s="40" t="s">
        <v>3643</v>
      </c>
      <c r="BS50" s="40" t="s">
        <v>3644</v>
      </c>
      <c r="BT50" s="40" t="s">
        <v>3641</v>
      </c>
      <c r="BU50" s="40" t="s">
        <v>3645</v>
      </c>
      <c r="BV50" s="40" t="s">
        <v>3646</v>
      </c>
      <c r="BW50" s="40" t="s">
        <v>3647</v>
      </c>
      <c r="BX50" s="40" t="s">
        <v>3641</v>
      </c>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t="s">
        <v>3648</v>
      </c>
      <c r="CX50" s="40" t="s">
        <v>3649</v>
      </c>
      <c r="CY50" s="40" t="s">
        <v>3650</v>
      </c>
      <c r="CZ50" s="40" t="s">
        <v>3634</v>
      </c>
      <c r="DA50" s="40" t="s">
        <v>3651</v>
      </c>
      <c r="DB50" s="40" t="s">
        <v>99</v>
      </c>
      <c r="DC50" s="40" t="s">
        <v>32</v>
      </c>
      <c r="DD50" s="40" t="s">
        <v>3652</v>
      </c>
      <c r="DE50" s="40">
        <v>5</v>
      </c>
      <c r="DF50" s="40">
        <v>11</v>
      </c>
      <c r="DG50" s="40">
        <v>16</v>
      </c>
      <c r="DH50" s="40" t="s">
        <v>3653</v>
      </c>
      <c r="DI50" s="40" t="s">
        <v>3654</v>
      </c>
      <c r="DJ50" s="40" t="s">
        <v>3655</v>
      </c>
      <c r="DK50" s="40" t="s">
        <v>3656</v>
      </c>
      <c r="DL50" s="40" t="s">
        <v>3625</v>
      </c>
      <c r="DM50" s="40" t="s">
        <v>3657</v>
      </c>
      <c r="DN50" s="40" t="s">
        <v>3658</v>
      </c>
      <c r="DO50" s="40" t="s">
        <v>3659</v>
      </c>
      <c r="DP50" s="40" t="s">
        <v>3625</v>
      </c>
      <c r="DQ50" s="40" t="s">
        <v>3660</v>
      </c>
      <c r="DR50" s="40" t="s">
        <v>3661</v>
      </c>
      <c r="DS50" s="40" t="s">
        <v>3662</v>
      </c>
      <c r="DT50" s="40" t="s">
        <v>3625</v>
      </c>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t="s">
        <v>3663</v>
      </c>
      <c r="ET50" s="40" t="s">
        <v>3664</v>
      </c>
      <c r="EU50" s="40" t="s">
        <v>1625</v>
      </c>
      <c r="EV50" s="40" t="s">
        <v>3634</v>
      </c>
      <c r="EW50" s="40" t="s">
        <v>3651</v>
      </c>
      <c r="EX50" s="40" t="s">
        <v>99</v>
      </c>
      <c r="EY50" s="40" t="s">
        <v>33</v>
      </c>
      <c r="EZ50" s="40" t="s">
        <v>3665</v>
      </c>
      <c r="FA50" s="40">
        <v>5</v>
      </c>
      <c r="FB50" s="40">
        <v>11</v>
      </c>
      <c r="FC50" s="40">
        <v>16</v>
      </c>
      <c r="FD50" s="40" t="s">
        <v>3666</v>
      </c>
      <c r="FE50" s="40" t="s">
        <v>3667</v>
      </c>
      <c r="FF50" s="40" t="s">
        <v>3668</v>
      </c>
      <c r="FG50" s="40" t="s">
        <v>3669</v>
      </c>
      <c r="FH50" s="40" t="s">
        <v>3625</v>
      </c>
      <c r="FI50" s="40" t="s">
        <v>3670</v>
      </c>
      <c r="FJ50" s="40" t="s">
        <v>3671</v>
      </c>
      <c r="FK50" s="40" t="s">
        <v>3672</v>
      </c>
      <c r="FL50" s="40" t="s">
        <v>3625</v>
      </c>
      <c r="FM50" s="40" t="s">
        <v>3673</v>
      </c>
      <c r="FN50" s="40" t="s">
        <v>3674</v>
      </c>
      <c r="FO50" s="40" t="s">
        <v>3675</v>
      </c>
      <c r="FP50" s="40" t="s">
        <v>3625</v>
      </c>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t="s">
        <v>3676</v>
      </c>
      <c r="GP50" s="40" t="s">
        <v>3677</v>
      </c>
      <c r="GQ50" s="40" t="s">
        <v>1081</v>
      </c>
      <c r="GR50" s="40" t="s">
        <v>3634</v>
      </c>
      <c r="GS50" s="40" t="s">
        <v>3651</v>
      </c>
      <c r="GT50" s="40" t="s">
        <v>99</v>
      </c>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c r="JE50" s="40"/>
      <c r="JF50" s="40"/>
      <c r="JG50" s="40"/>
      <c r="JH50" s="40"/>
      <c r="JI50" s="40"/>
      <c r="JJ50" s="40"/>
      <c r="JK50" s="40"/>
      <c r="JL50" s="40"/>
      <c r="JM50" s="40"/>
      <c r="JN50" s="40"/>
      <c r="JO50" s="40"/>
      <c r="JP50" s="40"/>
      <c r="JQ50" s="40"/>
      <c r="JR50" s="40"/>
      <c r="JS50" s="40"/>
      <c r="JT50" s="40"/>
      <c r="JU50" s="40"/>
      <c r="JV50" s="40"/>
      <c r="JW50" s="40"/>
      <c r="JX50" s="40"/>
      <c r="JY50" s="40"/>
      <c r="JZ50" s="40"/>
      <c r="KA50" s="40"/>
      <c r="KB50" s="40"/>
      <c r="KC50" s="40"/>
      <c r="KD50" s="40"/>
      <c r="KE50" s="40"/>
      <c r="KF50" s="40"/>
      <c r="KG50" s="40"/>
      <c r="KH50" s="40"/>
      <c r="KI50" s="40"/>
      <c r="KJ50" s="40"/>
      <c r="KK50" s="40"/>
      <c r="KL50" s="40"/>
      <c r="KM50" s="40"/>
      <c r="KN50" s="40"/>
      <c r="KO50" s="40"/>
      <c r="KP50" s="40"/>
      <c r="KQ50" s="40"/>
      <c r="KR50" s="40"/>
      <c r="KS50" s="40"/>
      <c r="KT50" s="40"/>
      <c r="KU50" s="40"/>
      <c r="KV50" s="40"/>
      <c r="KW50" s="40"/>
      <c r="KX50" s="40"/>
      <c r="KY50" s="40"/>
      <c r="KZ50" s="40"/>
      <c r="LA50" s="40"/>
      <c r="LB50" s="40"/>
      <c r="LC50" s="40"/>
      <c r="LD50" s="40"/>
      <c r="LE50" s="40"/>
      <c r="LF50" s="40"/>
      <c r="LG50" s="40"/>
      <c r="LH50" s="40"/>
      <c r="LI50" s="40"/>
      <c r="LJ50" s="40"/>
      <c r="LK50" s="40"/>
      <c r="LL50" s="40"/>
      <c r="LM50" s="40"/>
      <c r="LN50" s="40"/>
      <c r="LO50" s="40"/>
      <c r="LP50" s="40"/>
      <c r="LQ50" s="40"/>
      <c r="LR50" s="40"/>
      <c r="LS50" s="40"/>
      <c r="LT50" s="40"/>
      <c r="LU50" s="40"/>
      <c r="LV50" s="40"/>
      <c r="LW50" s="40"/>
      <c r="LX50" s="40"/>
      <c r="LY50" s="40"/>
      <c r="LZ50" s="40"/>
      <c r="MA50" s="40"/>
      <c r="MB50" s="40"/>
      <c r="MC50" s="40"/>
      <c r="MD50" s="40"/>
      <c r="ME50" s="40"/>
      <c r="MF50" s="40"/>
      <c r="MG50" s="40"/>
      <c r="MH50" s="40"/>
      <c r="MI50" s="40"/>
      <c r="MJ50" s="40"/>
      <c r="MK50" s="40"/>
      <c r="ML50" s="40"/>
      <c r="MM50" s="40"/>
      <c r="MN50" s="40"/>
      <c r="MO50" s="40"/>
      <c r="MP50" s="40"/>
      <c r="MQ50" s="40"/>
      <c r="MR50" s="40"/>
      <c r="MS50" s="40"/>
      <c r="MT50" s="40"/>
      <c r="MU50" s="40"/>
      <c r="MV50" s="40"/>
      <c r="MW50" s="40"/>
      <c r="MX50" s="40"/>
      <c r="MY50" s="40"/>
      <c r="MZ50" s="40"/>
      <c r="NA50" s="40"/>
      <c r="NB50" s="40"/>
      <c r="NC50" s="40"/>
      <c r="ND50" s="40"/>
      <c r="NE50" s="40"/>
      <c r="NF50" s="40"/>
      <c r="NG50" s="40"/>
      <c r="NH50" s="40"/>
      <c r="NI50" s="40"/>
      <c r="NJ50" s="40"/>
      <c r="NK50" s="40"/>
      <c r="NL50" s="40"/>
      <c r="NM50" s="40"/>
      <c r="NN50" s="40"/>
      <c r="NO50" s="40"/>
      <c r="NP50" s="40"/>
      <c r="NQ50" s="40"/>
      <c r="NR50" s="40"/>
      <c r="NS50" s="40"/>
      <c r="NT50" s="40"/>
      <c r="NU50" s="40"/>
      <c r="NV50" s="40"/>
      <c r="NW50" s="40"/>
      <c r="NX50" s="40"/>
      <c r="NY50" s="40"/>
      <c r="NZ50" s="40"/>
      <c r="OA50" s="40"/>
      <c r="OB50" s="40"/>
      <c r="OC50" s="40"/>
      <c r="OD50" s="40"/>
      <c r="OE50" s="40"/>
      <c r="OF50" s="40"/>
      <c r="OG50" s="40"/>
      <c r="OH50" s="40"/>
      <c r="OI50" s="40"/>
      <c r="OJ50" s="40"/>
      <c r="OK50" s="40"/>
      <c r="OL50" s="40"/>
      <c r="OM50" s="40"/>
      <c r="ON50" s="40"/>
      <c r="OO50" s="40"/>
      <c r="OP50" s="40"/>
      <c r="OQ50" s="40"/>
      <c r="OR50" s="40"/>
      <c r="OS50" s="40"/>
      <c r="OT50" s="40"/>
      <c r="OU50" s="40"/>
      <c r="OV50" s="40"/>
      <c r="OW50" s="40"/>
      <c r="OX50" s="40"/>
      <c r="OY50" s="40"/>
      <c r="OZ50" s="40"/>
      <c r="PA50" s="40"/>
      <c r="PB50" s="40"/>
      <c r="PC50" s="40"/>
      <c r="PD50" s="40"/>
      <c r="PE50" s="40"/>
      <c r="PF50" s="40"/>
      <c r="PG50" s="40"/>
      <c r="PH50" s="40"/>
      <c r="PI50" s="40"/>
      <c r="PJ50" s="40"/>
      <c r="PK50" s="40"/>
      <c r="PL50" s="40"/>
      <c r="PM50" s="40"/>
      <c r="PN50" s="40"/>
      <c r="PO50" s="40"/>
      <c r="PP50" s="40"/>
      <c r="PQ50" s="40"/>
      <c r="PR50" s="40"/>
      <c r="PS50" s="40"/>
      <c r="PT50" s="40"/>
      <c r="PU50" s="40"/>
      <c r="PV50" s="40"/>
      <c r="PW50" s="40"/>
      <c r="PX50" s="40"/>
      <c r="PY50" s="40"/>
      <c r="PZ50" s="40"/>
      <c r="QA50" s="40"/>
      <c r="QB50" s="40"/>
      <c r="QC50" s="40"/>
      <c r="QD50" s="40"/>
      <c r="QE50" s="40"/>
      <c r="QF50" s="40"/>
      <c r="QG50" s="40"/>
      <c r="QH50" s="40"/>
      <c r="QI50" s="40"/>
      <c r="QJ50" s="40"/>
      <c r="QK50" s="40"/>
      <c r="QL50" s="40"/>
      <c r="QM50" s="40"/>
      <c r="QN50" s="40"/>
      <c r="QO50" s="40"/>
      <c r="QP50" s="40"/>
      <c r="QQ50" s="40"/>
      <c r="QR50" s="40"/>
      <c r="QS50" s="40"/>
      <c r="QT50" s="40"/>
      <c r="QU50" s="40"/>
      <c r="QV50" s="40"/>
      <c r="QW50" s="40"/>
      <c r="QX50" s="40"/>
      <c r="QY50" s="40"/>
      <c r="QZ50" s="40"/>
      <c r="RA50" s="40"/>
      <c r="RB50" s="40"/>
      <c r="RC50" s="40"/>
      <c r="RD50" s="40"/>
      <c r="RE50" s="40"/>
      <c r="RF50" s="40"/>
      <c r="RG50" s="40"/>
      <c r="RH50" s="40"/>
      <c r="RI50" s="40"/>
      <c r="RJ50" s="40"/>
      <c r="RK50" s="40"/>
      <c r="RL50" s="40"/>
      <c r="RM50" s="40"/>
      <c r="RN50" s="40"/>
      <c r="RO50" s="40"/>
      <c r="RP50" s="40"/>
      <c r="RQ50" s="40"/>
      <c r="RR50" s="40"/>
      <c r="RS50" s="40"/>
      <c r="RT50" s="40"/>
      <c r="RU50" s="40"/>
      <c r="RV50" s="40"/>
      <c r="RW50" s="40" t="s">
        <v>267</v>
      </c>
      <c r="RX50" s="40" t="s">
        <v>3678</v>
      </c>
      <c r="RY50" s="40" t="s">
        <v>416</v>
      </c>
      <c r="RZ50" s="40" t="s">
        <v>268</v>
      </c>
      <c r="SA50" s="40" t="s">
        <v>269</v>
      </c>
      <c r="SB50" s="40" t="s">
        <v>3679</v>
      </c>
      <c r="SC50" s="40" t="s">
        <v>270</v>
      </c>
      <c r="SD50" s="40" t="s">
        <v>3680</v>
      </c>
      <c r="SE50" s="40"/>
      <c r="SF50" s="40"/>
      <c r="SG50" s="40"/>
      <c r="SH50" s="40"/>
      <c r="SI50" s="40"/>
      <c r="SJ50" s="40"/>
      <c r="SK50" s="40"/>
      <c r="SL50" s="40"/>
      <c r="SM50" s="40"/>
      <c r="SN50" s="40"/>
      <c r="SO50" s="40"/>
      <c r="SP50" s="40"/>
      <c r="SQ50" s="40"/>
      <c r="SR50" s="40"/>
      <c r="SS50" s="40"/>
      <c r="ST50" s="40"/>
      <c r="SU50" s="40"/>
      <c r="SV50" s="40"/>
      <c r="SW50" s="40"/>
      <c r="SX50" s="40"/>
      <c r="SY50" s="40"/>
      <c r="SZ50" s="40"/>
      <c r="TA50" s="40"/>
      <c r="TB50" s="40"/>
      <c r="TC50" s="40"/>
      <c r="TD50" s="40"/>
      <c r="TE50" s="40"/>
      <c r="TF50" s="40"/>
      <c r="TG50" s="40"/>
      <c r="TH50" s="40"/>
      <c r="TI50" s="40"/>
      <c r="TJ50" s="40"/>
      <c r="TK50" s="40" t="s">
        <v>3681</v>
      </c>
      <c r="TL50" s="40" t="s">
        <v>3682</v>
      </c>
      <c r="TM50" s="40" t="s">
        <v>3683</v>
      </c>
      <c r="TN50" s="40" t="s">
        <v>3684</v>
      </c>
      <c r="TO50" s="40" t="s">
        <v>3685</v>
      </c>
      <c r="TP50" s="40" t="s">
        <v>3686</v>
      </c>
      <c r="TQ50" s="40"/>
      <c r="TR50" s="40"/>
      <c r="TS50" s="40"/>
      <c r="TT50" s="40"/>
      <c r="TU50" s="40"/>
      <c r="TV50" s="40"/>
      <c r="TW50" s="40"/>
      <c r="TX50" s="40"/>
      <c r="TY50" s="40"/>
      <c r="TZ50" s="40"/>
      <c r="UA50" s="40"/>
      <c r="UB50" s="40"/>
      <c r="UC50" s="40"/>
      <c r="UD50" s="40"/>
    </row>
    <row r="51" spans="1:550" s="41" customFormat="1" ht="15" customHeight="1" x14ac:dyDescent="0.25">
      <c r="A51" s="40" t="s">
        <v>489</v>
      </c>
      <c r="B51" s="40" t="s">
        <v>3946</v>
      </c>
      <c r="C51" s="40" t="s">
        <v>669</v>
      </c>
      <c r="D51" s="40" t="s">
        <v>213</v>
      </c>
      <c r="E51" s="40" t="s">
        <v>141</v>
      </c>
      <c r="F51" s="40">
        <v>30</v>
      </c>
      <c r="G51" s="40">
        <v>45</v>
      </c>
      <c r="H51" s="40">
        <v>75</v>
      </c>
      <c r="I51" s="40">
        <v>5</v>
      </c>
      <c r="J51" s="40" t="s">
        <v>3950</v>
      </c>
      <c r="K51" s="40" t="s">
        <v>10</v>
      </c>
      <c r="L51" s="40" t="s">
        <v>3951</v>
      </c>
      <c r="M51" s="40">
        <v>12</v>
      </c>
      <c r="N51" s="40">
        <v>18</v>
      </c>
      <c r="O51" s="40">
        <v>30</v>
      </c>
      <c r="P51" s="40" t="s">
        <v>3952</v>
      </c>
      <c r="Q51" s="40" t="s">
        <v>3953</v>
      </c>
      <c r="R51" s="40" t="s">
        <v>3954</v>
      </c>
      <c r="S51" s="40" t="s">
        <v>3955</v>
      </c>
      <c r="T51" s="40" t="s">
        <v>3956</v>
      </c>
      <c r="U51" s="40" t="s">
        <v>3957</v>
      </c>
      <c r="V51" s="40" t="s">
        <v>3958</v>
      </c>
      <c r="W51" s="40" t="s">
        <v>3959</v>
      </c>
      <c r="X51" s="40" t="s">
        <v>3960</v>
      </c>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t="s">
        <v>3961</v>
      </c>
      <c r="BB51" s="40" t="s">
        <v>3962</v>
      </c>
      <c r="BC51" s="40" t="s">
        <v>1625</v>
      </c>
      <c r="BD51" s="40" t="s">
        <v>3963</v>
      </c>
      <c r="BE51" s="40" t="s">
        <v>3964</v>
      </c>
      <c r="BF51" s="40" t="s">
        <v>3965</v>
      </c>
      <c r="BG51" s="40" t="s">
        <v>31</v>
      </c>
      <c r="BH51" s="40" t="s">
        <v>3966</v>
      </c>
      <c r="BI51" s="40">
        <v>6</v>
      </c>
      <c r="BJ51" s="40">
        <v>9</v>
      </c>
      <c r="BK51" s="40">
        <v>15</v>
      </c>
      <c r="BL51" s="40" t="s">
        <v>3967</v>
      </c>
      <c r="BM51" s="40" t="s">
        <v>3966</v>
      </c>
      <c r="BN51" s="40" t="s">
        <v>3968</v>
      </c>
      <c r="BO51" s="40" t="s">
        <v>3969</v>
      </c>
      <c r="BP51" s="40" t="s">
        <v>397</v>
      </c>
      <c r="BQ51" s="40" t="s">
        <v>3970</v>
      </c>
      <c r="BR51" s="40" t="s">
        <v>3971</v>
      </c>
      <c r="BS51" s="40" t="s">
        <v>3972</v>
      </c>
      <c r="BT51" s="40" t="s">
        <v>397</v>
      </c>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t="s">
        <v>3973</v>
      </c>
      <c r="CX51" s="40" t="s">
        <v>3974</v>
      </c>
      <c r="CY51" s="40" t="s">
        <v>1625</v>
      </c>
      <c r="CZ51" s="40" t="s">
        <v>3975</v>
      </c>
      <c r="DA51" s="40" t="s">
        <v>3976</v>
      </c>
      <c r="DB51" s="40" t="s">
        <v>101</v>
      </c>
      <c r="DC51" s="40" t="s">
        <v>32</v>
      </c>
      <c r="DD51" s="40" t="s">
        <v>3977</v>
      </c>
      <c r="DE51" s="40">
        <v>12</v>
      </c>
      <c r="DF51" s="40">
        <v>18</v>
      </c>
      <c r="DG51" s="40">
        <v>30</v>
      </c>
      <c r="DH51" s="40" t="s">
        <v>3978</v>
      </c>
      <c r="DI51" s="40" t="s">
        <v>3979</v>
      </c>
      <c r="DJ51" s="40" t="s">
        <v>3980</v>
      </c>
      <c r="DK51" s="40" t="s">
        <v>3981</v>
      </c>
      <c r="DL51" s="40" t="s">
        <v>3982</v>
      </c>
      <c r="DM51" s="40" t="s">
        <v>3983</v>
      </c>
      <c r="DN51" s="40" t="s">
        <v>3984</v>
      </c>
      <c r="DO51" s="40" t="s">
        <v>3985</v>
      </c>
      <c r="DP51" s="40" t="s">
        <v>3982</v>
      </c>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t="s">
        <v>3986</v>
      </c>
      <c r="ET51" s="40" t="s">
        <v>3987</v>
      </c>
      <c r="EU51" s="40" t="s">
        <v>1625</v>
      </c>
      <c r="EV51" s="40" t="s">
        <v>3988</v>
      </c>
      <c r="EW51" s="40" t="s">
        <v>3989</v>
      </c>
      <c r="EX51" s="40" t="s">
        <v>101</v>
      </c>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0"/>
      <c r="KJ51" s="40"/>
      <c r="KK51" s="40"/>
      <c r="KL51" s="40"/>
      <c r="KM51" s="40"/>
      <c r="KN51" s="40"/>
      <c r="KO51" s="40"/>
      <c r="KP51" s="40"/>
      <c r="KQ51" s="40"/>
      <c r="KR51" s="40"/>
      <c r="KS51" s="40"/>
      <c r="KT51" s="40"/>
      <c r="KU51" s="40"/>
      <c r="KV51" s="40"/>
      <c r="KW51" s="40"/>
      <c r="KX51" s="40"/>
      <c r="KY51" s="40"/>
      <c r="KZ51" s="40"/>
      <c r="LA51" s="40"/>
      <c r="LB51" s="40"/>
      <c r="LC51" s="40"/>
      <c r="LD51" s="40"/>
      <c r="LE51" s="40"/>
      <c r="LF51" s="40"/>
      <c r="LG51" s="40"/>
      <c r="LH51" s="40"/>
      <c r="LI51" s="40"/>
      <c r="LJ51" s="40"/>
      <c r="LK51" s="40"/>
      <c r="LL51" s="40"/>
      <c r="LM51" s="40"/>
      <c r="LN51" s="40"/>
      <c r="LO51" s="40"/>
      <c r="LP51" s="40"/>
      <c r="LQ51" s="40"/>
      <c r="LR51" s="40"/>
      <c r="LS51" s="40"/>
      <c r="LT51" s="40"/>
      <c r="LU51" s="40"/>
      <c r="LV51" s="40"/>
      <c r="LW51" s="40"/>
      <c r="LX51" s="40"/>
      <c r="LY51" s="40"/>
      <c r="LZ51" s="40"/>
      <c r="MA51" s="40"/>
      <c r="MB51" s="40"/>
      <c r="MC51" s="40"/>
      <c r="MD51" s="40"/>
      <c r="ME51" s="40"/>
      <c r="MF51" s="40"/>
      <c r="MG51" s="40"/>
      <c r="MH51" s="40"/>
      <c r="MI51" s="40"/>
      <c r="MJ51" s="40"/>
      <c r="MK51" s="40"/>
      <c r="ML51" s="40"/>
      <c r="MM51" s="40"/>
      <c r="MN51" s="40"/>
      <c r="MO51" s="40"/>
      <c r="MP51" s="40"/>
      <c r="MQ51" s="40"/>
      <c r="MR51" s="40"/>
      <c r="MS51" s="40"/>
      <c r="MT51" s="40"/>
      <c r="MU51" s="40"/>
      <c r="MV51" s="40"/>
      <c r="MW51" s="40"/>
      <c r="MX51" s="40"/>
      <c r="MY51" s="40"/>
      <c r="MZ51" s="40"/>
      <c r="NA51" s="40"/>
      <c r="NB51" s="40"/>
      <c r="NC51" s="40"/>
      <c r="ND51" s="40"/>
      <c r="NE51" s="40"/>
      <c r="NF51" s="40"/>
      <c r="NG51" s="40"/>
      <c r="NH51" s="40"/>
      <c r="NI51" s="40"/>
      <c r="NJ51" s="40"/>
      <c r="NK51" s="40"/>
      <c r="NL51" s="40"/>
      <c r="NM51" s="40"/>
      <c r="NN51" s="40"/>
      <c r="NO51" s="40"/>
      <c r="NP51" s="40"/>
      <c r="NQ51" s="40"/>
      <c r="NR51" s="40"/>
      <c r="NS51" s="40"/>
      <c r="NT51" s="40"/>
      <c r="NU51" s="40"/>
      <c r="NV51" s="40"/>
      <c r="NW51" s="40"/>
      <c r="NX51" s="40"/>
      <c r="NY51" s="40"/>
      <c r="NZ51" s="40"/>
      <c r="OA51" s="40"/>
      <c r="OB51" s="40"/>
      <c r="OC51" s="40"/>
      <c r="OD51" s="40"/>
      <c r="OE51" s="40"/>
      <c r="OF51" s="40"/>
      <c r="OG51" s="40"/>
      <c r="OH51" s="40"/>
      <c r="OI51" s="40"/>
      <c r="OJ51" s="40"/>
      <c r="OK51" s="40"/>
      <c r="OL51" s="40"/>
      <c r="OM51" s="40"/>
      <c r="ON51" s="40"/>
      <c r="OO51" s="40"/>
      <c r="OP51" s="40"/>
      <c r="OQ51" s="40"/>
      <c r="OR51" s="40"/>
      <c r="OS51" s="40"/>
      <c r="OT51" s="40"/>
      <c r="OU51" s="40"/>
      <c r="OV51" s="40"/>
      <c r="OW51" s="40"/>
      <c r="OX51" s="40"/>
      <c r="OY51" s="40"/>
      <c r="OZ51" s="40"/>
      <c r="PA51" s="40"/>
      <c r="PB51" s="40"/>
      <c r="PC51" s="40"/>
      <c r="PD51" s="40"/>
      <c r="PE51" s="40"/>
      <c r="PF51" s="40"/>
      <c r="PG51" s="40"/>
      <c r="PH51" s="40"/>
      <c r="PI51" s="40"/>
      <c r="PJ51" s="40"/>
      <c r="PK51" s="40"/>
      <c r="PL51" s="40"/>
      <c r="PM51" s="40"/>
      <c r="PN51" s="40"/>
      <c r="PO51" s="40"/>
      <c r="PP51" s="40"/>
      <c r="PQ51" s="40"/>
      <c r="PR51" s="40"/>
      <c r="PS51" s="40"/>
      <c r="PT51" s="40"/>
      <c r="PU51" s="40"/>
      <c r="PV51" s="40"/>
      <c r="PW51" s="40"/>
      <c r="PX51" s="40"/>
      <c r="PY51" s="40"/>
      <c r="PZ51" s="40"/>
      <c r="QA51" s="40"/>
      <c r="QB51" s="40"/>
      <c r="QC51" s="40"/>
      <c r="QD51" s="40"/>
      <c r="QE51" s="40"/>
      <c r="QF51" s="40"/>
      <c r="QG51" s="40"/>
      <c r="QH51" s="40"/>
      <c r="QI51" s="40"/>
      <c r="QJ51" s="40"/>
      <c r="QK51" s="40"/>
      <c r="QL51" s="40"/>
      <c r="QM51" s="40"/>
      <c r="QN51" s="40"/>
      <c r="QO51" s="40"/>
      <c r="QP51" s="40"/>
      <c r="QQ51" s="40"/>
      <c r="QR51" s="40"/>
      <c r="QS51" s="40"/>
      <c r="QT51" s="40"/>
      <c r="QU51" s="40"/>
      <c r="QV51" s="40"/>
      <c r="QW51" s="40"/>
      <c r="QX51" s="40"/>
      <c r="QY51" s="40"/>
      <c r="QZ51" s="40"/>
      <c r="RA51" s="40"/>
      <c r="RB51" s="40"/>
      <c r="RC51" s="40"/>
      <c r="RD51" s="40"/>
      <c r="RE51" s="40"/>
      <c r="RF51" s="40"/>
      <c r="RG51" s="40"/>
      <c r="RH51" s="40"/>
      <c r="RI51" s="40"/>
      <c r="RJ51" s="40"/>
      <c r="RK51" s="40"/>
      <c r="RL51" s="40"/>
      <c r="RM51" s="40"/>
      <c r="RN51" s="40"/>
      <c r="RO51" s="40"/>
      <c r="RP51" s="40"/>
      <c r="RQ51" s="40"/>
      <c r="RR51" s="40"/>
      <c r="RS51" s="40"/>
      <c r="RT51" s="40"/>
      <c r="RU51" s="40"/>
      <c r="RV51" s="40"/>
      <c r="RW51" s="40" t="s">
        <v>267</v>
      </c>
      <c r="RX51" s="40" t="s">
        <v>1106</v>
      </c>
      <c r="RY51" s="40" t="s">
        <v>416</v>
      </c>
      <c r="RZ51" s="40" t="s">
        <v>268</v>
      </c>
      <c r="SA51" s="40" t="s">
        <v>269</v>
      </c>
      <c r="SB51" s="40" t="s">
        <v>5026</v>
      </c>
      <c r="SC51" s="40" t="s">
        <v>270</v>
      </c>
      <c r="SD51" s="40" t="s">
        <v>5027</v>
      </c>
      <c r="SE51" s="40"/>
      <c r="SF51" s="40"/>
      <c r="SG51" s="40"/>
      <c r="SH51" s="40"/>
      <c r="SI51" s="40"/>
      <c r="SJ51" s="40"/>
      <c r="SK51" s="40"/>
      <c r="SL51" s="40"/>
      <c r="SM51" s="40"/>
      <c r="SN51" s="40"/>
      <c r="SO51" s="40"/>
      <c r="SP51" s="40"/>
      <c r="SQ51" s="40"/>
      <c r="SR51" s="40"/>
      <c r="SS51" s="40"/>
      <c r="ST51" s="40"/>
      <c r="SU51" s="40"/>
      <c r="SV51" s="40"/>
      <c r="SW51" s="40"/>
      <c r="SX51" s="40"/>
      <c r="SY51" s="40"/>
      <c r="SZ51" s="40"/>
      <c r="TA51" s="40"/>
      <c r="TB51" s="40"/>
      <c r="TC51" s="40"/>
      <c r="TD51" s="40"/>
      <c r="TE51" s="40"/>
      <c r="TF51" s="40"/>
      <c r="TG51" s="40"/>
      <c r="TH51" s="40"/>
      <c r="TI51" s="40"/>
      <c r="TJ51" s="40"/>
      <c r="TK51" s="40" t="s">
        <v>3990</v>
      </c>
      <c r="TL51" s="40" t="s">
        <v>3991</v>
      </c>
      <c r="TM51" s="40" t="s">
        <v>3992</v>
      </c>
      <c r="TN51" s="40" t="s">
        <v>3993</v>
      </c>
      <c r="TO51" s="40" t="s">
        <v>3994</v>
      </c>
      <c r="TP51" s="40" t="s">
        <v>3995</v>
      </c>
      <c r="TQ51" s="40" t="s">
        <v>3996</v>
      </c>
      <c r="TR51" s="40"/>
      <c r="TS51" s="40"/>
      <c r="TT51" s="40"/>
      <c r="TU51" s="40"/>
      <c r="TV51" s="40"/>
      <c r="TW51" s="40"/>
      <c r="TX51" s="40"/>
      <c r="TY51" s="40"/>
      <c r="TZ51" s="40"/>
      <c r="UA51" s="40"/>
      <c r="UB51" s="40"/>
      <c r="UC51" s="40"/>
      <c r="UD51" s="40"/>
    </row>
    <row r="52" spans="1:550" s="41" customFormat="1" ht="15" customHeight="1" x14ac:dyDescent="0.25">
      <c r="A52" s="40" t="s">
        <v>490</v>
      </c>
      <c r="B52" s="40" t="s">
        <v>5028</v>
      </c>
      <c r="C52" s="40" t="s">
        <v>669</v>
      </c>
      <c r="D52" s="40" t="s">
        <v>2005</v>
      </c>
      <c r="E52" s="40" t="s">
        <v>124</v>
      </c>
      <c r="F52" s="40">
        <v>27</v>
      </c>
      <c r="G52" s="40">
        <v>48</v>
      </c>
      <c r="H52" s="40">
        <v>75</v>
      </c>
      <c r="I52" s="40">
        <v>5</v>
      </c>
      <c r="J52" s="40" t="s">
        <v>2150</v>
      </c>
      <c r="K52" s="40" t="s">
        <v>10</v>
      </c>
      <c r="L52" s="40" t="s">
        <v>2151</v>
      </c>
      <c r="M52" s="40">
        <v>2</v>
      </c>
      <c r="N52" s="40">
        <v>4</v>
      </c>
      <c r="O52" s="40">
        <v>6</v>
      </c>
      <c r="P52" s="40" t="s">
        <v>2152</v>
      </c>
      <c r="Q52" s="40" t="s">
        <v>2153</v>
      </c>
      <c r="R52" s="40" t="s">
        <v>2154</v>
      </c>
      <c r="S52" s="40" t="s">
        <v>2155</v>
      </c>
      <c r="T52" s="40" t="s">
        <v>2156</v>
      </c>
      <c r="U52" s="40" t="s">
        <v>2157</v>
      </c>
      <c r="V52" s="40" t="s">
        <v>2158</v>
      </c>
      <c r="W52" s="40" t="s">
        <v>2159</v>
      </c>
      <c r="X52" s="40" t="s">
        <v>2156</v>
      </c>
      <c r="Y52" s="40" t="s">
        <v>2160</v>
      </c>
      <c r="Z52" s="40" t="s">
        <v>2161</v>
      </c>
      <c r="AA52" s="40" t="s">
        <v>2162</v>
      </c>
      <c r="AB52" s="40" t="s">
        <v>2156</v>
      </c>
      <c r="AC52" s="40" t="s">
        <v>2163</v>
      </c>
      <c r="AD52" s="40" t="s">
        <v>2164</v>
      </c>
      <c r="AE52" s="40" t="s">
        <v>2165</v>
      </c>
      <c r="AF52" s="40" t="s">
        <v>2156</v>
      </c>
      <c r="AG52" s="40"/>
      <c r="AH52" s="40"/>
      <c r="AI52" s="40"/>
      <c r="AJ52" s="40"/>
      <c r="AK52" s="40"/>
      <c r="AL52" s="40"/>
      <c r="AM52" s="40"/>
      <c r="AN52" s="40"/>
      <c r="AO52" s="40"/>
      <c r="AP52" s="40"/>
      <c r="AQ52" s="40"/>
      <c r="AR52" s="40"/>
      <c r="AS52" s="40"/>
      <c r="AT52" s="40"/>
      <c r="AU52" s="40"/>
      <c r="AV52" s="40"/>
      <c r="AW52" s="40"/>
      <c r="AX52" s="40"/>
      <c r="AY52" s="40"/>
      <c r="AZ52" s="40"/>
      <c r="BA52" s="40" t="s">
        <v>3117</v>
      </c>
      <c r="BB52" s="40" t="s">
        <v>2166</v>
      </c>
      <c r="BC52" s="40" t="s">
        <v>534</v>
      </c>
      <c r="BD52" s="40" t="s">
        <v>2167</v>
      </c>
      <c r="BE52" s="40" t="s">
        <v>3118</v>
      </c>
      <c r="BF52" s="40" t="s">
        <v>101</v>
      </c>
      <c r="BG52" s="40" t="s">
        <v>31</v>
      </c>
      <c r="BH52" s="40" t="s">
        <v>2168</v>
      </c>
      <c r="BI52" s="40">
        <v>4</v>
      </c>
      <c r="BJ52" s="40">
        <v>8</v>
      </c>
      <c r="BK52" s="40">
        <v>12</v>
      </c>
      <c r="BL52" s="40" t="s">
        <v>2169</v>
      </c>
      <c r="BM52" s="40" t="s">
        <v>2170</v>
      </c>
      <c r="BN52" s="40" t="s">
        <v>2171</v>
      </c>
      <c r="BO52" s="40" t="s">
        <v>2172</v>
      </c>
      <c r="BP52" s="40" t="s">
        <v>2156</v>
      </c>
      <c r="BQ52" s="40" t="s">
        <v>2173</v>
      </c>
      <c r="BR52" s="40" t="s">
        <v>3119</v>
      </c>
      <c r="BS52" s="40" t="s">
        <v>2174</v>
      </c>
      <c r="BT52" s="40" t="s">
        <v>2175</v>
      </c>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t="s">
        <v>2176</v>
      </c>
      <c r="CX52" s="40" t="s">
        <v>2177</v>
      </c>
      <c r="CY52" s="40" t="s">
        <v>2178</v>
      </c>
      <c r="CZ52" s="40" t="s">
        <v>2179</v>
      </c>
      <c r="DA52" s="40" t="s">
        <v>2180</v>
      </c>
      <c r="DB52" s="40" t="s">
        <v>918</v>
      </c>
      <c r="DC52" s="40" t="s">
        <v>32</v>
      </c>
      <c r="DD52" s="40" t="s">
        <v>2181</v>
      </c>
      <c r="DE52" s="40">
        <v>4</v>
      </c>
      <c r="DF52" s="40">
        <v>8</v>
      </c>
      <c r="DG52" s="40">
        <v>12</v>
      </c>
      <c r="DH52" s="40" t="s">
        <v>2182</v>
      </c>
      <c r="DI52" s="40" t="s">
        <v>2183</v>
      </c>
      <c r="DJ52" s="40" t="s">
        <v>2184</v>
      </c>
      <c r="DK52" s="40" t="s">
        <v>2185</v>
      </c>
      <c r="DL52" s="40" t="s">
        <v>2175</v>
      </c>
      <c r="DM52" s="40" t="s">
        <v>2186</v>
      </c>
      <c r="DN52" s="40" t="s">
        <v>2187</v>
      </c>
      <c r="DO52" s="40" t="s">
        <v>2188</v>
      </c>
      <c r="DP52" s="40" t="s">
        <v>2175</v>
      </c>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t="s">
        <v>2189</v>
      </c>
      <c r="ET52" s="40" t="s">
        <v>2177</v>
      </c>
      <c r="EU52" s="40" t="s">
        <v>2190</v>
      </c>
      <c r="EV52" s="40" t="s">
        <v>2191</v>
      </c>
      <c r="EW52" s="40" t="s">
        <v>2192</v>
      </c>
      <c r="EX52" s="40" t="s">
        <v>918</v>
      </c>
      <c r="EY52" s="40" t="s">
        <v>33</v>
      </c>
      <c r="EZ52" s="40" t="s">
        <v>2193</v>
      </c>
      <c r="FA52" s="40">
        <v>6</v>
      </c>
      <c r="FB52" s="40">
        <v>12</v>
      </c>
      <c r="FC52" s="40">
        <v>18</v>
      </c>
      <c r="FD52" s="40" t="s">
        <v>2194</v>
      </c>
      <c r="FE52" s="40" t="s">
        <v>2195</v>
      </c>
      <c r="FF52" s="40" t="s">
        <v>2196</v>
      </c>
      <c r="FG52" s="40" t="s">
        <v>2197</v>
      </c>
      <c r="FH52" s="40" t="s">
        <v>2156</v>
      </c>
      <c r="FI52" s="40" t="s">
        <v>2198</v>
      </c>
      <c r="FJ52" s="40" t="s">
        <v>2199</v>
      </c>
      <c r="FK52" s="40" t="s">
        <v>2200</v>
      </c>
      <c r="FL52" s="40" t="s">
        <v>2175</v>
      </c>
      <c r="FM52" s="40" t="s">
        <v>2201</v>
      </c>
      <c r="FN52" s="40" t="s">
        <v>2202</v>
      </c>
      <c r="FO52" s="40" t="s">
        <v>2203</v>
      </c>
      <c r="FP52" s="40" t="s">
        <v>2156</v>
      </c>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t="s">
        <v>2204</v>
      </c>
      <c r="GP52" s="40" t="s">
        <v>2205</v>
      </c>
      <c r="GQ52" s="40" t="s">
        <v>2206</v>
      </c>
      <c r="GR52" s="40" t="s">
        <v>2179</v>
      </c>
      <c r="GS52" s="40" t="s">
        <v>2192</v>
      </c>
      <c r="GT52" s="40" t="s">
        <v>918</v>
      </c>
      <c r="GU52" s="40" t="s">
        <v>34</v>
      </c>
      <c r="GV52" s="40" t="s">
        <v>2207</v>
      </c>
      <c r="GW52" s="40">
        <v>6</v>
      </c>
      <c r="GX52" s="40">
        <v>14</v>
      </c>
      <c r="GY52" s="40">
        <v>20</v>
      </c>
      <c r="GZ52" s="40" t="s">
        <v>2208</v>
      </c>
      <c r="HA52" s="40" t="s">
        <v>2209</v>
      </c>
      <c r="HB52" s="40" t="s">
        <v>2210</v>
      </c>
      <c r="HC52" s="40" t="s">
        <v>2211</v>
      </c>
      <c r="HD52" s="40" t="s">
        <v>2156</v>
      </c>
      <c r="HE52" s="40" t="s">
        <v>2212</v>
      </c>
      <c r="HF52" s="40" t="s">
        <v>2213</v>
      </c>
      <c r="HG52" s="40" t="s">
        <v>2214</v>
      </c>
      <c r="HH52" s="40" t="s">
        <v>2175</v>
      </c>
      <c r="HI52" s="40" t="s">
        <v>2215</v>
      </c>
      <c r="HJ52" s="40" t="s">
        <v>3120</v>
      </c>
      <c r="HK52" s="40" t="s">
        <v>2216</v>
      </c>
      <c r="HL52" s="40" t="s">
        <v>2156</v>
      </c>
      <c r="HM52" s="40" t="s">
        <v>2217</v>
      </c>
      <c r="HN52" s="40" t="s">
        <v>2218</v>
      </c>
      <c r="HO52" s="40" t="s">
        <v>2219</v>
      </c>
      <c r="HP52" s="40" t="s">
        <v>2156</v>
      </c>
      <c r="HQ52" s="40"/>
      <c r="HR52" s="40"/>
      <c r="HS52" s="40"/>
      <c r="HT52" s="40"/>
      <c r="HU52" s="40"/>
      <c r="HV52" s="40"/>
      <c r="HW52" s="40"/>
      <c r="HX52" s="40"/>
      <c r="HY52" s="40"/>
      <c r="HZ52" s="40"/>
      <c r="IA52" s="40"/>
      <c r="IB52" s="40"/>
      <c r="IC52" s="40"/>
      <c r="ID52" s="40"/>
      <c r="IE52" s="40"/>
      <c r="IF52" s="40"/>
      <c r="IG52" s="40"/>
      <c r="IH52" s="40"/>
      <c r="II52" s="40"/>
      <c r="IJ52" s="40"/>
      <c r="IK52" s="40" t="s">
        <v>2220</v>
      </c>
      <c r="IL52" s="40" t="s">
        <v>2221</v>
      </c>
      <c r="IM52" s="40" t="s">
        <v>2222</v>
      </c>
      <c r="IN52" s="40" t="s">
        <v>2223</v>
      </c>
      <c r="IO52" s="40" t="s">
        <v>2192</v>
      </c>
      <c r="IP52" s="40" t="s">
        <v>918</v>
      </c>
      <c r="IQ52" s="40" t="s">
        <v>35</v>
      </c>
      <c r="IR52" s="40" t="s">
        <v>2224</v>
      </c>
      <c r="IS52" s="40">
        <v>3</v>
      </c>
      <c r="IT52" s="40">
        <v>4</v>
      </c>
      <c r="IU52" s="40">
        <v>7</v>
      </c>
      <c r="IV52" s="40" t="s">
        <v>2225</v>
      </c>
      <c r="IW52" s="40" t="s">
        <v>2226</v>
      </c>
      <c r="IX52" s="40" t="s">
        <v>2227</v>
      </c>
      <c r="IY52" s="40" t="s">
        <v>2228</v>
      </c>
      <c r="IZ52" s="40" t="s">
        <v>2175</v>
      </c>
      <c r="JA52" s="40" t="s">
        <v>2229</v>
      </c>
      <c r="JB52" s="40" t="s">
        <v>2230</v>
      </c>
      <c r="JC52" s="40" t="s">
        <v>2231</v>
      </c>
      <c r="JD52" s="40" t="s">
        <v>2156</v>
      </c>
      <c r="JE52" s="40"/>
      <c r="JF52" s="40"/>
      <c r="JG52" s="40"/>
      <c r="JH52" s="40"/>
      <c r="JI52" s="40"/>
      <c r="JJ52" s="40"/>
      <c r="JK52" s="40"/>
      <c r="JL52" s="40"/>
      <c r="JM52" s="40"/>
      <c r="JN52" s="40"/>
      <c r="JO52" s="40"/>
      <c r="JP52" s="40"/>
      <c r="JQ52" s="40"/>
      <c r="JR52" s="40"/>
      <c r="JS52" s="40"/>
      <c r="JT52" s="40"/>
      <c r="JU52" s="40"/>
      <c r="JV52" s="40"/>
      <c r="JW52" s="40"/>
      <c r="JX52" s="40"/>
      <c r="JY52" s="40"/>
      <c r="JZ52" s="40"/>
      <c r="KA52" s="40"/>
      <c r="KB52" s="40"/>
      <c r="KC52" s="40"/>
      <c r="KD52" s="40"/>
      <c r="KE52" s="40"/>
      <c r="KF52" s="40"/>
      <c r="KG52" s="40" t="s">
        <v>2232</v>
      </c>
      <c r="KH52" s="40" t="s">
        <v>2233</v>
      </c>
      <c r="KI52" s="40" t="s">
        <v>2222</v>
      </c>
      <c r="KJ52" s="40" t="s">
        <v>2234</v>
      </c>
      <c r="KK52" s="40" t="s">
        <v>2235</v>
      </c>
      <c r="KL52" s="40" t="s">
        <v>918</v>
      </c>
      <c r="KM52" s="40"/>
      <c r="KN52" s="40"/>
      <c r="KO52" s="40"/>
      <c r="KP52" s="40"/>
      <c r="KQ52" s="40"/>
      <c r="KR52" s="40"/>
      <c r="KS52" s="40"/>
      <c r="KT52" s="40"/>
      <c r="KU52" s="40"/>
      <c r="KV52" s="40"/>
      <c r="KW52" s="40"/>
      <c r="KX52" s="40"/>
      <c r="KY52" s="40"/>
      <c r="KZ52" s="40"/>
      <c r="LA52" s="40"/>
      <c r="LB52" s="40"/>
      <c r="LC52" s="40"/>
      <c r="LD52" s="40"/>
      <c r="LE52" s="40"/>
      <c r="LF52" s="40"/>
      <c r="LG52" s="40"/>
      <c r="LH52" s="40"/>
      <c r="LI52" s="40"/>
      <c r="LJ52" s="40"/>
      <c r="LK52" s="40"/>
      <c r="LL52" s="40"/>
      <c r="LM52" s="40"/>
      <c r="LN52" s="40"/>
      <c r="LO52" s="40"/>
      <c r="LP52" s="40"/>
      <c r="LQ52" s="40"/>
      <c r="LR52" s="40"/>
      <c r="LS52" s="40"/>
      <c r="LT52" s="40"/>
      <c r="LU52" s="40"/>
      <c r="LV52" s="40"/>
      <c r="LW52" s="40"/>
      <c r="LX52" s="40"/>
      <c r="LY52" s="40"/>
      <c r="LZ52" s="40"/>
      <c r="MA52" s="40"/>
      <c r="MB52" s="40"/>
      <c r="MC52" s="40"/>
      <c r="MD52" s="40"/>
      <c r="ME52" s="40"/>
      <c r="MF52" s="40"/>
      <c r="MG52" s="40"/>
      <c r="MH52" s="40"/>
      <c r="MI52" s="40"/>
      <c r="MJ52" s="40"/>
      <c r="MK52" s="40"/>
      <c r="ML52" s="40"/>
      <c r="MM52" s="40"/>
      <c r="MN52" s="40"/>
      <c r="MO52" s="40"/>
      <c r="MP52" s="40"/>
      <c r="MQ52" s="40"/>
      <c r="MR52" s="40"/>
      <c r="MS52" s="40"/>
      <c r="MT52" s="40"/>
      <c r="MU52" s="40"/>
      <c r="MV52" s="40"/>
      <c r="MW52" s="40"/>
      <c r="MX52" s="40"/>
      <c r="MY52" s="40"/>
      <c r="MZ52" s="40"/>
      <c r="NA52" s="40"/>
      <c r="NB52" s="40"/>
      <c r="NC52" s="40"/>
      <c r="ND52" s="40"/>
      <c r="NE52" s="40"/>
      <c r="NF52" s="40"/>
      <c r="NG52" s="40"/>
      <c r="NH52" s="40"/>
      <c r="NI52" s="40"/>
      <c r="NJ52" s="40"/>
      <c r="NK52" s="40"/>
      <c r="NL52" s="40"/>
      <c r="NM52" s="40"/>
      <c r="NN52" s="40"/>
      <c r="NO52" s="40"/>
      <c r="NP52" s="40"/>
      <c r="NQ52" s="40"/>
      <c r="NR52" s="40"/>
      <c r="NS52" s="40"/>
      <c r="NT52" s="40"/>
      <c r="NU52" s="40"/>
      <c r="NV52" s="40"/>
      <c r="NW52" s="40"/>
      <c r="NX52" s="40"/>
      <c r="NY52" s="40"/>
      <c r="NZ52" s="40"/>
      <c r="OA52" s="40"/>
      <c r="OB52" s="40"/>
      <c r="OC52" s="40"/>
      <c r="OD52" s="40"/>
      <c r="OE52" s="40"/>
      <c r="OF52" s="40"/>
      <c r="OG52" s="40"/>
      <c r="OH52" s="40"/>
      <c r="OI52" s="40"/>
      <c r="OJ52" s="40"/>
      <c r="OK52" s="40"/>
      <c r="OL52" s="40"/>
      <c r="OM52" s="40"/>
      <c r="ON52" s="40"/>
      <c r="OO52" s="40"/>
      <c r="OP52" s="40"/>
      <c r="OQ52" s="40"/>
      <c r="OR52" s="40"/>
      <c r="OS52" s="40"/>
      <c r="OT52" s="40"/>
      <c r="OU52" s="40"/>
      <c r="OV52" s="40"/>
      <c r="OW52" s="40"/>
      <c r="OX52" s="40"/>
      <c r="OY52" s="40"/>
      <c r="OZ52" s="40"/>
      <c r="PA52" s="40"/>
      <c r="PB52" s="40"/>
      <c r="PC52" s="40"/>
      <c r="PD52" s="40"/>
      <c r="PE52" s="40"/>
      <c r="PF52" s="40"/>
      <c r="PG52" s="40"/>
      <c r="PH52" s="40"/>
      <c r="PI52" s="40"/>
      <c r="PJ52" s="40"/>
      <c r="PK52" s="40"/>
      <c r="PL52" s="40"/>
      <c r="PM52" s="40"/>
      <c r="PN52" s="40"/>
      <c r="PO52" s="40"/>
      <c r="PP52" s="40"/>
      <c r="PQ52" s="40"/>
      <c r="PR52" s="40"/>
      <c r="PS52" s="40"/>
      <c r="PT52" s="40"/>
      <c r="PU52" s="40"/>
      <c r="PV52" s="40"/>
      <c r="PW52" s="40"/>
      <c r="PX52" s="40"/>
      <c r="PY52" s="40"/>
      <c r="PZ52" s="40"/>
      <c r="QA52" s="40"/>
      <c r="QB52" s="40"/>
      <c r="QC52" s="40"/>
      <c r="QD52" s="40"/>
      <c r="QE52" s="40"/>
      <c r="QF52" s="40"/>
      <c r="QG52" s="40"/>
      <c r="QH52" s="40"/>
      <c r="QI52" s="40"/>
      <c r="QJ52" s="40"/>
      <c r="QK52" s="40"/>
      <c r="QL52" s="40"/>
      <c r="QM52" s="40"/>
      <c r="QN52" s="40"/>
      <c r="QO52" s="40"/>
      <c r="QP52" s="40"/>
      <c r="QQ52" s="40"/>
      <c r="QR52" s="40"/>
      <c r="QS52" s="40"/>
      <c r="QT52" s="40"/>
      <c r="QU52" s="40"/>
      <c r="QV52" s="40"/>
      <c r="QW52" s="40"/>
      <c r="QX52" s="40"/>
      <c r="QY52" s="40"/>
      <c r="QZ52" s="40"/>
      <c r="RA52" s="40"/>
      <c r="RB52" s="40"/>
      <c r="RC52" s="40"/>
      <c r="RD52" s="40"/>
      <c r="RE52" s="40"/>
      <c r="RF52" s="40"/>
      <c r="RG52" s="40"/>
      <c r="RH52" s="40"/>
      <c r="RI52" s="40"/>
      <c r="RJ52" s="40"/>
      <c r="RK52" s="40"/>
      <c r="RL52" s="40"/>
      <c r="RM52" s="40"/>
      <c r="RN52" s="40"/>
      <c r="RO52" s="40"/>
      <c r="RP52" s="40"/>
      <c r="RQ52" s="40"/>
      <c r="RR52" s="40"/>
      <c r="RS52" s="40"/>
      <c r="RT52" s="40"/>
      <c r="RU52" s="40"/>
      <c r="RV52" s="40"/>
      <c r="RW52" s="40" t="s">
        <v>2236</v>
      </c>
      <c r="RX52" s="40" t="s">
        <v>2237</v>
      </c>
      <c r="RY52" s="40" t="s">
        <v>2078</v>
      </c>
      <c r="RZ52" s="40" t="s">
        <v>2079</v>
      </c>
      <c r="SA52" s="40"/>
      <c r="SB52" s="40"/>
      <c r="SC52" s="40"/>
      <c r="SD52" s="40"/>
      <c r="SE52" s="40"/>
      <c r="SF52" s="40"/>
      <c r="SG52" s="40"/>
      <c r="SH52" s="40"/>
      <c r="SI52" s="40"/>
      <c r="SJ52" s="40"/>
      <c r="SK52" s="40"/>
      <c r="SL52" s="40"/>
      <c r="SM52" s="40"/>
      <c r="SN52" s="40"/>
      <c r="SO52" s="40"/>
      <c r="SP52" s="40"/>
      <c r="SQ52" s="40"/>
      <c r="SR52" s="40"/>
      <c r="SS52" s="40"/>
      <c r="ST52" s="40"/>
      <c r="SU52" s="40"/>
      <c r="SV52" s="40"/>
      <c r="SW52" s="40"/>
      <c r="SX52" s="40"/>
      <c r="SY52" s="40"/>
      <c r="SZ52" s="40"/>
      <c r="TA52" s="40"/>
      <c r="TB52" s="40"/>
      <c r="TC52" s="40"/>
      <c r="TD52" s="40"/>
      <c r="TE52" s="40"/>
      <c r="TF52" s="40"/>
      <c r="TG52" s="40"/>
      <c r="TH52" s="40"/>
      <c r="TI52" s="40"/>
      <c r="TJ52" s="40"/>
      <c r="TK52" s="40" t="s">
        <v>3121</v>
      </c>
      <c r="TL52" s="40" t="s">
        <v>3122</v>
      </c>
      <c r="TM52" s="40" t="s">
        <v>3123</v>
      </c>
      <c r="TN52" s="40" t="s">
        <v>3124</v>
      </c>
      <c r="TO52" s="40" t="s">
        <v>3125</v>
      </c>
      <c r="TP52" s="40" t="s">
        <v>3126</v>
      </c>
      <c r="TQ52" s="40" t="s">
        <v>2238</v>
      </c>
      <c r="TR52" s="40" t="s">
        <v>2239</v>
      </c>
      <c r="TS52" s="40" t="s">
        <v>2240</v>
      </c>
      <c r="TT52" s="40"/>
      <c r="TU52" s="40"/>
      <c r="TV52" s="40"/>
      <c r="TW52" s="40"/>
      <c r="TX52" s="40"/>
      <c r="TY52" s="40"/>
      <c r="TZ52" s="40"/>
      <c r="UA52" s="40"/>
      <c r="UB52" s="40"/>
      <c r="UC52" s="40"/>
      <c r="UD52" s="40"/>
    </row>
    <row r="53" spans="1:550" s="41" customFormat="1" ht="15" customHeight="1" x14ac:dyDescent="0.25">
      <c r="A53" s="40" t="s">
        <v>491</v>
      </c>
      <c r="B53" s="40" t="s">
        <v>3528</v>
      </c>
      <c r="C53" s="40" t="s">
        <v>669</v>
      </c>
      <c r="D53" s="40" t="s">
        <v>2654</v>
      </c>
      <c r="E53" s="40" t="s">
        <v>141</v>
      </c>
      <c r="F53" s="40">
        <v>19</v>
      </c>
      <c r="G53" s="40">
        <v>41</v>
      </c>
      <c r="H53" s="40">
        <v>60</v>
      </c>
      <c r="I53" s="40">
        <v>4</v>
      </c>
      <c r="J53" s="40" t="s">
        <v>3529</v>
      </c>
      <c r="K53" s="40" t="s">
        <v>10</v>
      </c>
      <c r="L53" s="40" t="s">
        <v>3530</v>
      </c>
      <c r="M53" s="40">
        <v>5</v>
      </c>
      <c r="N53" s="40">
        <v>10</v>
      </c>
      <c r="O53" s="40">
        <v>15</v>
      </c>
      <c r="P53" s="40" t="s">
        <v>3531</v>
      </c>
      <c r="Q53" s="40" t="s">
        <v>3532</v>
      </c>
      <c r="R53" s="40" t="s">
        <v>3533</v>
      </c>
      <c r="S53" s="40" t="s">
        <v>3534</v>
      </c>
      <c r="T53" s="40" t="s">
        <v>3536</v>
      </c>
      <c r="U53" s="40" t="s">
        <v>3535</v>
      </c>
      <c r="V53" s="40" t="s">
        <v>4000</v>
      </c>
      <c r="W53" s="40" t="s">
        <v>4001</v>
      </c>
      <c r="X53" s="40" t="s">
        <v>3536</v>
      </c>
      <c r="Y53" s="40" t="s">
        <v>4002</v>
      </c>
      <c r="Z53" s="40" t="s">
        <v>3537</v>
      </c>
      <c r="AA53" s="40" t="s">
        <v>4003</v>
      </c>
      <c r="AB53" s="40" t="s">
        <v>3536</v>
      </c>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t="s">
        <v>4004</v>
      </c>
      <c r="BB53" s="40" t="s">
        <v>4005</v>
      </c>
      <c r="BC53" s="40" t="s">
        <v>2655</v>
      </c>
      <c r="BD53" s="40" t="s">
        <v>3538</v>
      </c>
      <c r="BE53" s="40" t="s">
        <v>4006</v>
      </c>
      <c r="BF53" s="40" t="s">
        <v>830</v>
      </c>
      <c r="BG53" s="40" t="s">
        <v>31</v>
      </c>
      <c r="BH53" s="40" t="s">
        <v>4007</v>
      </c>
      <c r="BI53" s="40">
        <v>5</v>
      </c>
      <c r="BJ53" s="40">
        <v>11</v>
      </c>
      <c r="BK53" s="40">
        <v>16</v>
      </c>
      <c r="BL53" s="40" t="s">
        <v>3539</v>
      </c>
      <c r="BM53" s="40" t="s">
        <v>3540</v>
      </c>
      <c r="BN53" s="40" t="s">
        <v>3541</v>
      </c>
      <c r="BO53" s="40" t="s">
        <v>3542</v>
      </c>
      <c r="BP53" s="40" t="s">
        <v>3536</v>
      </c>
      <c r="BQ53" s="40" t="s">
        <v>3543</v>
      </c>
      <c r="BR53" s="40" t="s">
        <v>4008</v>
      </c>
      <c r="BS53" s="40" t="s">
        <v>4009</v>
      </c>
      <c r="BT53" s="40" t="s">
        <v>3536</v>
      </c>
      <c r="BU53" s="40" t="s">
        <v>3544</v>
      </c>
      <c r="BV53" s="40" t="s">
        <v>3545</v>
      </c>
      <c r="BW53" s="40" t="s">
        <v>3546</v>
      </c>
      <c r="BX53" s="40" t="s">
        <v>3536</v>
      </c>
      <c r="BY53" s="40" t="s">
        <v>3547</v>
      </c>
      <c r="BZ53" s="40" t="s">
        <v>3548</v>
      </c>
      <c r="CA53" s="40" t="s">
        <v>3549</v>
      </c>
      <c r="CB53" s="40" t="s">
        <v>3536</v>
      </c>
      <c r="CC53" s="40" t="s">
        <v>3550</v>
      </c>
      <c r="CD53" s="40" t="s">
        <v>3551</v>
      </c>
      <c r="CE53" s="40" t="s">
        <v>4010</v>
      </c>
      <c r="CF53" s="40" t="s">
        <v>3536</v>
      </c>
      <c r="CG53" s="40" t="s">
        <v>3552</v>
      </c>
      <c r="CH53" s="40" t="s">
        <v>4011</v>
      </c>
      <c r="CI53" s="40" t="s">
        <v>3553</v>
      </c>
      <c r="CJ53" s="40" t="s">
        <v>3536</v>
      </c>
      <c r="CK53" s="40"/>
      <c r="CL53" s="40"/>
      <c r="CM53" s="40"/>
      <c r="CN53" s="40"/>
      <c r="CO53" s="40"/>
      <c r="CP53" s="40"/>
      <c r="CQ53" s="40"/>
      <c r="CR53" s="40"/>
      <c r="CS53" s="40"/>
      <c r="CT53" s="40"/>
      <c r="CU53" s="40"/>
      <c r="CV53" s="40"/>
      <c r="CW53" s="40" t="s">
        <v>4012</v>
      </c>
      <c r="CX53" s="40" t="s">
        <v>4013</v>
      </c>
      <c r="CY53" s="40" t="s">
        <v>2655</v>
      </c>
      <c r="CZ53" s="40" t="s">
        <v>3554</v>
      </c>
      <c r="DA53" s="40" t="s">
        <v>4014</v>
      </c>
      <c r="DB53" s="40" t="s">
        <v>799</v>
      </c>
      <c r="DC53" s="40" t="s">
        <v>32</v>
      </c>
      <c r="DD53" s="40" t="s">
        <v>3555</v>
      </c>
      <c r="DE53" s="40">
        <v>4</v>
      </c>
      <c r="DF53" s="40">
        <v>10</v>
      </c>
      <c r="DG53" s="40">
        <v>14</v>
      </c>
      <c r="DH53" s="40" t="s">
        <v>3556</v>
      </c>
      <c r="DI53" s="40" t="s">
        <v>3557</v>
      </c>
      <c r="DJ53" s="40" t="s">
        <v>4015</v>
      </c>
      <c r="DK53" s="40" t="s">
        <v>4016</v>
      </c>
      <c r="DL53" s="40" t="s">
        <v>3536</v>
      </c>
      <c r="DM53" s="40" t="s">
        <v>3558</v>
      </c>
      <c r="DN53" s="40" t="s">
        <v>4017</v>
      </c>
      <c r="DO53" s="40" t="s">
        <v>3559</v>
      </c>
      <c r="DP53" s="40" t="s">
        <v>3536</v>
      </c>
      <c r="DQ53" s="40" t="s">
        <v>3560</v>
      </c>
      <c r="DR53" s="40" t="s">
        <v>3561</v>
      </c>
      <c r="DS53" s="40" t="s">
        <v>3562</v>
      </c>
      <c r="DT53" s="40" t="s">
        <v>3536</v>
      </c>
      <c r="DU53" s="40" t="s">
        <v>3563</v>
      </c>
      <c r="DV53" s="40" t="s">
        <v>3564</v>
      </c>
      <c r="DW53" s="40" t="s">
        <v>3565</v>
      </c>
      <c r="DX53" s="40" t="s">
        <v>3536</v>
      </c>
      <c r="DY53" s="40" t="s">
        <v>3566</v>
      </c>
      <c r="DZ53" s="40" t="s">
        <v>4018</v>
      </c>
      <c r="EA53" s="40" t="s">
        <v>3567</v>
      </c>
      <c r="EB53" s="40" t="s">
        <v>3536</v>
      </c>
      <c r="EC53" s="40"/>
      <c r="ED53" s="40"/>
      <c r="EE53" s="40"/>
      <c r="EF53" s="40"/>
      <c r="EG53" s="40"/>
      <c r="EH53" s="40"/>
      <c r="EI53" s="40"/>
      <c r="EJ53" s="40"/>
      <c r="EK53" s="40"/>
      <c r="EL53" s="40"/>
      <c r="EM53" s="40"/>
      <c r="EN53" s="40"/>
      <c r="EO53" s="40"/>
      <c r="EP53" s="40"/>
      <c r="EQ53" s="40"/>
      <c r="ER53" s="40"/>
      <c r="ES53" s="40" t="s">
        <v>4019</v>
      </c>
      <c r="ET53" s="40" t="s">
        <v>4020</v>
      </c>
      <c r="EU53" s="40" t="s">
        <v>2655</v>
      </c>
      <c r="EV53" s="40" t="s">
        <v>3554</v>
      </c>
      <c r="EW53" s="40" t="s">
        <v>4021</v>
      </c>
      <c r="EX53" s="40" t="s">
        <v>799</v>
      </c>
      <c r="EY53" s="40" t="s">
        <v>33</v>
      </c>
      <c r="EZ53" s="40" t="s">
        <v>4022</v>
      </c>
      <c r="FA53" s="40">
        <v>5</v>
      </c>
      <c r="FB53" s="40">
        <v>10</v>
      </c>
      <c r="FC53" s="40">
        <v>15</v>
      </c>
      <c r="FD53" s="40" t="s">
        <v>3568</v>
      </c>
      <c r="FE53" s="40" t="s">
        <v>3569</v>
      </c>
      <c r="FF53" s="40" t="s">
        <v>3570</v>
      </c>
      <c r="FG53" s="40" t="s">
        <v>4023</v>
      </c>
      <c r="FH53" s="40" t="s">
        <v>3536</v>
      </c>
      <c r="FI53" s="40" t="s">
        <v>3571</v>
      </c>
      <c r="FJ53" s="40" t="s">
        <v>3572</v>
      </c>
      <c r="FK53" s="40" t="s">
        <v>4024</v>
      </c>
      <c r="FL53" s="40" t="s">
        <v>3536</v>
      </c>
      <c r="FM53" s="40" t="s">
        <v>3573</v>
      </c>
      <c r="FN53" s="40" t="s">
        <v>4025</v>
      </c>
      <c r="FO53" s="40" t="s">
        <v>4026</v>
      </c>
      <c r="FP53" s="40" t="s">
        <v>3536</v>
      </c>
      <c r="FQ53" s="40" t="s">
        <v>3574</v>
      </c>
      <c r="FR53" s="40" t="s">
        <v>4027</v>
      </c>
      <c r="FS53" s="40" t="s">
        <v>4028</v>
      </c>
      <c r="FT53" s="40" t="s">
        <v>3536</v>
      </c>
      <c r="FU53" s="40" t="s">
        <v>3575</v>
      </c>
      <c r="FV53" s="40" t="s">
        <v>4029</v>
      </c>
      <c r="FW53" s="40" t="s">
        <v>4030</v>
      </c>
      <c r="FX53" s="40" t="s">
        <v>3536</v>
      </c>
      <c r="FY53" s="40" t="s">
        <v>4031</v>
      </c>
      <c r="FZ53" s="40" t="s">
        <v>4032</v>
      </c>
      <c r="GA53" s="40" t="s">
        <v>4033</v>
      </c>
      <c r="GB53" s="40" t="s">
        <v>3536</v>
      </c>
      <c r="GC53" s="40" t="s">
        <v>3576</v>
      </c>
      <c r="GD53" s="40" t="s">
        <v>4034</v>
      </c>
      <c r="GE53" s="40" t="s">
        <v>4035</v>
      </c>
      <c r="GF53" s="40" t="s">
        <v>3536</v>
      </c>
      <c r="GG53" s="40"/>
      <c r="GH53" s="40"/>
      <c r="GI53" s="40"/>
      <c r="GJ53" s="40"/>
      <c r="GK53" s="40"/>
      <c r="GL53" s="40"/>
      <c r="GM53" s="40"/>
      <c r="GN53" s="40"/>
      <c r="GO53" s="40" t="s">
        <v>4036</v>
      </c>
      <c r="GP53" s="40" t="s">
        <v>4037</v>
      </c>
      <c r="GQ53" s="40" t="s">
        <v>2655</v>
      </c>
      <c r="GR53" s="40" t="s">
        <v>448</v>
      </c>
      <c r="GS53" s="40" t="s">
        <v>4038</v>
      </c>
      <c r="GT53" s="40" t="s">
        <v>799</v>
      </c>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t="s">
        <v>5029</v>
      </c>
      <c r="RX53" s="40" t="s">
        <v>5030</v>
      </c>
      <c r="RY53" s="40" t="s">
        <v>2774</v>
      </c>
      <c r="RZ53" s="40" t="s">
        <v>5031</v>
      </c>
      <c r="SA53" s="40" t="s">
        <v>2675</v>
      </c>
      <c r="SB53" s="40" t="s">
        <v>4444</v>
      </c>
      <c r="SC53" s="40" t="s">
        <v>2656</v>
      </c>
      <c r="SD53" s="40" t="s">
        <v>5032</v>
      </c>
      <c r="SE53" s="40" t="s">
        <v>5033</v>
      </c>
      <c r="SF53" s="40" t="s">
        <v>5034</v>
      </c>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t="s">
        <v>1930</v>
      </c>
      <c r="TL53" s="40" t="s">
        <v>4039</v>
      </c>
      <c r="TM53" s="40" t="s">
        <v>4040</v>
      </c>
      <c r="TN53" s="40" t="s">
        <v>4041</v>
      </c>
      <c r="TO53" s="40" t="s">
        <v>4042</v>
      </c>
      <c r="TP53" s="40" t="s">
        <v>4043</v>
      </c>
      <c r="TQ53" s="40"/>
      <c r="TR53" s="40"/>
      <c r="TS53" s="40"/>
      <c r="TT53" s="40"/>
      <c r="TU53" s="40"/>
      <c r="TV53" s="40"/>
      <c r="TW53" s="40"/>
      <c r="TX53" s="40"/>
      <c r="TY53" s="40"/>
      <c r="TZ53" s="40"/>
      <c r="UA53" s="40"/>
      <c r="UB53" s="40"/>
      <c r="UC53" s="40"/>
      <c r="UD53" s="40"/>
    </row>
    <row r="54" spans="1:550" s="41" customFormat="1" ht="15" customHeight="1" x14ac:dyDescent="0.25">
      <c r="A54" s="40" t="s">
        <v>5035</v>
      </c>
      <c r="B54" s="40" t="s">
        <v>164</v>
      </c>
      <c r="C54" s="40" t="s">
        <v>669</v>
      </c>
      <c r="D54" s="40" t="s">
        <v>145</v>
      </c>
      <c r="E54" s="40" t="s">
        <v>151</v>
      </c>
      <c r="F54" s="40">
        <v>12</v>
      </c>
      <c r="G54" s="40">
        <v>18</v>
      </c>
      <c r="H54" s="40">
        <v>30</v>
      </c>
      <c r="I54" s="40">
        <v>2</v>
      </c>
      <c r="J54" s="40" t="s">
        <v>551</v>
      </c>
      <c r="K54" s="40" t="s">
        <v>10</v>
      </c>
      <c r="L54" s="40" t="s">
        <v>552</v>
      </c>
      <c r="M54" s="40">
        <v>8</v>
      </c>
      <c r="N54" s="40">
        <v>12</v>
      </c>
      <c r="O54" s="40">
        <v>20</v>
      </c>
      <c r="P54" s="40" t="s">
        <v>553</v>
      </c>
      <c r="Q54" s="40" t="s">
        <v>554</v>
      </c>
      <c r="R54" s="40" t="s">
        <v>555</v>
      </c>
      <c r="S54" s="40" t="s">
        <v>556</v>
      </c>
      <c r="T54" s="40" t="s">
        <v>500</v>
      </c>
      <c r="U54" s="40" t="s">
        <v>557</v>
      </c>
      <c r="V54" s="40" t="s">
        <v>558</v>
      </c>
      <c r="W54" s="40" t="s">
        <v>559</v>
      </c>
      <c r="X54" s="40" t="s">
        <v>500</v>
      </c>
      <c r="Y54" s="40" t="s">
        <v>560</v>
      </c>
      <c r="Z54" s="40" t="s">
        <v>561</v>
      </c>
      <c r="AA54" s="40" t="s">
        <v>562</v>
      </c>
      <c r="AB54" s="40" t="s">
        <v>500</v>
      </c>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t="s">
        <v>563</v>
      </c>
      <c r="BB54" s="40" t="s">
        <v>564</v>
      </c>
      <c r="BC54" s="40" t="s">
        <v>565</v>
      </c>
      <c r="BD54" s="40" t="s">
        <v>566</v>
      </c>
      <c r="BE54" s="40" t="s">
        <v>567</v>
      </c>
      <c r="BF54" s="40" t="s">
        <v>101</v>
      </c>
      <c r="BG54" s="40" t="s">
        <v>31</v>
      </c>
      <c r="BH54" s="40" t="s">
        <v>568</v>
      </c>
      <c r="BI54" s="40">
        <v>4</v>
      </c>
      <c r="BJ54" s="40">
        <v>6</v>
      </c>
      <c r="BK54" s="40">
        <v>10</v>
      </c>
      <c r="BL54" s="40" t="s">
        <v>569</v>
      </c>
      <c r="BM54" s="40" t="s">
        <v>570</v>
      </c>
      <c r="BN54" s="40" t="s">
        <v>571</v>
      </c>
      <c r="BO54" s="40" t="s">
        <v>572</v>
      </c>
      <c r="BP54" s="40" t="s">
        <v>500</v>
      </c>
      <c r="BQ54" s="40" t="s">
        <v>573</v>
      </c>
      <c r="BR54" s="40" t="s">
        <v>574</v>
      </c>
      <c r="BS54" s="40" t="s">
        <v>575</v>
      </c>
      <c r="BT54" s="40" t="s">
        <v>500</v>
      </c>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t="s">
        <v>576</v>
      </c>
      <c r="CX54" s="40" t="s">
        <v>577</v>
      </c>
      <c r="CY54" s="40" t="s">
        <v>534</v>
      </c>
      <c r="CZ54" s="40" t="s">
        <v>578</v>
      </c>
      <c r="DA54" s="40" t="s">
        <v>567</v>
      </c>
      <c r="DB54" s="40" t="s">
        <v>101</v>
      </c>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c r="IX54" s="40"/>
      <c r="IY54" s="40"/>
      <c r="IZ54" s="40"/>
      <c r="JA54" s="40"/>
      <c r="JB54" s="40"/>
      <c r="JC54" s="40"/>
      <c r="JD54" s="40"/>
      <c r="JE54" s="40"/>
      <c r="JF54" s="40"/>
      <c r="JG54" s="40"/>
      <c r="JH54" s="40"/>
      <c r="JI54" s="40"/>
      <c r="JJ54" s="40"/>
      <c r="JK54" s="40"/>
      <c r="JL54" s="40"/>
      <c r="JM54" s="40"/>
      <c r="JN54" s="40"/>
      <c r="JO54" s="40"/>
      <c r="JP54" s="40"/>
      <c r="JQ54" s="40"/>
      <c r="JR54" s="40"/>
      <c r="JS54" s="40"/>
      <c r="JT54" s="40"/>
      <c r="JU54" s="40"/>
      <c r="JV54" s="40"/>
      <c r="JW54" s="40"/>
      <c r="JX54" s="40"/>
      <c r="JY54" s="40"/>
      <c r="JZ54" s="40"/>
      <c r="KA54" s="40"/>
      <c r="KB54" s="40"/>
      <c r="KC54" s="40"/>
      <c r="KD54" s="40"/>
      <c r="KE54" s="40"/>
      <c r="KF54" s="40"/>
      <c r="KG54" s="40"/>
      <c r="KH54" s="40"/>
      <c r="KI54" s="40"/>
      <c r="KJ54" s="40"/>
      <c r="KK54" s="40"/>
      <c r="KL54" s="40"/>
      <c r="KM54" s="40"/>
      <c r="KN54" s="40"/>
      <c r="KO54" s="40"/>
      <c r="KP54" s="40"/>
      <c r="KQ54" s="40"/>
      <c r="KR54" s="40"/>
      <c r="KS54" s="40"/>
      <c r="KT54" s="40"/>
      <c r="KU54" s="40"/>
      <c r="KV54" s="40"/>
      <c r="KW54" s="40"/>
      <c r="KX54" s="40"/>
      <c r="KY54" s="40"/>
      <c r="KZ54" s="40"/>
      <c r="LA54" s="40"/>
      <c r="LB54" s="40"/>
      <c r="LC54" s="40"/>
      <c r="LD54" s="40"/>
      <c r="LE54" s="40"/>
      <c r="LF54" s="40"/>
      <c r="LG54" s="40"/>
      <c r="LH54" s="40"/>
      <c r="LI54" s="40"/>
      <c r="LJ54" s="40"/>
      <c r="LK54" s="40"/>
      <c r="LL54" s="40"/>
      <c r="LM54" s="40"/>
      <c r="LN54" s="40"/>
      <c r="LO54" s="40"/>
      <c r="LP54" s="40"/>
      <c r="LQ54" s="40"/>
      <c r="LR54" s="40"/>
      <c r="LS54" s="40"/>
      <c r="LT54" s="40"/>
      <c r="LU54" s="40"/>
      <c r="LV54" s="40"/>
      <c r="LW54" s="40"/>
      <c r="LX54" s="40"/>
      <c r="LY54" s="40"/>
      <c r="LZ54" s="40"/>
      <c r="MA54" s="40"/>
      <c r="MB54" s="40"/>
      <c r="MC54" s="40"/>
      <c r="MD54" s="40"/>
      <c r="ME54" s="40"/>
      <c r="MF54" s="40"/>
      <c r="MG54" s="40"/>
      <c r="MH54" s="40"/>
      <c r="MI54" s="40"/>
      <c r="MJ54" s="40"/>
      <c r="MK54" s="40"/>
      <c r="ML54" s="40"/>
      <c r="MM54" s="40"/>
      <c r="MN54" s="40"/>
      <c r="MO54" s="40"/>
      <c r="MP54" s="40"/>
      <c r="MQ54" s="40"/>
      <c r="MR54" s="40"/>
      <c r="MS54" s="40"/>
      <c r="MT54" s="40"/>
      <c r="MU54" s="40"/>
      <c r="MV54" s="40"/>
      <c r="MW54" s="40"/>
      <c r="MX54" s="40"/>
      <c r="MY54" s="40"/>
      <c r="MZ54" s="40"/>
      <c r="NA54" s="40"/>
      <c r="NB54" s="40"/>
      <c r="NC54" s="40"/>
      <c r="ND54" s="40"/>
      <c r="NE54" s="40"/>
      <c r="NF54" s="40"/>
      <c r="NG54" s="40"/>
      <c r="NH54" s="40"/>
      <c r="NI54" s="40"/>
      <c r="NJ54" s="40"/>
      <c r="NK54" s="40"/>
      <c r="NL54" s="40"/>
      <c r="NM54" s="40"/>
      <c r="NN54" s="40"/>
      <c r="NO54" s="40"/>
      <c r="NP54" s="40"/>
      <c r="NQ54" s="40"/>
      <c r="NR54" s="40"/>
      <c r="NS54" s="40"/>
      <c r="NT54" s="40"/>
      <c r="NU54" s="40"/>
      <c r="NV54" s="40"/>
      <c r="NW54" s="40"/>
      <c r="NX54" s="40"/>
      <c r="NY54" s="40"/>
      <c r="NZ54" s="40"/>
      <c r="OA54" s="40"/>
      <c r="OB54" s="40"/>
      <c r="OC54" s="40"/>
      <c r="OD54" s="40"/>
      <c r="OE54" s="40"/>
      <c r="OF54" s="40"/>
      <c r="OG54" s="40"/>
      <c r="OH54" s="40"/>
      <c r="OI54" s="40"/>
      <c r="OJ54" s="40"/>
      <c r="OK54" s="40"/>
      <c r="OL54" s="40"/>
      <c r="OM54" s="40"/>
      <c r="ON54" s="40"/>
      <c r="OO54" s="40"/>
      <c r="OP54" s="40"/>
      <c r="OQ54" s="40"/>
      <c r="OR54" s="40"/>
      <c r="OS54" s="40"/>
      <c r="OT54" s="40"/>
      <c r="OU54" s="40"/>
      <c r="OV54" s="40"/>
      <c r="OW54" s="40"/>
      <c r="OX54" s="40"/>
      <c r="OY54" s="40"/>
      <c r="OZ54" s="40"/>
      <c r="PA54" s="40"/>
      <c r="PB54" s="40"/>
      <c r="PC54" s="40"/>
      <c r="PD54" s="40"/>
      <c r="PE54" s="40"/>
      <c r="PF54" s="40"/>
      <c r="PG54" s="40"/>
      <c r="PH54" s="40"/>
      <c r="PI54" s="40"/>
      <c r="PJ54" s="40"/>
      <c r="PK54" s="40"/>
      <c r="PL54" s="40"/>
      <c r="PM54" s="40"/>
      <c r="PN54" s="40"/>
      <c r="PO54" s="40"/>
      <c r="PP54" s="40"/>
      <c r="PQ54" s="40"/>
      <c r="PR54" s="40"/>
      <c r="PS54" s="40"/>
      <c r="PT54" s="40"/>
      <c r="PU54" s="40"/>
      <c r="PV54" s="40"/>
      <c r="PW54" s="40"/>
      <c r="PX54" s="40"/>
      <c r="PY54" s="40"/>
      <c r="PZ54" s="40"/>
      <c r="QA54" s="40"/>
      <c r="QB54" s="40"/>
      <c r="QC54" s="40"/>
      <c r="QD54" s="40"/>
      <c r="QE54" s="40"/>
      <c r="QF54" s="40"/>
      <c r="QG54" s="40"/>
      <c r="QH54" s="40"/>
      <c r="QI54" s="40"/>
      <c r="QJ54" s="40"/>
      <c r="QK54" s="40"/>
      <c r="QL54" s="40"/>
      <c r="QM54" s="40"/>
      <c r="QN54" s="40"/>
      <c r="QO54" s="40"/>
      <c r="QP54" s="40"/>
      <c r="QQ54" s="40"/>
      <c r="QR54" s="40"/>
      <c r="QS54" s="40"/>
      <c r="QT54" s="40"/>
      <c r="QU54" s="40"/>
      <c r="QV54" s="40"/>
      <c r="QW54" s="40"/>
      <c r="QX54" s="40"/>
      <c r="QY54" s="40"/>
      <c r="QZ54" s="40"/>
      <c r="RA54" s="40"/>
      <c r="RB54" s="40"/>
      <c r="RC54" s="40"/>
      <c r="RD54" s="40"/>
      <c r="RE54" s="40"/>
      <c r="RF54" s="40"/>
      <c r="RG54" s="40"/>
      <c r="RH54" s="40"/>
      <c r="RI54" s="40"/>
      <c r="RJ54" s="40"/>
      <c r="RK54" s="40"/>
      <c r="RL54" s="40"/>
      <c r="RM54" s="40"/>
      <c r="RN54" s="40"/>
      <c r="RO54" s="40"/>
      <c r="RP54" s="40"/>
      <c r="RQ54" s="40"/>
      <c r="RR54" s="40"/>
      <c r="RS54" s="40"/>
      <c r="RT54" s="40"/>
      <c r="RU54" s="40"/>
      <c r="RV54" s="40"/>
      <c r="RW54" s="40" t="s">
        <v>579</v>
      </c>
      <c r="RX54" s="40" t="s">
        <v>580</v>
      </c>
      <c r="RY54" s="40" t="s">
        <v>581</v>
      </c>
      <c r="RZ54" s="40" t="s">
        <v>582</v>
      </c>
      <c r="SA54" s="40" t="s">
        <v>583</v>
      </c>
      <c r="SB54" s="40" t="s">
        <v>584</v>
      </c>
      <c r="SC54" s="40"/>
      <c r="SD54" s="40"/>
      <c r="SE54" s="40"/>
      <c r="SF54" s="40"/>
      <c r="SG54" s="40"/>
      <c r="SH54" s="40"/>
      <c r="SI54" s="40"/>
      <c r="SJ54" s="40"/>
      <c r="SK54" s="40"/>
      <c r="SL54" s="40"/>
      <c r="SM54" s="40"/>
      <c r="SN54" s="40"/>
      <c r="SO54" s="40"/>
      <c r="SP54" s="40"/>
      <c r="SQ54" s="40"/>
      <c r="SR54" s="40"/>
      <c r="SS54" s="40"/>
      <c r="ST54" s="40"/>
      <c r="SU54" s="40"/>
      <c r="SV54" s="40"/>
      <c r="SW54" s="40"/>
      <c r="SX54" s="40"/>
      <c r="SY54" s="40"/>
      <c r="SZ54" s="40"/>
      <c r="TA54" s="40"/>
      <c r="TB54" s="40"/>
      <c r="TC54" s="40"/>
      <c r="TD54" s="40"/>
      <c r="TE54" s="40"/>
      <c r="TF54" s="40"/>
      <c r="TG54" s="40"/>
      <c r="TH54" s="40"/>
      <c r="TI54" s="40"/>
      <c r="TJ54" s="40"/>
      <c r="TK54" s="40" t="s">
        <v>585</v>
      </c>
      <c r="TL54" s="40" t="s">
        <v>586</v>
      </c>
      <c r="TM54" s="40" t="s">
        <v>587</v>
      </c>
      <c r="TN54" s="40" t="s">
        <v>588</v>
      </c>
      <c r="TO54" s="40" t="s">
        <v>589</v>
      </c>
      <c r="TP54" s="40" t="s">
        <v>590</v>
      </c>
      <c r="TQ54" s="40"/>
      <c r="TR54" s="40"/>
      <c r="TS54" s="40"/>
      <c r="TT54" s="40"/>
      <c r="TU54" s="40"/>
      <c r="TV54" s="40"/>
      <c r="TW54" s="40"/>
      <c r="TX54" s="40"/>
      <c r="TY54" s="40"/>
      <c r="TZ54" s="40"/>
      <c r="UA54" s="40"/>
      <c r="UB54" s="40"/>
      <c r="UC54" s="40"/>
      <c r="UD54" s="40"/>
    </row>
    <row r="55" spans="1:550" s="41" customFormat="1" ht="15" customHeight="1" x14ac:dyDescent="0.25">
      <c r="A55" s="40" t="s">
        <v>492</v>
      </c>
      <c r="B55" s="40" t="s">
        <v>163</v>
      </c>
      <c r="C55" s="40" t="s">
        <v>669</v>
      </c>
      <c r="D55" s="40" t="s">
        <v>145</v>
      </c>
      <c r="E55" s="40" t="s">
        <v>141</v>
      </c>
      <c r="F55" s="40">
        <v>18</v>
      </c>
      <c r="G55" s="40">
        <v>27</v>
      </c>
      <c r="H55" s="40">
        <v>45</v>
      </c>
      <c r="I55" s="40">
        <v>3</v>
      </c>
      <c r="J55" s="40" t="s">
        <v>516</v>
      </c>
      <c r="K55" s="40" t="s">
        <v>10</v>
      </c>
      <c r="L55" s="40" t="s">
        <v>4214</v>
      </c>
      <c r="M55" s="40">
        <v>8</v>
      </c>
      <c r="N55" s="40">
        <v>12</v>
      </c>
      <c r="O55" s="40">
        <v>20</v>
      </c>
      <c r="P55" s="40" t="s">
        <v>497</v>
      </c>
      <c r="Q55" s="40" t="s">
        <v>4215</v>
      </c>
      <c r="R55" s="40" t="s">
        <v>4216</v>
      </c>
      <c r="S55" s="40" t="s">
        <v>4217</v>
      </c>
      <c r="T55" s="40" t="s">
        <v>3859</v>
      </c>
      <c r="U55" s="40" t="s">
        <v>4218</v>
      </c>
      <c r="V55" s="40" t="s">
        <v>4219</v>
      </c>
      <c r="W55" s="40" t="s">
        <v>517</v>
      </c>
      <c r="X55" s="40" t="s">
        <v>3859</v>
      </c>
      <c r="Y55" s="40" t="s">
        <v>4220</v>
      </c>
      <c r="Z55" s="40" t="s">
        <v>4221</v>
      </c>
      <c r="AA55" s="40" t="s">
        <v>518</v>
      </c>
      <c r="AB55" s="40" t="s">
        <v>3859</v>
      </c>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t="s">
        <v>519</v>
      </c>
      <c r="BB55" s="40" t="s">
        <v>520</v>
      </c>
      <c r="BC55" s="40" t="s">
        <v>109</v>
      </c>
      <c r="BD55" s="40" t="s">
        <v>521</v>
      </c>
      <c r="BE55" s="40" t="s">
        <v>4222</v>
      </c>
      <c r="BF55" s="40" t="s">
        <v>101</v>
      </c>
      <c r="BG55" s="40" t="s">
        <v>31</v>
      </c>
      <c r="BH55" s="40" t="s">
        <v>522</v>
      </c>
      <c r="BI55" s="40">
        <v>4</v>
      </c>
      <c r="BJ55" s="40">
        <v>6</v>
      </c>
      <c r="BK55" s="40">
        <v>10</v>
      </c>
      <c r="BL55" s="40" t="s">
        <v>522</v>
      </c>
      <c r="BM55" s="40" t="s">
        <v>4223</v>
      </c>
      <c r="BN55" s="40" t="s">
        <v>4224</v>
      </c>
      <c r="BO55" s="40" t="s">
        <v>523</v>
      </c>
      <c r="BP55" s="40" t="s">
        <v>3859</v>
      </c>
      <c r="BQ55" s="40" t="s">
        <v>4225</v>
      </c>
      <c r="BR55" s="40" t="s">
        <v>524</v>
      </c>
      <c r="BS55" s="40" t="s">
        <v>525</v>
      </c>
      <c r="BT55" s="40" t="s">
        <v>4226</v>
      </c>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t="s">
        <v>526</v>
      </c>
      <c r="CX55" s="40" t="s">
        <v>527</v>
      </c>
      <c r="CY55" s="40" t="s">
        <v>109</v>
      </c>
      <c r="CZ55" s="40" t="s">
        <v>528</v>
      </c>
      <c r="DA55" s="40" t="s">
        <v>529</v>
      </c>
      <c r="DB55" s="40" t="s">
        <v>101</v>
      </c>
      <c r="DC55" s="40" t="s">
        <v>32</v>
      </c>
      <c r="DD55" s="40" t="s">
        <v>530</v>
      </c>
      <c r="DE55" s="40">
        <v>6</v>
      </c>
      <c r="DF55" s="40">
        <v>9</v>
      </c>
      <c r="DG55" s="40">
        <v>15</v>
      </c>
      <c r="DH55" s="40" t="s">
        <v>531</v>
      </c>
      <c r="DI55" s="40" t="s">
        <v>4227</v>
      </c>
      <c r="DJ55" s="40" t="s">
        <v>4228</v>
      </c>
      <c r="DK55" s="40" t="s">
        <v>532</v>
      </c>
      <c r="DL55" s="40" t="s">
        <v>3859</v>
      </c>
      <c r="DM55" s="40" t="s">
        <v>4229</v>
      </c>
      <c r="DN55" s="40" t="s">
        <v>4230</v>
      </c>
      <c r="DO55" s="40" t="s">
        <v>533</v>
      </c>
      <c r="DP55" s="40" t="s">
        <v>3859</v>
      </c>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t="s">
        <v>4231</v>
      </c>
      <c r="ET55" s="40" t="s">
        <v>4232</v>
      </c>
      <c r="EU55" s="40" t="s">
        <v>534</v>
      </c>
      <c r="EV55" s="40" t="s">
        <v>535</v>
      </c>
      <c r="EW55" s="40" t="s">
        <v>4233</v>
      </c>
      <c r="EX55" s="40" t="s">
        <v>101</v>
      </c>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0"/>
      <c r="KJ55" s="40"/>
      <c r="KK55" s="40"/>
      <c r="KL55" s="40"/>
      <c r="KM55" s="40"/>
      <c r="KN55" s="40"/>
      <c r="KO55" s="40"/>
      <c r="KP55" s="40"/>
      <c r="KQ55" s="40"/>
      <c r="KR55" s="40"/>
      <c r="KS55" s="40"/>
      <c r="KT55" s="40"/>
      <c r="KU55" s="40"/>
      <c r="KV55" s="40"/>
      <c r="KW55" s="40"/>
      <c r="KX55" s="40"/>
      <c r="KY55" s="40"/>
      <c r="KZ55" s="40"/>
      <c r="LA55" s="40"/>
      <c r="LB55" s="40"/>
      <c r="LC55" s="40"/>
      <c r="LD55" s="40"/>
      <c r="LE55" s="40"/>
      <c r="LF55" s="40"/>
      <c r="LG55" s="40"/>
      <c r="LH55" s="40"/>
      <c r="LI55" s="40"/>
      <c r="LJ55" s="40"/>
      <c r="LK55" s="40"/>
      <c r="LL55" s="40"/>
      <c r="LM55" s="40"/>
      <c r="LN55" s="40"/>
      <c r="LO55" s="40"/>
      <c r="LP55" s="40"/>
      <c r="LQ55" s="40"/>
      <c r="LR55" s="40"/>
      <c r="LS55" s="40"/>
      <c r="LT55" s="40"/>
      <c r="LU55" s="40"/>
      <c r="LV55" s="40"/>
      <c r="LW55" s="40"/>
      <c r="LX55" s="40"/>
      <c r="LY55" s="40"/>
      <c r="LZ55" s="40"/>
      <c r="MA55" s="40"/>
      <c r="MB55" s="40"/>
      <c r="MC55" s="40"/>
      <c r="MD55" s="40"/>
      <c r="ME55" s="40"/>
      <c r="MF55" s="40"/>
      <c r="MG55" s="40"/>
      <c r="MH55" s="40"/>
      <c r="MI55" s="40"/>
      <c r="MJ55" s="40"/>
      <c r="MK55" s="40"/>
      <c r="ML55" s="40"/>
      <c r="MM55" s="40"/>
      <c r="MN55" s="40"/>
      <c r="MO55" s="40"/>
      <c r="MP55" s="40"/>
      <c r="MQ55" s="40"/>
      <c r="MR55" s="40"/>
      <c r="MS55" s="40"/>
      <c r="MT55" s="40"/>
      <c r="MU55" s="40"/>
      <c r="MV55" s="40"/>
      <c r="MW55" s="40"/>
      <c r="MX55" s="40"/>
      <c r="MY55" s="40"/>
      <c r="MZ55" s="40"/>
      <c r="NA55" s="40"/>
      <c r="NB55" s="40"/>
      <c r="NC55" s="40"/>
      <c r="ND55" s="40"/>
      <c r="NE55" s="40"/>
      <c r="NF55" s="40"/>
      <c r="NG55" s="40"/>
      <c r="NH55" s="40"/>
      <c r="NI55" s="40"/>
      <c r="NJ55" s="40"/>
      <c r="NK55" s="40"/>
      <c r="NL55" s="40"/>
      <c r="NM55" s="40"/>
      <c r="NN55" s="40"/>
      <c r="NO55" s="40"/>
      <c r="NP55" s="40"/>
      <c r="NQ55" s="40"/>
      <c r="NR55" s="40"/>
      <c r="NS55" s="40"/>
      <c r="NT55" s="40"/>
      <c r="NU55" s="40"/>
      <c r="NV55" s="40"/>
      <c r="NW55" s="40"/>
      <c r="NX55" s="40"/>
      <c r="NY55" s="40"/>
      <c r="NZ55" s="40"/>
      <c r="OA55" s="40"/>
      <c r="OB55" s="40"/>
      <c r="OC55" s="40"/>
      <c r="OD55" s="40"/>
      <c r="OE55" s="40"/>
      <c r="OF55" s="40"/>
      <c r="OG55" s="40"/>
      <c r="OH55" s="40"/>
      <c r="OI55" s="40"/>
      <c r="OJ55" s="40"/>
      <c r="OK55" s="40"/>
      <c r="OL55" s="40"/>
      <c r="OM55" s="40"/>
      <c r="ON55" s="40"/>
      <c r="OO55" s="40"/>
      <c r="OP55" s="40"/>
      <c r="OQ55" s="40"/>
      <c r="OR55" s="40"/>
      <c r="OS55" s="40"/>
      <c r="OT55" s="40"/>
      <c r="OU55" s="40"/>
      <c r="OV55" s="40"/>
      <c r="OW55" s="40"/>
      <c r="OX55" s="40"/>
      <c r="OY55" s="40"/>
      <c r="OZ55" s="40"/>
      <c r="PA55" s="40"/>
      <c r="PB55" s="40"/>
      <c r="PC55" s="40"/>
      <c r="PD55" s="40"/>
      <c r="PE55" s="40"/>
      <c r="PF55" s="40"/>
      <c r="PG55" s="40"/>
      <c r="PH55" s="40"/>
      <c r="PI55" s="40"/>
      <c r="PJ55" s="40"/>
      <c r="PK55" s="40"/>
      <c r="PL55" s="40"/>
      <c r="PM55" s="40"/>
      <c r="PN55" s="40"/>
      <c r="PO55" s="40"/>
      <c r="PP55" s="40"/>
      <c r="PQ55" s="40"/>
      <c r="PR55" s="40"/>
      <c r="PS55" s="40"/>
      <c r="PT55" s="40"/>
      <c r="PU55" s="40"/>
      <c r="PV55" s="40"/>
      <c r="PW55" s="40"/>
      <c r="PX55" s="40"/>
      <c r="PY55" s="40"/>
      <c r="PZ55" s="40"/>
      <c r="QA55" s="40"/>
      <c r="QB55" s="40"/>
      <c r="QC55" s="40"/>
      <c r="QD55" s="40"/>
      <c r="QE55" s="40"/>
      <c r="QF55" s="40"/>
      <c r="QG55" s="40"/>
      <c r="QH55" s="40"/>
      <c r="QI55" s="40"/>
      <c r="QJ55" s="40"/>
      <c r="QK55" s="40"/>
      <c r="QL55" s="40"/>
      <c r="QM55" s="40"/>
      <c r="QN55" s="40"/>
      <c r="QO55" s="40"/>
      <c r="QP55" s="40"/>
      <c r="QQ55" s="40"/>
      <c r="QR55" s="40"/>
      <c r="QS55" s="40"/>
      <c r="QT55" s="40"/>
      <c r="QU55" s="40"/>
      <c r="QV55" s="40"/>
      <c r="QW55" s="40"/>
      <c r="QX55" s="40"/>
      <c r="QY55" s="40"/>
      <c r="QZ55" s="40"/>
      <c r="RA55" s="40"/>
      <c r="RB55" s="40"/>
      <c r="RC55" s="40"/>
      <c r="RD55" s="40"/>
      <c r="RE55" s="40"/>
      <c r="RF55" s="40"/>
      <c r="RG55" s="40"/>
      <c r="RH55" s="40"/>
      <c r="RI55" s="40"/>
      <c r="RJ55" s="40"/>
      <c r="RK55" s="40"/>
      <c r="RL55" s="40"/>
      <c r="RM55" s="40"/>
      <c r="RN55" s="40"/>
      <c r="RO55" s="40"/>
      <c r="RP55" s="40"/>
      <c r="RQ55" s="40"/>
      <c r="RR55" s="40"/>
      <c r="RS55" s="40"/>
      <c r="RT55" s="40"/>
      <c r="RU55" s="40"/>
      <c r="RV55" s="40"/>
      <c r="RW55" s="40" t="s">
        <v>5036</v>
      </c>
      <c r="RX55" s="40" t="s">
        <v>5037</v>
      </c>
      <c r="RY55" s="40" t="s">
        <v>5038</v>
      </c>
      <c r="RZ55" s="40" t="s">
        <v>5039</v>
      </c>
      <c r="SA55" s="40"/>
      <c r="SB55" s="40"/>
      <c r="SC55" s="40"/>
      <c r="SD55" s="40"/>
      <c r="SE55" s="40"/>
      <c r="SF55" s="40"/>
      <c r="SG55" s="40"/>
      <c r="SH55" s="40"/>
      <c r="SI55" s="40"/>
      <c r="SJ55" s="40"/>
      <c r="SK55" s="40"/>
      <c r="SL55" s="40"/>
      <c r="SM55" s="40"/>
      <c r="SN55" s="40"/>
      <c r="SO55" s="40"/>
      <c r="SP55" s="40"/>
      <c r="SQ55" s="40"/>
      <c r="SR55" s="40"/>
      <c r="SS55" s="40"/>
      <c r="ST55" s="40"/>
      <c r="SU55" s="40"/>
      <c r="SV55" s="40"/>
      <c r="SW55" s="40"/>
      <c r="SX55" s="40"/>
      <c r="SY55" s="40"/>
      <c r="SZ55" s="40"/>
      <c r="TA55" s="40"/>
      <c r="TB55" s="40"/>
      <c r="TC55" s="40"/>
      <c r="TD55" s="40"/>
      <c r="TE55" s="40"/>
      <c r="TF55" s="40"/>
      <c r="TG55" s="40"/>
      <c r="TH55" s="40"/>
      <c r="TI55" s="40"/>
      <c r="TJ55" s="40"/>
      <c r="TK55" s="40" t="s">
        <v>3874</v>
      </c>
      <c r="TL55" s="40" t="s">
        <v>3875</v>
      </c>
      <c r="TM55" s="40" t="s">
        <v>3876</v>
      </c>
      <c r="TN55" s="40" t="s">
        <v>4234</v>
      </c>
      <c r="TO55" s="40" t="s">
        <v>3878</v>
      </c>
      <c r="TP55" s="40" t="s">
        <v>4235</v>
      </c>
      <c r="TQ55" s="40"/>
      <c r="TR55" s="40"/>
      <c r="TS55" s="40"/>
      <c r="TT55" s="40"/>
      <c r="TU55" s="40"/>
      <c r="TV55" s="40"/>
      <c r="TW55" s="40"/>
      <c r="TX55" s="40"/>
      <c r="TY55" s="40"/>
      <c r="TZ55" s="40"/>
      <c r="UA55" s="40"/>
      <c r="UB55" s="40"/>
      <c r="UC55" s="40"/>
      <c r="UD55" s="40"/>
    </row>
    <row r="56" spans="1:550" s="41" customFormat="1" ht="15" customHeight="1" x14ac:dyDescent="0.25">
      <c r="A56" s="40" t="s">
        <v>493</v>
      </c>
      <c r="B56" s="40" t="s">
        <v>146</v>
      </c>
      <c r="C56" s="40" t="s">
        <v>669</v>
      </c>
      <c r="D56" s="40" t="s">
        <v>213</v>
      </c>
      <c r="E56" s="40" t="s">
        <v>115</v>
      </c>
      <c r="F56" s="40">
        <v>22</v>
      </c>
      <c r="G56" s="40">
        <v>53</v>
      </c>
      <c r="H56" s="40">
        <v>75</v>
      </c>
      <c r="I56" s="40">
        <v>5</v>
      </c>
      <c r="J56" s="40" t="s">
        <v>238</v>
      </c>
      <c r="K56" s="40" t="s">
        <v>10</v>
      </c>
      <c r="L56" s="40" t="s">
        <v>239</v>
      </c>
      <c r="M56" s="40">
        <v>8</v>
      </c>
      <c r="N56" s="40">
        <v>17</v>
      </c>
      <c r="O56" s="40">
        <v>25</v>
      </c>
      <c r="P56" s="40" t="s">
        <v>240</v>
      </c>
      <c r="Q56" s="40" t="s">
        <v>241</v>
      </c>
      <c r="R56" s="40" t="s">
        <v>1575</v>
      </c>
      <c r="S56" s="40" t="s">
        <v>242</v>
      </c>
      <c r="T56" s="40" t="s">
        <v>245</v>
      </c>
      <c r="U56" s="40" t="s">
        <v>244</v>
      </c>
      <c r="V56" s="40" t="s">
        <v>1576</v>
      </c>
      <c r="W56" s="40" t="s">
        <v>243</v>
      </c>
      <c r="X56" s="40" t="s">
        <v>245</v>
      </c>
      <c r="Y56" s="40" t="s">
        <v>246</v>
      </c>
      <c r="Z56" s="40" t="s">
        <v>1577</v>
      </c>
      <c r="AA56" s="40" t="s">
        <v>247</v>
      </c>
      <c r="AB56" s="40" t="s">
        <v>245</v>
      </c>
      <c r="AC56" s="40" t="s">
        <v>1578</v>
      </c>
      <c r="AD56" s="40" t="s">
        <v>1579</v>
      </c>
      <c r="AE56" s="40" t="s">
        <v>1580</v>
      </c>
      <c r="AF56" s="40" t="s">
        <v>245</v>
      </c>
      <c r="AG56" s="40"/>
      <c r="AH56" s="40"/>
      <c r="AI56" s="40"/>
      <c r="AJ56" s="40"/>
      <c r="AK56" s="40"/>
      <c r="AL56" s="40"/>
      <c r="AM56" s="40"/>
      <c r="AN56" s="40"/>
      <c r="AO56" s="40"/>
      <c r="AP56" s="40"/>
      <c r="AQ56" s="40"/>
      <c r="AR56" s="40"/>
      <c r="AS56" s="40"/>
      <c r="AT56" s="40"/>
      <c r="AU56" s="40"/>
      <c r="AV56" s="40"/>
      <c r="AW56" s="40"/>
      <c r="AX56" s="40"/>
      <c r="AY56" s="40"/>
      <c r="AZ56" s="40"/>
      <c r="BA56" s="40" t="s">
        <v>1581</v>
      </c>
      <c r="BB56" s="40" t="s">
        <v>1582</v>
      </c>
      <c r="BC56" s="40" t="s">
        <v>277</v>
      </c>
      <c r="BD56" s="40" t="s">
        <v>1583</v>
      </c>
      <c r="BE56" s="40" t="s">
        <v>1584</v>
      </c>
      <c r="BF56" s="40" t="s">
        <v>101</v>
      </c>
      <c r="BG56" s="40" t="s">
        <v>31</v>
      </c>
      <c r="BH56" s="40" t="s">
        <v>133</v>
      </c>
      <c r="BI56" s="40">
        <v>7</v>
      </c>
      <c r="BJ56" s="40">
        <v>18</v>
      </c>
      <c r="BK56" s="40">
        <v>25</v>
      </c>
      <c r="BL56" s="40" t="s">
        <v>248</v>
      </c>
      <c r="BM56" s="40" t="s">
        <v>249</v>
      </c>
      <c r="BN56" s="40" t="s">
        <v>1585</v>
      </c>
      <c r="BO56" s="40" t="s">
        <v>1586</v>
      </c>
      <c r="BP56" s="40" t="s">
        <v>245</v>
      </c>
      <c r="BQ56" s="40" t="s">
        <v>250</v>
      </c>
      <c r="BR56" s="42" t="s">
        <v>1587</v>
      </c>
      <c r="BS56" s="40" t="s">
        <v>251</v>
      </c>
      <c r="BT56" s="40" t="s">
        <v>245</v>
      </c>
      <c r="BU56" s="40" t="s">
        <v>252</v>
      </c>
      <c r="BV56" s="40" t="s">
        <v>1588</v>
      </c>
      <c r="BW56" s="40" t="s">
        <v>253</v>
      </c>
      <c r="BX56" s="40" t="s">
        <v>245</v>
      </c>
      <c r="BY56" s="40" t="s">
        <v>254</v>
      </c>
      <c r="BZ56" s="40" t="s">
        <v>1589</v>
      </c>
      <c r="CA56" s="40" t="s">
        <v>255</v>
      </c>
      <c r="CB56" s="40" t="s">
        <v>245</v>
      </c>
      <c r="CC56" s="40" t="s">
        <v>256</v>
      </c>
      <c r="CD56" s="40" t="s">
        <v>1590</v>
      </c>
      <c r="CE56" s="40" t="s">
        <v>257</v>
      </c>
      <c r="CF56" s="40" t="s">
        <v>245</v>
      </c>
      <c r="CG56" s="40"/>
      <c r="CH56" s="40"/>
      <c r="CI56" s="40"/>
      <c r="CJ56" s="40"/>
      <c r="CK56" s="40"/>
      <c r="CL56" s="40"/>
      <c r="CM56" s="40"/>
      <c r="CN56" s="40"/>
      <c r="CO56" s="40"/>
      <c r="CP56" s="40"/>
      <c r="CQ56" s="40"/>
      <c r="CR56" s="40"/>
      <c r="CS56" s="40"/>
      <c r="CT56" s="40"/>
      <c r="CU56" s="40"/>
      <c r="CV56" s="40"/>
      <c r="CW56" s="40" t="s">
        <v>1591</v>
      </c>
      <c r="CX56" s="40" t="s">
        <v>258</v>
      </c>
      <c r="CY56" s="40" t="s">
        <v>1081</v>
      </c>
      <c r="CZ56" s="40" t="s">
        <v>1592</v>
      </c>
      <c r="DA56" s="40" t="s">
        <v>1593</v>
      </c>
      <c r="DB56" s="40" t="s">
        <v>101</v>
      </c>
      <c r="DC56" s="40" t="s">
        <v>32</v>
      </c>
      <c r="DD56" s="40" t="s">
        <v>259</v>
      </c>
      <c r="DE56" s="40">
        <v>7</v>
      </c>
      <c r="DF56" s="40">
        <v>18</v>
      </c>
      <c r="DG56" s="40">
        <v>25</v>
      </c>
      <c r="DH56" s="40" t="s">
        <v>260</v>
      </c>
      <c r="DI56" s="40" t="s">
        <v>261</v>
      </c>
      <c r="DJ56" s="40" t="s">
        <v>1594</v>
      </c>
      <c r="DK56" s="40" t="s">
        <v>262</v>
      </c>
      <c r="DL56" s="40" t="s">
        <v>245</v>
      </c>
      <c r="DM56" s="40" t="s">
        <v>1595</v>
      </c>
      <c r="DN56" s="40" t="s">
        <v>1596</v>
      </c>
      <c r="DO56" s="40" t="s">
        <v>263</v>
      </c>
      <c r="DP56" s="40" t="s">
        <v>245</v>
      </c>
      <c r="DQ56" s="40" t="s">
        <v>1597</v>
      </c>
      <c r="DR56" s="40" t="s">
        <v>1598</v>
      </c>
      <c r="DS56" s="40" t="s">
        <v>1599</v>
      </c>
      <c r="DT56" s="40" t="s">
        <v>245</v>
      </c>
      <c r="DU56" s="40" t="s">
        <v>264</v>
      </c>
      <c r="DV56" s="40" t="s">
        <v>1600</v>
      </c>
      <c r="DW56" s="40" t="s">
        <v>265</v>
      </c>
      <c r="DX56" s="40" t="s">
        <v>245</v>
      </c>
      <c r="DY56" s="40"/>
      <c r="DZ56" s="40"/>
      <c r="EA56" s="40"/>
      <c r="EB56" s="40"/>
      <c r="EC56" s="40"/>
      <c r="ED56" s="40"/>
      <c r="EE56" s="40"/>
      <c r="EF56" s="40"/>
      <c r="EG56" s="40"/>
      <c r="EH56" s="40"/>
      <c r="EI56" s="40"/>
      <c r="EJ56" s="40"/>
      <c r="EK56" s="40"/>
      <c r="EL56" s="40"/>
      <c r="EM56" s="40"/>
      <c r="EN56" s="40"/>
      <c r="EO56" s="40"/>
      <c r="EP56" s="40"/>
      <c r="EQ56" s="40"/>
      <c r="ER56" s="40"/>
      <c r="ES56" s="40" t="s">
        <v>1601</v>
      </c>
      <c r="ET56" s="40" t="s">
        <v>266</v>
      </c>
      <c r="EU56" s="40" t="s">
        <v>1081</v>
      </c>
      <c r="EV56" s="40" t="s">
        <v>1592</v>
      </c>
      <c r="EW56" s="40" t="s">
        <v>1593</v>
      </c>
      <c r="EX56" s="40" t="s">
        <v>101</v>
      </c>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0"/>
      <c r="KJ56" s="40"/>
      <c r="KK56" s="40"/>
      <c r="KL56" s="40"/>
      <c r="KM56" s="40"/>
      <c r="KN56" s="40"/>
      <c r="KO56" s="40"/>
      <c r="KP56" s="40"/>
      <c r="KQ56" s="40"/>
      <c r="KR56" s="40"/>
      <c r="KS56" s="40"/>
      <c r="KT56" s="40"/>
      <c r="KU56" s="40"/>
      <c r="KV56" s="40"/>
      <c r="KW56" s="40"/>
      <c r="KX56" s="40"/>
      <c r="KY56" s="40"/>
      <c r="KZ56" s="40"/>
      <c r="LA56" s="40"/>
      <c r="LB56" s="40"/>
      <c r="LC56" s="40"/>
      <c r="LD56" s="40"/>
      <c r="LE56" s="40"/>
      <c r="LF56" s="40"/>
      <c r="LG56" s="40"/>
      <c r="LH56" s="40"/>
      <c r="LI56" s="40"/>
      <c r="LJ56" s="40"/>
      <c r="LK56" s="40"/>
      <c r="LL56" s="40"/>
      <c r="LM56" s="40"/>
      <c r="LN56" s="40"/>
      <c r="LO56" s="40"/>
      <c r="LP56" s="40"/>
      <c r="LQ56" s="40"/>
      <c r="LR56" s="40"/>
      <c r="LS56" s="40"/>
      <c r="LT56" s="40"/>
      <c r="LU56" s="40"/>
      <c r="LV56" s="40"/>
      <c r="LW56" s="40"/>
      <c r="LX56" s="40"/>
      <c r="LY56" s="40"/>
      <c r="LZ56" s="40"/>
      <c r="MA56" s="40"/>
      <c r="MB56" s="40"/>
      <c r="MC56" s="40"/>
      <c r="MD56" s="40"/>
      <c r="ME56" s="40"/>
      <c r="MF56" s="40"/>
      <c r="MG56" s="40"/>
      <c r="MH56" s="40"/>
      <c r="MI56" s="40"/>
      <c r="MJ56" s="40"/>
      <c r="MK56" s="40"/>
      <c r="ML56" s="40"/>
      <c r="MM56" s="40"/>
      <c r="MN56" s="40"/>
      <c r="MO56" s="40"/>
      <c r="MP56" s="40"/>
      <c r="MQ56" s="40"/>
      <c r="MR56" s="40"/>
      <c r="MS56" s="40"/>
      <c r="MT56" s="40"/>
      <c r="MU56" s="40"/>
      <c r="MV56" s="40"/>
      <c r="MW56" s="40"/>
      <c r="MX56" s="40"/>
      <c r="MY56" s="40"/>
      <c r="MZ56" s="40"/>
      <c r="NA56" s="40"/>
      <c r="NB56" s="40"/>
      <c r="NC56" s="40"/>
      <c r="ND56" s="40"/>
      <c r="NE56" s="40"/>
      <c r="NF56" s="40"/>
      <c r="NG56" s="40"/>
      <c r="NH56" s="40"/>
      <c r="NI56" s="40"/>
      <c r="NJ56" s="40"/>
      <c r="NK56" s="40"/>
      <c r="NL56" s="40"/>
      <c r="NM56" s="40"/>
      <c r="NN56" s="40"/>
      <c r="NO56" s="40"/>
      <c r="NP56" s="40"/>
      <c r="NQ56" s="40"/>
      <c r="NR56" s="40"/>
      <c r="NS56" s="40"/>
      <c r="NT56" s="40"/>
      <c r="NU56" s="40"/>
      <c r="NV56" s="40"/>
      <c r="NW56" s="40"/>
      <c r="NX56" s="40"/>
      <c r="NY56" s="40"/>
      <c r="NZ56" s="40"/>
      <c r="OA56" s="40"/>
      <c r="OB56" s="40"/>
      <c r="OC56" s="40"/>
      <c r="OD56" s="40"/>
      <c r="OE56" s="40"/>
      <c r="OF56" s="40"/>
      <c r="OG56" s="40"/>
      <c r="OH56" s="40"/>
      <c r="OI56" s="40"/>
      <c r="OJ56" s="40"/>
      <c r="OK56" s="40"/>
      <c r="OL56" s="40"/>
      <c r="OM56" s="40"/>
      <c r="ON56" s="40"/>
      <c r="OO56" s="40"/>
      <c r="OP56" s="40"/>
      <c r="OQ56" s="40"/>
      <c r="OR56" s="40"/>
      <c r="OS56" s="40"/>
      <c r="OT56" s="40"/>
      <c r="OU56" s="40"/>
      <c r="OV56" s="40"/>
      <c r="OW56" s="40"/>
      <c r="OX56" s="40"/>
      <c r="OY56" s="40"/>
      <c r="OZ56" s="40"/>
      <c r="PA56" s="40"/>
      <c r="PB56" s="40"/>
      <c r="PC56" s="40"/>
      <c r="PD56" s="40"/>
      <c r="PE56" s="40"/>
      <c r="PF56" s="40"/>
      <c r="PG56" s="40"/>
      <c r="PH56" s="40"/>
      <c r="PI56" s="40"/>
      <c r="PJ56" s="40"/>
      <c r="PK56" s="40"/>
      <c r="PL56" s="40"/>
      <c r="PM56" s="40"/>
      <c r="PN56" s="40"/>
      <c r="PO56" s="40"/>
      <c r="PP56" s="40"/>
      <c r="PQ56" s="40"/>
      <c r="PR56" s="40"/>
      <c r="PS56" s="40"/>
      <c r="PT56" s="40"/>
      <c r="PU56" s="40"/>
      <c r="PV56" s="40"/>
      <c r="PW56" s="40"/>
      <c r="PX56" s="40"/>
      <c r="PY56" s="40"/>
      <c r="PZ56" s="40"/>
      <c r="QA56" s="40"/>
      <c r="QB56" s="40"/>
      <c r="QC56" s="40"/>
      <c r="QD56" s="40"/>
      <c r="QE56" s="40"/>
      <c r="QF56" s="40"/>
      <c r="QG56" s="40"/>
      <c r="QH56" s="40"/>
      <c r="QI56" s="40"/>
      <c r="QJ56" s="40"/>
      <c r="QK56" s="40"/>
      <c r="QL56" s="40"/>
      <c r="QM56" s="40"/>
      <c r="QN56" s="40"/>
      <c r="QO56" s="40"/>
      <c r="QP56" s="40"/>
      <c r="QQ56" s="40"/>
      <c r="QR56" s="40"/>
      <c r="QS56" s="40"/>
      <c r="QT56" s="40"/>
      <c r="QU56" s="40"/>
      <c r="QV56" s="40"/>
      <c r="QW56" s="40"/>
      <c r="QX56" s="40"/>
      <c r="QY56" s="40"/>
      <c r="QZ56" s="40"/>
      <c r="RA56" s="40"/>
      <c r="RB56" s="40"/>
      <c r="RC56" s="40"/>
      <c r="RD56" s="40"/>
      <c r="RE56" s="40"/>
      <c r="RF56" s="40"/>
      <c r="RG56" s="40"/>
      <c r="RH56" s="40"/>
      <c r="RI56" s="40"/>
      <c r="RJ56" s="40"/>
      <c r="RK56" s="40"/>
      <c r="RL56" s="40"/>
      <c r="RM56" s="40"/>
      <c r="RN56" s="40"/>
      <c r="RO56" s="40"/>
      <c r="RP56" s="40"/>
      <c r="RQ56" s="40"/>
      <c r="RR56" s="40"/>
      <c r="RS56" s="40"/>
      <c r="RT56" s="40"/>
      <c r="RU56" s="40"/>
      <c r="RV56" s="40"/>
      <c r="RW56" s="40" t="s">
        <v>267</v>
      </c>
      <c r="RX56" s="40" t="s">
        <v>1106</v>
      </c>
      <c r="RY56" s="40" t="s">
        <v>416</v>
      </c>
      <c r="RZ56" s="40" t="s">
        <v>268</v>
      </c>
      <c r="SA56" s="40" t="s">
        <v>269</v>
      </c>
      <c r="SB56" s="40" t="s">
        <v>1107</v>
      </c>
      <c r="SC56" s="40" t="s">
        <v>270</v>
      </c>
      <c r="SD56" s="40" t="s">
        <v>1108</v>
      </c>
      <c r="SE56" s="40"/>
      <c r="SF56" s="40"/>
      <c r="SG56" s="40"/>
      <c r="SH56" s="40"/>
      <c r="SI56" s="40"/>
      <c r="SJ56" s="40"/>
      <c r="SK56" s="40"/>
      <c r="SL56" s="40"/>
      <c r="SM56" s="40"/>
      <c r="SN56" s="40"/>
      <c r="SO56" s="40"/>
      <c r="SP56" s="40"/>
      <c r="SQ56" s="40"/>
      <c r="SR56" s="40"/>
      <c r="SS56" s="40"/>
      <c r="ST56" s="40"/>
      <c r="SU56" s="40"/>
      <c r="SV56" s="40"/>
      <c r="SW56" s="40"/>
      <c r="SX56" s="40"/>
      <c r="SY56" s="40"/>
      <c r="SZ56" s="40"/>
      <c r="TA56" s="40"/>
      <c r="TB56" s="40"/>
      <c r="TC56" s="40"/>
      <c r="TD56" s="40"/>
      <c r="TE56" s="40"/>
      <c r="TF56" s="40"/>
      <c r="TG56" s="40"/>
      <c r="TH56" s="40"/>
      <c r="TI56" s="40"/>
      <c r="TJ56" s="40"/>
      <c r="TK56" s="40" t="s">
        <v>1602</v>
      </c>
      <c r="TL56" s="40" t="s">
        <v>1603</v>
      </c>
      <c r="TM56" s="40" t="s">
        <v>1604</v>
      </c>
      <c r="TN56" s="40" t="s">
        <v>1605</v>
      </c>
      <c r="TO56" s="40" t="s">
        <v>1606</v>
      </c>
      <c r="TP56" s="40" t="s">
        <v>1607</v>
      </c>
      <c r="TQ56" s="40" t="s">
        <v>1608</v>
      </c>
      <c r="TR56" s="40" t="s">
        <v>1609</v>
      </c>
      <c r="TS56" s="40" t="s">
        <v>1610</v>
      </c>
      <c r="TT56" s="40" t="s">
        <v>1611</v>
      </c>
      <c r="TU56" s="40"/>
      <c r="TV56" s="40"/>
      <c r="TW56" s="40"/>
      <c r="TX56" s="40"/>
      <c r="TY56" s="40"/>
      <c r="TZ56" s="40"/>
      <c r="UA56" s="40"/>
      <c r="UB56" s="40"/>
      <c r="UC56" s="40"/>
      <c r="UD56" s="40"/>
    </row>
    <row r="57" spans="1:550" s="41" customFormat="1" ht="15" customHeight="1" x14ac:dyDescent="0.25">
      <c r="A57" s="40" t="s">
        <v>494</v>
      </c>
      <c r="B57" s="40" t="s">
        <v>5040</v>
      </c>
      <c r="C57" s="40" t="s">
        <v>669</v>
      </c>
      <c r="D57" s="40" t="s">
        <v>2005</v>
      </c>
      <c r="E57" s="40" t="s">
        <v>124</v>
      </c>
      <c r="F57" s="40">
        <v>15</v>
      </c>
      <c r="G57" s="40">
        <v>60</v>
      </c>
      <c r="H57" s="40">
        <v>75</v>
      </c>
      <c r="I57" s="40">
        <v>5</v>
      </c>
      <c r="J57" s="40" t="s">
        <v>2089</v>
      </c>
      <c r="K57" s="40" t="s">
        <v>10</v>
      </c>
      <c r="L57" s="40" t="s">
        <v>2090</v>
      </c>
      <c r="M57" s="40">
        <v>2</v>
      </c>
      <c r="N57" s="40">
        <v>3</v>
      </c>
      <c r="O57" s="40">
        <v>5</v>
      </c>
      <c r="P57" s="40" t="s">
        <v>2091</v>
      </c>
      <c r="Q57" s="40" t="s">
        <v>2092</v>
      </c>
      <c r="R57" s="40" t="s">
        <v>2093</v>
      </c>
      <c r="S57" s="40" t="s">
        <v>2094</v>
      </c>
      <c r="T57" s="40" t="s">
        <v>2095</v>
      </c>
      <c r="U57" s="40" t="s">
        <v>2096</v>
      </c>
      <c r="V57" s="40" t="s">
        <v>2097</v>
      </c>
      <c r="W57" s="40" t="s">
        <v>2098</v>
      </c>
      <c r="X57" s="40" t="s">
        <v>2099</v>
      </c>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t="s">
        <v>2100</v>
      </c>
      <c r="BB57" s="40" t="s">
        <v>2101</v>
      </c>
      <c r="BC57" s="40" t="s">
        <v>2102</v>
      </c>
      <c r="BD57" s="40" t="s">
        <v>2103</v>
      </c>
      <c r="BE57" s="40" t="s">
        <v>2104</v>
      </c>
      <c r="BF57" s="40" t="s">
        <v>99</v>
      </c>
      <c r="BG57" s="40" t="s">
        <v>31</v>
      </c>
      <c r="BH57" s="40" t="s">
        <v>2105</v>
      </c>
      <c r="BI57" s="40">
        <v>3</v>
      </c>
      <c r="BJ57" s="40">
        <v>7</v>
      </c>
      <c r="BK57" s="40">
        <v>10</v>
      </c>
      <c r="BL57" s="40" t="s">
        <v>2106</v>
      </c>
      <c r="BM57" s="40" t="s">
        <v>2107</v>
      </c>
      <c r="BN57" s="40" t="s">
        <v>2108</v>
      </c>
      <c r="BO57" s="40" t="s">
        <v>2109</v>
      </c>
      <c r="BP57" s="40" t="s">
        <v>2110</v>
      </c>
      <c r="BQ57" s="40" t="s">
        <v>2111</v>
      </c>
      <c r="BR57" s="40" t="s">
        <v>2112</v>
      </c>
      <c r="BS57" s="40" t="s">
        <v>2113</v>
      </c>
      <c r="BT57" s="40" t="s">
        <v>2110</v>
      </c>
      <c r="BU57" s="40" t="s">
        <v>2114</v>
      </c>
      <c r="BV57" s="40" t="s">
        <v>2115</v>
      </c>
      <c r="BW57" s="40" t="s">
        <v>2116</v>
      </c>
      <c r="BX57" s="40" t="s">
        <v>2117</v>
      </c>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t="s">
        <v>2118</v>
      </c>
      <c r="CX57" s="40" t="s">
        <v>2119</v>
      </c>
      <c r="CY57" s="40" t="s">
        <v>2120</v>
      </c>
      <c r="CZ57" s="40" t="s">
        <v>2121</v>
      </c>
      <c r="DA57" s="40" t="s">
        <v>2104</v>
      </c>
      <c r="DB57" s="40" t="s">
        <v>99</v>
      </c>
      <c r="DC57" s="40" t="s">
        <v>32</v>
      </c>
      <c r="DD57" s="40" t="s">
        <v>2122</v>
      </c>
      <c r="DE57" s="40">
        <v>10</v>
      </c>
      <c r="DF57" s="40">
        <v>50</v>
      </c>
      <c r="DG57" s="40">
        <v>60</v>
      </c>
      <c r="DH57" s="40" t="s">
        <v>2123</v>
      </c>
      <c r="DI57" s="40" t="s">
        <v>2124</v>
      </c>
      <c r="DJ57" s="40" t="s">
        <v>2125</v>
      </c>
      <c r="DK57" s="40" t="s">
        <v>2126</v>
      </c>
      <c r="DL57" s="40" t="s">
        <v>2127</v>
      </c>
      <c r="DM57" s="40" t="s">
        <v>2128</v>
      </c>
      <c r="DN57" s="40" t="s">
        <v>2129</v>
      </c>
      <c r="DO57" s="40" t="s">
        <v>2130</v>
      </c>
      <c r="DP57" s="40" t="s">
        <v>2127</v>
      </c>
      <c r="DQ57" s="40" t="s">
        <v>2131</v>
      </c>
      <c r="DR57" s="40" t="s">
        <v>2132</v>
      </c>
      <c r="DS57" s="40" t="s">
        <v>2133</v>
      </c>
      <c r="DT57" s="40" t="s">
        <v>2134</v>
      </c>
      <c r="DU57" s="40" t="s">
        <v>2135</v>
      </c>
      <c r="DV57" s="40" t="s">
        <v>2136</v>
      </c>
      <c r="DW57" s="40" t="s">
        <v>2137</v>
      </c>
      <c r="DX57" s="40" t="s">
        <v>2138</v>
      </c>
      <c r="DY57" s="40" t="s">
        <v>2139</v>
      </c>
      <c r="DZ57" s="40" t="s">
        <v>2140</v>
      </c>
      <c r="EA57" s="40" t="s">
        <v>2141</v>
      </c>
      <c r="EB57" s="40" t="s">
        <v>2142</v>
      </c>
      <c r="EC57" s="40"/>
      <c r="ED57" s="40"/>
      <c r="EE57" s="40"/>
      <c r="EF57" s="40"/>
      <c r="EG57" s="40"/>
      <c r="EH57" s="40"/>
      <c r="EI57" s="40"/>
      <c r="EJ57" s="40"/>
      <c r="EK57" s="40"/>
      <c r="EL57" s="40"/>
      <c r="EM57" s="40"/>
      <c r="EN57" s="40"/>
      <c r="EO57" s="40"/>
      <c r="EP57" s="40"/>
      <c r="EQ57" s="40"/>
      <c r="ER57" s="40"/>
      <c r="ES57" s="40" t="s">
        <v>2143</v>
      </c>
      <c r="ET57" s="40" t="s">
        <v>2144</v>
      </c>
      <c r="EU57" s="40" t="s">
        <v>2120</v>
      </c>
      <c r="EV57" s="40" t="s">
        <v>2145</v>
      </c>
      <c r="EW57" s="40" t="s">
        <v>2104</v>
      </c>
      <c r="EX57" s="40" t="s">
        <v>99</v>
      </c>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40"/>
      <c r="NJ57" s="40"/>
      <c r="NK57" s="40"/>
      <c r="NL57" s="40"/>
      <c r="NM57" s="40"/>
      <c r="NN57" s="40"/>
      <c r="NO57" s="40"/>
      <c r="NP57" s="40"/>
      <c r="NQ57" s="40"/>
      <c r="NR57" s="40"/>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t="s">
        <v>2078</v>
      </c>
      <c r="RX57" s="40" t="s">
        <v>2079</v>
      </c>
      <c r="RY57" s="40" t="s">
        <v>2080</v>
      </c>
      <c r="RZ57" s="40" t="s">
        <v>2146</v>
      </c>
      <c r="SA57" s="40" t="s">
        <v>2147</v>
      </c>
      <c r="SB57" s="40" t="s">
        <v>2148</v>
      </c>
      <c r="SC57" s="40"/>
      <c r="SD57" s="40"/>
      <c r="SE57" s="40"/>
      <c r="SF57" s="40"/>
      <c r="SG57" s="40"/>
      <c r="SH57" s="40"/>
      <c r="SI57" s="40"/>
      <c r="SJ57" s="40"/>
      <c r="SK57" s="40"/>
      <c r="SL57" s="40"/>
      <c r="SM57" s="40"/>
      <c r="SN57" s="40"/>
      <c r="SO57" s="40"/>
      <c r="SP57" s="40"/>
      <c r="SQ57" s="40"/>
      <c r="SR57" s="40"/>
      <c r="SS57" s="40"/>
      <c r="ST57" s="40"/>
      <c r="SU57" s="40"/>
      <c r="SV57" s="40"/>
      <c r="SW57" s="40"/>
      <c r="SX57" s="40"/>
      <c r="SY57" s="40"/>
      <c r="SZ57" s="40"/>
      <c r="TA57" s="40"/>
      <c r="TB57" s="40"/>
      <c r="TC57" s="40"/>
      <c r="TD57" s="40"/>
      <c r="TE57" s="40"/>
      <c r="TF57" s="40"/>
      <c r="TG57" s="40"/>
      <c r="TH57" s="40"/>
      <c r="TI57" s="40"/>
      <c r="TJ57" s="40"/>
      <c r="TK57" s="40" t="s">
        <v>3458</v>
      </c>
      <c r="TL57" s="40" t="s">
        <v>3459</v>
      </c>
      <c r="TM57" s="40" t="s">
        <v>3460</v>
      </c>
      <c r="TN57" s="40" t="s">
        <v>3461</v>
      </c>
      <c r="TO57" s="40" t="s">
        <v>3462</v>
      </c>
      <c r="TP57" s="40" t="s">
        <v>3463</v>
      </c>
      <c r="TQ57" s="40" t="s">
        <v>3464</v>
      </c>
      <c r="TR57" s="40" t="s">
        <v>3465</v>
      </c>
      <c r="TS57" s="40"/>
      <c r="TT57" s="40"/>
      <c r="TU57" s="40"/>
      <c r="TV57" s="40"/>
      <c r="TW57" s="40"/>
      <c r="TX57" s="40"/>
      <c r="TY57" s="40"/>
      <c r="TZ57" s="40"/>
      <c r="UA57" s="40"/>
      <c r="UB57" s="40"/>
      <c r="UC57" s="40"/>
      <c r="UD57" s="40"/>
    </row>
    <row r="58" spans="1:550" s="41" customFormat="1" ht="15" customHeight="1" x14ac:dyDescent="0.25">
      <c r="A58" s="40" t="s">
        <v>5041</v>
      </c>
      <c r="B58" s="40" t="s">
        <v>5042</v>
      </c>
      <c r="C58" s="40" t="s">
        <v>669</v>
      </c>
      <c r="D58" s="40" t="s">
        <v>2436</v>
      </c>
      <c r="E58" s="40" t="s">
        <v>132</v>
      </c>
      <c r="F58" s="40">
        <v>25</v>
      </c>
      <c r="G58" s="40">
        <v>50</v>
      </c>
      <c r="H58" s="40">
        <v>75</v>
      </c>
      <c r="I58" s="40">
        <v>5</v>
      </c>
      <c r="J58" s="40" t="s">
        <v>2437</v>
      </c>
      <c r="K58" s="40" t="s">
        <v>10</v>
      </c>
      <c r="L58" s="40" t="s">
        <v>2438</v>
      </c>
      <c r="M58" s="40">
        <v>13</v>
      </c>
      <c r="N58" s="40">
        <v>27</v>
      </c>
      <c r="O58" s="40">
        <v>40</v>
      </c>
      <c r="P58" s="40" t="s">
        <v>2439</v>
      </c>
      <c r="Q58" s="40" t="s">
        <v>2440</v>
      </c>
      <c r="R58" s="40" t="s">
        <v>2441</v>
      </c>
      <c r="S58" s="40" t="s">
        <v>2442</v>
      </c>
      <c r="T58" s="40" t="s">
        <v>2443</v>
      </c>
      <c r="U58" s="40" t="s">
        <v>2444</v>
      </c>
      <c r="V58" s="40" t="s">
        <v>2445</v>
      </c>
      <c r="W58" s="40" t="s">
        <v>2446</v>
      </c>
      <c r="X58" s="40" t="s">
        <v>2443</v>
      </c>
      <c r="Y58" s="40" t="s">
        <v>2447</v>
      </c>
      <c r="Z58" s="40" t="s">
        <v>2448</v>
      </c>
      <c r="AA58" s="40" t="s">
        <v>2449</v>
      </c>
      <c r="AB58" s="40" t="s">
        <v>2450</v>
      </c>
      <c r="AC58" s="40" t="s">
        <v>2451</v>
      </c>
      <c r="AD58" s="40" t="s">
        <v>2452</v>
      </c>
      <c r="AE58" s="40" t="s">
        <v>2453</v>
      </c>
      <c r="AF58" s="40" t="s">
        <v>2454</v>
      </c>
      <c r="AG58" s="40"/>
      <c r="AH58" s="40"/>
      <c r="AI58" s="40"/>
      <c r="AJ58" s="40"/>
      <c r="AK58" s="40"/>
      <c r="AL58" s="40"/>
      <c r="AM58" s="40"/>
      <c r="AN58" s="40"/>
      <c r="AO58" s="40"/>
      <c r="AP58" s="40"/>
      <c r="AQ58" s="40"/>
      <c r="AR58" s="40"/>
      <c r="AS58" s="40"/>
      <c r="AT58" s="40"/>
      <c r="AU58" s="40"/>
      <c r="AV58" s="40"/>
      <c r="AW58" s="40"/>
      <c r="AX58" s="40"/>
      <c r="AY58" s="40"/>
      <c r="AZ58" s="40"/>
      <c r="BA58" s="40" t="s">
        <v>2455</v>
      </c>
      <c r="BB58" s="40" t="s">
        <v>2456</v>
      </c>
      <c r="BC58" s="40" t="s">
        <v>2457</v>
      </c>
      <c r="BD58" s="40" t="s">
        <v>2458</v>
      </c>
      <c r="BE58" s="40" t="s">
        <v>2459</v>
      </c>
      <c r="BF58" s="40" t="s">
        <v>99</v>
      </c>
      <c r="BG58" s="40" t="s">
        <v>31</v>
      </c>
      <c r="BH58" s="40" t="s">
        <v>2460</v>
      </c>
      <c r="BI58" s="40">
        <v>6</v>
      </c>
      <c r="BJ58" s="40">
        <v>11</v>
      </c>
      <c r="BK58" s="40">
        <v>17</v>
      </c>
      <c r="BL58" s="40" t="s">
        <v>2461</v>
      </c>
      <c r="BM58" s="40" t="s">
        <v>2462</v>
      </c>
      <c r="BN58" s="40" t="s">
        <v>2463</v>
      </c>
      <c r="BO58" s="40" t="s">
        <v>2464</v>
      </c>
      <c r="BP58" s="40" t="s">
        <v>2465</v>
      </c>
      <c r="BQ58" s="40" t="s">
        <v>2466</v>
      </c>
      <c r="BR58" s="40" t="s">
        <v>2467</v>
      </c>
      <c r="BS58" s="40" t="s">
        <v>2468</v>
      </c>
      <c r="BT58" s="40" t="s">
        <v>2469</v>
      </c>
      <c r="BU58" s="40" t="s">
        <v>2470</v>
      </c>
      <c r="BV58" s="40" t="s">
        <v>2471</v>
      </c>
      <c r="BW58" s="40" t="s">
        <v>2472</v>
      </c>
      <c r="BX58" s="40" t="s">
        <v>2473</v>
      </c>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t="s">
        <v>2474</v>
      </c>
      <c r="CX58" s="40" t="s">
        <v>2475</v>
      </c>
      <c r="CY58" s="40" t="s">
        <v>312</v>
      </c>
      <c r="CZ58" s="40" t="s">
        <v>2458</v>
      </c>
      <c r="DA58" s="40" t="s">
        <v>2459</v>
      </c>
      <c r="DB58" s="40" t="s">
        <v>99</v>
      </c>
      <c r="DC58" s="40" t="s">
        <v>32</v>
      </c>
      <c r="DD58" s="40" t="s">
        <v>2476</v>
      </c>
      <c r="DE58" s="40">
        <v>6</v>
      </c>
      <c r="DF58" s="40">
        <v>12</v>
      </c>
      <c r="DG58" s="40">
        <v>18</v>
      </c>
      <c r="DH58" s="40" t="s">
        <v>2477</v>
      </c>
      <c r="DI58" s="40" t="s">
        <v>2478</v>
      </c>
      <c r="DJ58" s="40" t="s">
        <v>2479</v>
      </c>
      <c r="DK58" s="40" t="s">
        <v>2480</v>
      </c>
      <c r="DL58" s="40" t="s">
        <v>2481</v>
      </c>
      <c r="DM58" s="40" t="s">
        <v>2482</v>
      </c>
      <c r="DN58" s="40" t="s">
        <v>2483</v>
      </c>
      <c r="DO58" s="40" t="s">
        <v>2484</v>
      </c>
      <c r="DP58" s="40" t="s">
        <v>2485</v>
      </c>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t="s">
        <v>2486</v>
      </c>
      <c r="ET58" s="40" t="s">
        <v>2487</v>
      </c>
      <c r="EU58" s="40" t="s">
        <v>2488</v>
      </c>
      <c r="EV58" s="40" t="s">
        <v>2489</v>
      </c>
      <c r="EW58" s="40" t="s">
        <v>2490</v>
      </c>
      <c r="EX58" s="40" t="s">
        <v>99</v>
      </c>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c r="KV58" s="40"/>
      <c r="KW58" s="40"/>
      <c r="KX58" s="40"/>
      <c r="KY58" s="40"/>
      <c r="KZ58" s="40"/>
      <c r="LA58" s="40"/>
      <c r="LB58" s="40"/>
      <c r="LC58" s="40"/>
      <c r="LD58" s="40"/>
      <c r="LE58" s="40"/>
      <c r="LF58" s="40"/>
      <c r="LG58" s="40"/>
      <c r="LH58" s="40"/>
      <c r="LI58" s="40"/>
      <c r="LJ58" s="40"/>
      <c r="LK58" s="40"/>
      <c r="LL58" s="40"/>
      <c r="LM58" s="40"/>
      <c r="LN58" s="40"/>
      <c r="LO58" s="40"/>
      <c r="LP58" s="40"/>
      <c r="LQ58" s="40"/>
      <c r="LR58" s="40"/>
      <c r="LS58" s="40"/>
      <c r="LT58" s="40"/>
      <c r="LU58" s="40"/>
      <c r="LV58" s="40"/>
      <c r="LW58" s="40"/>
      <c r="LX58" s="40"/>
      <c r="LY58" s="40"/>
      <c r="LZ58" s="40"/>
      <c r="MA58" s="40"/>
      <c r="MB58" s="40"/>
      <c r="MC58" s="40"/>
      <c r="MD58" s="40"/>
      <c r="ME58" s="40"/>
      <c r="MF58" s="40"/>
      <c r="MG58" s="40"/>
      <c r="MH58" s="40"/>
      <c r="MI58" s="40"/>
      <c r="MJ58" s="40"/>
      <c r="MK58" s="40"/>
      <c r="ML58" s="40"/>
      <c r="MM58" s="40"/>
      <c r="MN58" s="40"/>
      <c r="MO58" s="40"/>
      <c r="MP58" s="40"/>
      <c r="MQ58" s="40"/>
      <c r="MR58" s="40"/>
      <c r="MS58" s="40"/>
      <c r="MT58" s="40"/>
      <c r="MU58" s="40"/>
      <c r="MV58" s="40"/>
      <c r="MW58" s="40"/>
      <c r="MX58" s="40"/>
      <c r="MY58" s="40"/>
      <c r="MZ58" s="40"/>
      <c r="NA58" s="40"/>
      <c r="NB58" s="40"/>
      <c r="NC58" s="40"/>
      <c r="ND58" s="40"/>
      <c r="NE58" s="40"/>
      <c r="NF58" s="40"/>
      <c r="NG58" s="40"/>
      <c r="NH58" s="40"/>
      <c r="NI58" s="40"/>
      <c r="NJ58" s="40"/>
      <c r="NK58" s="40"/>
      <c r="NL58" s="40"/>
      <c r="NM58" s="40"/>
      <c r="NN58" s="40"/>
      <c r="NO58" s="40"/>
      <c r="NP58" s="40"/>
      <c r="NQ58" s="40"/>
      <c r="NR58" s="40"/>
      <c r="NS58" s="40"/>
      <c r="NT58" s="40"/>
      <c r="NU58" s="40"/>
      <c r="NV58" s="40"/>
      <c r="NW58" s="40"/>
      <c r="NX58" s="40"/>
      <c r="NY58" s="40"/>
      <c r="NZ58" s="40"/>
      <c r="OA58" s="40"/>
      <c r="OB58" s="40"/>
      <c r="OC58" s="40"/>
      <c r="OD58" s="40"/>
      <c r="OE58" s="40"/>
      <c r="OF58" s="40"/>
      <c r="OG58" s="40"/>
      <c r="OH58" s="40"/>
      <c r="OI58" s="40"/>
      <c r="OJ58" s="40"/>
      <c r="OK58" s="40"/>
      <c r="OL58" s="40"/>
      <c r="OM58" s="40"/>
      <c r="ON58" s="40"/>
      <c r="OO58" s="40"/>
      <c r="OP58" s="40"/>
      <c r="OQ58" s="40"/>
      <c r="OR58" s="40"/>
      <c r="OS58" s="40"/>
      <c r="OT58" s="40"/>
      <c r="OU58" s="40"/>
      <c r="OV58" s="40"/>
      <c r="OW58" s="40"/>
      <c r="OX58" s="40"/>
      <c r="OY58" s="40"/>
      <c r="OZ58" s="40"/>
      <c r="PA58" s="40"/>
      <c r="PB58" s="40"/>
      <c r="PC58" s="40"/>
      <c r="PD58" s="40"/>
      <c r="PE58" s="40"/>
      <c r="PF58" s="40"/>
      <c r="PG58" s="40"/>
      <c r="PH58" s="40"/>
      <c r="PI58" s="40"/>
      <c r="PJ58" s="40"/>
      <c r="PK58" s="40"/>
      <c r="PL58" s="40"/>
      <c r="PM58" s="40"/>
      <c r="PN58" s="40"/>
      <c r="PO58" s="40"/>
      <c r="PP58" s="40"/>
      <c r="PQ58" s="40"/>
      <c r="PR58" s="40"/>
      <c r="PS58" s="40"/>
      <c r="PT58" s="40"/>
      <c r="PU58" s="40"/>
      <c r="PV58" s="40"/>
      <c r="PW58" s="40"/>
      <c r="PX58" s="40"/>
      <c r="PY58" s="40"/>
      <c r="PZ58" s="40"/>
      <c r="QA58" s="40"/>
      <c r="QB58" s="40"/>
      <c r="QC58" s="40"/>
      <c r="QD58" s="40"/>
      <c r="QE58" s="40"/>
      <c r="QF58" s="40"/>
      <c r="QG58" s="40"/>
      <c r="QH58" s="40"/>
      <c r="QI58" s="40"/>
      <c r="QJ58" s="40"/>
      <c r="QK58" s="40"/>
      <c r="QL58" s="40"/>
      <c r="QM58" s="40"/>
      <c r="QN58" s="40"/>
      <c r="QO58" s="40"/>
      <c r="QP58" s="40"/>
      <c r="QQ58" s="40"/>
      <c r="QR58" s="40"/>
      <c r="QS58" s="40"/>
      <c r="QT58" s="40"/>
      <c r="QU58" s="40"/>
      <c r="QV58" s="40"/>
      <c r="QW58" s="40"/>
      <c r="QX58" s="40"/>
      <c r="QY58" s="40"/>
      <c r="QZ58" s="40"/>
      <c r="RA58" s="40"/>
      <c r="RB58" s="40"/>
      <c r="RC58" s="40"/>
      <c r="RD58" s="40"/>
      <c r="RE58" s="40"/>
      <c r="RF58" s="40"/>
      <c r="RG58" s="40"/>
      <c r="RH58" s="40"/>
      <c r="RI58" s="40"/>
      <c r="RJ58" s="40"/>
      <c r="RK58" s="40"/>
      <c r="RL58" s="40"/>
      <c r="RM58" s="40"/>
      <c r="RN58" s="40"/>
      <c r="RO58" s="40"/>
      <c r="RP58" s="40"/>
      <c r="RQ58" s="40"/>
      <c r="RR58" s="40"/>
      <c r="RS58" s="40"/>
      <c r="RT58" s="40"/>
      <c r="RU58" s="40"/>
      <c r="RV58" s="40"/>
      <c r="RW58" s="40" t="s">
        <v>2078</v>
      </c>
      <c r="RX58" s="40" t="s">
        <v>2079</v>
      </c>
      <c r="RY58" s="40" t="s">
        <v>2080</v>
      </c>
      <c r="RZ58" s="40" t="s">
        <v>2146</v>
      </c>
      <c r="SA58" s="40" t="s">
        <v>2491</v>
      </c>
      <c r="SB58" s="40" t="s">
        <v>2492</v>
      </c>
      <c r="SC58" s="40" t="s">
        <v>2085</v>
      </c>
      <c r="SD58" s="40" t="s">
        <v>2493</v>
      </c>
      <c r="SE58" s="40" t="s">
        <v>2087</v>
      </c>
      <c r="SF58" s="40" t="s">
        <v>2494</v>
      </c>
      <c r="SG58" s="40"/>
      <c r="SH58" s="40"/>
      <c r="SI58" s="40"/>
      <c r="SJ58" s="40"/>
      <c r="SK58" s="40"/>
      <c r="SL58" s="40"/>
      <c r="SM58" s="40"/>
      <c r="SN58" s="40"/>
      <c r="SO58" s="40"/>
      <c r="SP58" s="40"/>
      <c r="SQ58" s="40"/>
      <c r="SR58" s="40"/>
      <c r="SS58" s="40"/>
      <c r="ST58" s="40"/>
      <c r="SU58" s="40"/>
      <c r="SV58" s="40"/>
      <c r="SW58" s="40"/>
      <c r="SX58" s="40"/>
      <c r="SY58" s="40"/>
      <c r="SZ58" s="40"/>
      <c r="TA58" s="40"/>
      <c r="TB58" s="40"/>
      <c r="TC58" s="40"/>
      <c r="TD58" s="40"/>
      <c r="TE58" s="40"/>
      <c r="TF58" s="40"/>
      <c r="TG58" s="40"/>
      <c r="TH58" s="40"/>
      <c r="TI58" s="40"/>
      <c r="TJ58" s="40"/>
      <c r="TK58" s="40" t="s">
        <v>2495</v>
      </c>
      <c r="TL58" s="40" t="s">
        <v>2496</v>
      </c>
      <c r="TM58" s="40" t="s">
        <v>2497</v>
      </c>
      <c r="TN58" s="40" t="s">
        <v>2149</v>
      </c>
      <c r="TO58" s="40" t="s">
        <v>2498</v>
      </c>
      <c r="TP58" s="40" t="s">
        <v>2499</v>
      </c>
      <c r="TQ58" s="40" t="s">
        <v>2500</v>
      </c>
      <c r="TR58" s="40" t="s">
        <v>2501</v>
      </c>
      <c r="TS58" s="40" t="s">
        <v>2502</v>
      </c>
      <c r="TT58" s="40" t="s">
        <v>2503</v>
      </c>
      <c r="TU58" s="40"/>
      <c r="TV58" s="40"/>
      <c r="TW58" s="40"/>
      <c r="TX58" s="40"/>
      <c r="TY58" s="40"/>
      <c r="TZ58" s="40"/>
      <c r="UA58" s="40"/>
      <c r="UB58" s="40"/>
      <c r="UC58" s="40"/>
      <c r="UD58" s="40"/>
    </row>
    <row r="59" spans="1:550" s="41" customFormat="1" ht="15" customHeight="1" x14ac:dyDescent="0.25">
      <c r="A59" s="40" t="s">
        <v>5043</v>
      </c>
      <c r="B59" s="40" t="s">
        <v>892</v>
      </c>
      <c r="C59" s="40" t="s">
        <v>669</v>
      </c>
      <c r="D59" s="40" t="s">
        <v>855</v>
      </c>
      <c r="E59" s="40" t="s">
        <v>98</v>
      </c>
      <c r="F59" s="40">
        <v>21</v>
      </c>
      <c r="G59" s="40">
        <v>24</v>
      </c>
      <c r="H59" s="40">
        <v>45</v>
      </c>
      <c r="I59" s="40">
        <v>3</v>
      </c>
      <c r="J59" s="40" t="s">
        <v>893</v>
      </c>
      <c r="K59" s="40" t="s">
        <v>10</v>
      </c>
      <c r="L59" s="40" t="s">
        <v>894</v>
      </c>
      <c r="M59" s="40">
        <v>4</v>
      </c>
      <c r="N59" s="40">
        <v>5</v>
      </c>
      <c r="O59" s="40">
        <v>9</v>
      </c>
      <c r="P59" s="40" t="s">
        <v>895</v>
      </c>
      <c r="Q59" s="40" t="s">
        <v>896</v>
      </c>
      <c r="R59" s="40" t="s">
        <v>897</v>
      </c>
      <c r="S59" s="40" t="s">
        <v>898</v>
      </c>
      <c r="T59" s="40" t="s">
        <v>899</v>
      </c>
      <c r="U59" s="40" t="s">
        <v>900</v>
      </c>
      <c r="V59" s="40" t="s">
        <v>901</v>
      </c>
      <c r="W59" s="40" t="s">
        <v>902</v>
      </c>
      <c r="X59" s="40" t="s">
        <v>903</v>
      </c>
      <c r="Y59" s="40" t="s">
        <v>904</v>
      </c>
      <c r="Z59" s="40" t="s">
        <v>905</v>
      </c>
      <c r="AA59" s="40" t="s">
        <v>906</v>
      </c>
      <c r="AB59" s="40" t="s">
        <v>903</v>
      </c>
      <c r="AC59" s="40" t="s">
        <v>907</v>
      </c>
      <c r="AD59" s="40" t="s">
        <v>908</v>
      </c>
      <c r="AE59" s="40" t="s">
        <v>909</v>
      </c>
      <c r="AF59" s="40" t="s">
        <v>903</v>
      </c>
      <c r="AG59" s="40" t="s">
        <v>910</v>
      </c>
      <c r="AH59" s="40" t="s">
        <v>911</v>
      </c>
      <c r="AI59" s="40" t="s">
        <v>912</v>
      </c>
      <c r="AJ59" s="40" t="s">
        <v>903</v>
      </c>
      <c r="AK59" s="40"/>
      <c r="AL59" s="40"/>
      <c r="AM59" s="40"/>
      <c r="AN59" s="40"/>
      <c r="AO59" s="40"/>
      <c r="AP59" s="40"/>
      <c r="AQ59" s="40"/>
      <c r="AR59" s="40"/>
      <c r="AS59" s="40"/>
      <c r="AT59" s="40"/>
      <c r="AU59" s="40"/>
      <c r="AV59" s="40"/>
      <c r="AW59" s="40"/>
      <c r="AX59" s="40"/>
      <c r="AY59" s="40"/>
      <c r="AZ59" s="40"/>
      <c r="BA59" s="40" t="s">
        <v>913</v>
      </c>
      <c r="BB59" s="40" t="s">
        <v>914</v>
      </c>
      <c r="BC59" s="40" t="s">
        <v>915</v>
      </c>
      <c r="BD59" s="40" t="s">
        <v>916</v>
      </c>
      <c r="BE59" s="40" t="s">
        <v>917</v>
      </c>
      <c r="BF59" s="40" t="s">
        <v>918</v>
      </c>
      <c r="BG59" s="40" t="s">
        <v>31</v>
      </c>
      <c r="BH59" s="40" t="s">
        <v>919</v>
      </c>
      <c r="BI59" s="40">
        <v>4</v>
      </c>
      <c r="BJ59" s="40">
        <v>8</v>
      </c>
      <c r="BK59" s="40">
        <v>12</v>
      </c>
      <c r="BL59" s="40" t="s">
        <v>920</v>
      </c>
      <c r="BM59" s="40" t="s">
        <v>921</v>
      </c>
      <c r="BN59" s="40" t="s">
        <v>922</v>
      </c>
      <c r="BO59" s="40" t="s">
        <v>923</v>
      </c>
      <c r="BP59" s="40" t="s">
        <v>924</v>
      </c>
      <c r="BQ59" s="40" t="s">
        <v>925</v>
      </c>
      <c r="BR59" s="42" t="s">
        <v>926</v>
      </c>
      <c r="BS59" s="40" t="s">
        <v>927</v>
      </c>
      <c r="BT59" s="40" t="s">
        <v>924</v>
      </c>
      <c r="BU59" s="40" t="s">
        <v>928</v>
      </c>
      <c r="BV59" s="40" t="s">
        <v>929</v>
      </c>
      <c r="BW59" s="40" t="s">
        <v>930</v>
      </c>
      <c r="BX59" s="40" t="s">
        <v>924</v>
      </c>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t="s">
        <v>931</v>
      </c>
      <c r="CX59" s="40" t="s">
        <v>932</v>
      </c>
      <c r="CY59" s="40" t="s">
        <v>933</v>
      </c>
      <c r="CZ59" s="40" t="s">
        <v>934</v>
      </c>
      <c r="DA59" s="40" t="s">
        <v>935</v>
      </c>
      <c r="DB59" s="40" t="s">
        <v>936</v>
      </c>
      <c r="DC59" s="40" t="s">
        <v>32</v>
      </c>
      <c r="DD59" s="40" t="s">
        <v>937</v>
      </c>
      <c r="DE59" s="40">
        <v>5</v>
      </c>
      <c r="DF59" s="40">
        <v>5</v>
      </c>
      <c r="DG59" s="40">
        <v>10</v>
      </c>
      <c r="DH59" s="40" t="s">
        <v>938</v>
      </c>
      <c r="DI59" s="40" t="s">
        <v>939</v>
      </c>
      <c r="DJ59" s="40" t="s">
        <v>940</v>
      </c>
      <c r="DK59" s="40" t="s">
        <v>941</v>
      </c>
      <c r="DL59" s="40" t="s">
        <v>942</v>
      </c>
      <c r="DM59" s="40" t="s">
        <v>943</v>
      </c>
      <c r="DN59" s="40" t="s">
        <v>944</v>
      </c>
      <c r="DO59" s="40" t="s">
        <v>945</v>
      </c>
      <c r="DP59" s="40" t="s">
        <v>942</v>
      </c>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t="s">
        <v>946</v>
      </c>
      <c r="ET59" s="40" t="s">
        <v>947</v>
      </c>
      <c r="EU59" s="40" t="s">
        <v>948</v>
      </c>
      <c r="EV59" s="40" t="s">
        <v>949</v>
      </c>
      <c r="EW59" s="40" t="s">
        <v>950</v>
      </c>
      <c r="EX59" s="40" t="s">
        <v>951</v>
      </c>
      <c r="EY59" s="40" t="s">
        <v>33</v>
      </c>
      <c r="EZ59" s="40" t="s">
        <v>952</v>
      </c>
      <c r="FA59" s="40">
        <v>2</v>
      </c>
      <c r="FB59" s="40">
        <v>6</v>
      </c>
      <c r="FC59" s="40">
        <v>8</v>
      </c>
      <c r="FD59" s="40" t="s">
        <v>953</v>
      </c>
      <c r="FE59" s="40" t="s">
        <v>954</v>
      </c>
      <c r="FF59" s="40" t="s">
        <v>955</v>
      </c>
      <c r="FG59" s="40" t="s">
        <v>956</v>
      </c>
      <c r="FH59" s="40" t="s">
        <v>957</v>
      </c>
      <c r="FI59" s="40" t="s">
        <v>958</v>
      </c>
      <c r="FJ59" s="40" t="s">
        <v>959</v>
      </c>
      <c r="FK59" s="40" t="s">
        <v>960</v>
      </c>
      <c r="FL59" s="40" t="s">
        <v>961</v>
      </c>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t="s">
        <v>962</v>
      </c>
      <c r="GP59" s="40" t="s">
        <v>963</v>
      </c>
      <c r="GQ59" s="40" t="s">
        <v>964</v>
      </c>
      <c r="GR59" s="40" t="s">
        <v>965</v>
      </c>
      <c r="GS59" s="40" t="s">
        <v>966</v>
      </c>
      <c r="GT59" s="40" t="s">
        <v>951</v>
      </c>
      <c r="GU59" s="40" t="s">
        <v>34</v>
      </c>
      <c r="GV59" s="40" t="s">
        <v>967</v>
      </c>
      <c r="GW59" s="40">
        <v>2</v>
      </c>
      <c r="GX59" s="40">
        <v>4</v>
      </c>
      <c r="GY59" s="40">
        <v>6</v>
      </c>
      <c r="GZ59" s="40" t="s">
        <v>968</v>
      </c>
      <c r="HA59" s="40" t="s">
        <v>969</v>
      </c>
      <c r="HB59" s="40" t="s">
        <v>970</v>
      </c>
      <c r="HC59" s="40" t="s">
        <v>971</v>
      </c>
      <c r="HD59" s="40" t="s">
        <v>972</v>
      </c>
      <c r="HE59" s="40" t="s">
        <v>973</v>
      </c>
      <c r="HF59" s="40" t="s">
        <v>974</v>
      </c>
      <c r="HG59" s="40" t="s">
        <v>975</v>
      </c>
      <c r="HH59" s="40" t="s">
        <v>976</v>
      </c>
      <c r="HI59" s="40" t="s">
        <v>977</v>
      </c>
      <c r="HJ59" s="40" t="s">
        <v>978</v>
      </c>
      <c r="HK59" s="40" t="s">
        <v>979</v>
      </c>
      <c r="HL59" s="40" t="s">
        <v>980</v>
      </c>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t="s">
        <v>981</v>
      </c>
      <c r="IL59" s="40" t="s">
        <v>982</v>
      </c>
      <c r="IM59" s="40" t="s">
        <v>983</v>
      </c>
      <c r="IN59" s="40" t="s">
        <v>984</v>
      </c>
      <c r="IO59" s="40" t="s">
        <v>985</v>
      </c>
      <c r="IP59" s="40" t="s">
        <v>951</v>
      </c>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t="s">
        <v>885</v>
      </c>
      <c r="RX59" s="40" t="s">
        <v>986</v>
      </c>
      <c r="RY59" s="40" t="s">
        <v>890</v>
      </c>
      <c r="RZ59" s="40" t="s">
        <v>987</v>
      </c>
      <c r="SA59" s="40" t="s">
        <v>988</v>
      </c>
      <c r="SB59" s="40" t="s">
        <v>989</v>
      </c>
      <c r="SC59" s="40" t="s">
        <v>889</v>
      </c>
      <c r="SD59" s="40" t="s">
        <v>990</v>
      </c>
      <c r="SE59" s="40" t="s">
        <v>887</v>
      </c>
      <c r="SF59" s="40" t="s">
        <v>991</v>
      </c>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t="s">
        <v>992</v>
      </c>
      <c r="TL59" s="40" t="s">
        <v>993</v>
      </c>
      <c r="TM59" s="40" t="s">
        <v>994</v>
      </c>
      <c r="TN59" s="40" t="s">
        <v>995</v>
      </c>
      <c r="TO59" s="40" t="s">
        <v>996</v>
      </c>
      <c r="TP59" s="40" t="s">
        <v>997</v>
      </c>
      <c r="TQ59" s="40" t="s">
        <v>998</v>
      </c>
      <c r="TR59" s="40" t="s">
        <v>999</v>
      </c>
      <c r="TS59" s="40" t="s">
        <v>1000</v>
      </c>
      <c r="TT59" s="40"/>
      <c r="TU59" s="40"/>
      <c r="TV59" s="40"/>
      <c r="TW59" s="40"/>
      <c r="TX59" s="40"/>
      <c r="TY59" s="40"/>
      <c r="TZ59" s="40"/>
      <c r="UA59" s="40"/>
      <c r="UB59" s="40"/>
      <c r="UC59" s="40"/>
      <c r="UD59" s="40"/>
    </row>
    <row r="60" spans="1:550" s="41" customFormat="1" ht="15" customHeight="1" x14ac:dyDescent="0.25">
      <c r="A60" s="40" t="s">
        <v>3882</v>
      </c>
      <c r="B60" s="40" t="s">
        <v>211</v>
      </c>
      <c r="C60" s="40" t="s">
        <v>669</v>
      </c>
      <c r="D60" s="40" t="s">
        <v>213</v>
      </c>
      <c r="E60" s="40" t="s">
        <v>108</v>
      </c>
      <c r="F60" s="40">
        <v>23</v>
      </c>
      <c r="G60" s="40">
        <v>52</v>
      </c>
      <c r="H60" s="40">
        <v>75</v>
      </c>
      <c r="I60" s="40">
        <v>5</v>
      </c>
      <c r="J60" s="40" t="s">
        <v>271</v>
      </c>
      <c r="K60" s="40" t="s">
        <v>10</v>
      </c>
      <c r="L60" s="40" t="s">
        <v>272</v>
      </c>
      <c r="M60" s="40">
        <v>6</v>
      </c>
      <c r="N60" s="40">
        <v>14</v>
      </c>
      <c r="O60" s="40">
        <v>20</v>
      </c>
      <c r="P60" s="40" t="s">
        <v>1114</v>
      </c>
      <c r="Q60" s="40" t="s">
        <v>273</v>
      </c>
      <c r="R60" s="40" t="s">
        <v>1115</v>
      </c>
      <c r="S60" s="40" t="s">
        <v>274</v>
      </c>
      <c r="T60" s="40" t="s">
        <v>1116</v>
      </c>
      <c r="U60" s="40" t="s">
        <v>275</v>
      </c>
      <c r="V60" s="40" t="s">
        <v>1117</v>
      </c>
      <c r="W60" s="40" t="s">
        <v>1118</v>
      </c>
      <c r="X60" s="40" t="s">
        <v>1116</v>
      </c>
      <c r="Y60" s="40" t="s">
        <v>276</v>
      </c>
      <c r="Z60" s="40" t="s">
        <v>1119</v>
      </c>
      <c r="AA60" s="40" t="s">
        <v>1120</v>
      </c>
      <c r="AB60" s="40" t="s">
        <v>1121</v>
      </c>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t="s">
        <v>1122</v>
      </c>
      <c r="BB60" s="40" t="s">
        <v>1123</v>
      </c>
      <c r="BC60" s="40" t="s">
        <v>277</v>
      </c>
      <c r="BD60" s="40" t="s">
        <v>1124</v>
      </c>
      <c r="BE60" s="40" t="s">
        <v>1125</v>
      </c>
      <c r="BF60" s="40" t="s">
        <v>101</v>
      </c>
      <c r="BG60" s="40" t="s">
        <v>31</v>
      </c>
      <c r="BH60" s="40" t="s">
        <v>278</v>
      </c>
      <c r="BI60" s="40">
        <v>6</v>
      </c>
      <c r="BJ60" s="40">
        <v>14</v>
      </c>
      <c r="BK60" s="40">
        <v>20</v>
      </c>
      <c r="BL60" s="40" t="s">
        <v>279</v>
      </c>
      <c r="BM60" s="40" t="s">
        <v>280</v>
      </c>
      <c r="BN60" s="40" t="s">
        <v>1126</v>
      </c>
      <c r="BO60" s="40" t="s">
        <v>281</v>
      </c>
      <c r="BP60" s="40" t="s">
        <v>1116</v>
      </c>
      <c r="BQ60" s="40" t="s">
        <v>282</v>
      </c>
      <c r="BR60" s="42" t="s">
        <v>1127</v>
      </c>
      <c r="BS60" s="40" t="s">
        <v>283</v>
      </c>
      <c r="BT60" s="40" t="s">
        <v>1116</v>
      </c>
      <c r="BU60" s="40" t="s">
        <v>284</v>
      </c>
      <c r="BV60" s="40" t="s">
        <v>285</v>
      </c>
      <c r="BW60" s="40" t="s">
        <v>1128</v>
      </c>
      <c r="BX60" s="40" t="s">
        <v>1116</v>
      </c>
      <c r="BY60" s="40" t="s">
        <v>286</v>
      </c>
      <c r="BZ60" s="40" t="s">
        <v>287</v>
      </c>
      <c r="CA60" s="40" t="s">
        <v>288</v>
      </c>
      <c r="CB60" s="40" t="s">
        <v>1116</v>
      </c>
      <c r="CC60" s="40" t="s">
        <v>289</v>
      </c>
      <c r="CD60" s="40" t="s">
        <v>290</v>
      </c>
      <c r="CE60" s="40" t="s">
        <v>291</v>
      </c>
      <c r="CF60" s="40" t="s">
        <v>1116</v>
      </c>
      <c r="CG60" s="40" t="s">
        <v>1129</v>
      </c>
      <c r="CH60" s="40" t="s">
        <v>1130</v>
      </c>
      <c r="CI60" s="40" t="s">
        <v>1131</v>
      </c>
      <c r="CJ60" s="40" t="s">
        <v>1116</v>
      </c>
      <c r="CK60" s="40"/>
      <c r="CL60" s="40"/>
      <c r="CM60" s="40"/>
      <c r="CN60" s="40"/>
      <c r="CO60" s="40"/>
      <c r="CP60" s="40"/>
      <c r="CQ60" s="40"/>
      <c r="CR60" s="40"/>
      <c r="CS60" s="40"/>
      <c r="CT60" s="40"/>
      <c r="CU60" s="40"/>
      <c r="CV60" s="40"/>
      <c r="CW60" s="40" t="s">
        <v>1132</v>
      </c>
      <c r="CX60" s="40" t="s">
        <v>1133</v>
      </c>
      <c r="CY60" s="40" t="s">
        <v>277</v>
      </c>
      <c r="CZ60" s="40" t="s">
        <v>1134</v>
      </c>
      <c r="DA60" s="40" t="s">
        <v>1125</v>
      </c>
      <c r="DB60" s="40" t="s">
        <v>99</v>
      </c>
      <c r="DC60" s="40" t="s">
        <v>32</v>
      </c>
      <c r="DD60" s="40" t="s">
        <v>292</v>
      </c>
      <c r="DE60" s="40">
        <v>6</v>
      </c>
      <c r="DF60" s="40">
        <v>14</v>
      </c>
      <c r="DG60" s="40">
        <v>20</v>
      </c>
      <c r="DH60" s="40" t="s">
        <v>293</v>
      </c>
      <c r="DI60" s="40" t="s">
        <v>294</v>
      </c>
      <c r="DJ60" s="40" t="s">
        <v>1135</v>
      </c>
      <c r="DK60" s="40" t="s">
        <v>1136</v>
      </c>
      <c r="DL60" s="40" t="s">
        <v>1116</v>
      </c>
      <c r="DM60" s="40" t="s">
        <v>295</v>
      </c>
      <c r="DN60" s="40" t="s">
        <v>1137</v>
      </c>
      <c r="DO60" s="40" t="s">
        <v>296</v>
      </c>
      <c r="DP60" s="40" t="s">
        <v>1116</v>
      </c>
      <c r="DQ60" s="40" t="s">
        <v>297</v>
      </c>
      <c r="DR60" s="40" t="s">
        <v>298</v>
      </c>
      <c r="DS60" s="40" t="s">
        <v>1138</v>
      </c>
      <c r="DT60" s="40" t="s">
        <v>1116</v>
      </c>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t="s">
        <v>1139</v>
      </c>
      <c r="ET60" s="40" t="s">
        <v>1140</v>
      </c>
      <c r="EU60" s="40" t="s">
        <v>277</v>
      </c>
      <c r="EV60" s="40" t="s">
        <v>1141</v>
      </c>
      <c r="EW60" s="40" t="s">
        <v>1125</v>
      </c>
      <c r="EX60" s="40" t="s">
        <v>99</v>
      </c>
      <c r="EY60" s="40" t="s">
        <v>33</v>
      </c>
      <c r="EZ60" s="40" t="s">
        <v>299</v>
      </c>
      <c r="FA60" s="40">
        <v>5</v>
      </c>
      <c r="FB60" s="40">
        <v>10</v>
      </c>
      <c r="FC60" s="40">
        <v>15</v>
      </c>
      <c r="FD60" s="40" t="s">
        <v>300</v>
      </c>
      <c r="FE60" s="40" t="s">
        <v>301</v>
      </c>
      <c r="FF60" s="40" t="s">
        <v>1142</v>
      </c>
      <c r="FG60" s="40" t="s">
        <v>1143</v>
      </c>
      <c r="FH60" s="40" t="s">
        <v>1116</v>
      </c>
      <c r="FI60" s="40" t="s">
        <v>302</v>
      </c>
      <c r="FJ60" s="40" t="s">
        <v>303</v>
      </c>
      <c r="FK60" s="40" t="s">
        <v>304</v>
      </c>
      <c r="FL60" s="40" t="s">
        <v>1116</v>
      </c>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t="s">
        <v>1144</v>
      </c>
      <c r="GP60" s="40" t="s">
        <v>305</v>
      </c>
      <c r="GQ60" s="40" t="s">
        <v>277</v>
      </c>
      <c r="GR60" s="40" t="s">
        <v>1145</v>
      </c>
      <c r="GS60" s="40" t="s">
        <v>1146</v>
      </c>
      <c r="GT60" s="40" t="s">
        <v>99</v>
      </c>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c r="OQ60" s="40"/>
      <c r="OR60" s="40"/>
      <c r="OS60" s="40"/>
      <c r="OT60" s="40"/>
      <c r="OU60" s="40"/>
      <c r="OV60" s="40"/>
      <c r="OW60" s="40"/>
      <c r="OX60" s="40"/>
      <c r="OY60" s="40"/>
      <c r="OZ60" s="40"/>
      <c r="PA60" s="40"/>
      <c r="PB60" s="40"/>
      <c r="PC60" s="40"/>
      <c r="PD60" s="40"/>
      <c r="PE60" s="40"/>
      <c r="PF60" s="40"/>
      <c r="PG60" s="40"/>
      <c r="PH60" s="40"/>
      <c r="PI60" s="40"/>
      <c r="PJ60" s="40"/>
      <c r="PK60" s="40"/>
      <c r="PL60" s="40"/>
      <c r="PM60" s="40"/>
      <c r="PN60" s="40"/>
      <c r="PO60" s="40"/>
      <c r="PP60" s="40"/>
      <c r="PQ60" s="40"/>
      <c r="PR60" s="40"/>
      <c r="PS60" s="40"/>
      <c r="PT60" s="40"/>
      <c r="PU60" s="40"/>
      <c r="PV60" s="40"/>
      <c r="PW60" s="40"/>
      <c r="PX60" s="40"/>
      <c r="PY60" s="40"/>
      <c r="PZ60" s="40"/>
      <c r="QA60" s="40"/>
      <c r="QB60" s="40"/>
      <c r="QC60" s="40"/>
      <c r="QD60" s="40"/>
      <c r="QE60" s="40"/>
      <c r="QF60" s="40"/>
      <c r="QG60" s="40"/>
      <c r="QH60" s="40"/>
      <c r="QI60" s="40"/>
      <c r="QJ60" s="40"/>
      <c r="QK60" s="40"/>
      <c r="QL60" s="40"/>
      <c r="QM60" s="40"/>
      <c r="QN60" s="40"/>
      <c r="QO60" s="40"/>
      <c r="QP60" s="40"/>
      <c r="QQ60" s="40"/>
      <c r="QR60" s="40"/>
      <c r="QS60" s="40"/>
      <c r="QT60" s="40"/>
      <c r="QU60" s="40"/>
      <c r="QV60" s="40"/>
      <c r="QW60" s="40"/>
      <c r="QX60" s="40"/>
      <c r="QY60" s="40"/>
      <c r="QZ60" s="40"/>
      <c r="RA60" s="40"/>
      <c r="RB60" s="40"/>
      <c r="RC60" s="40"/>
      <c r="RD60" s="40"/>
      <c r="RE60" s="40"/>
      <c r="RF60" s="40"/>
      <c r="RG60" s="40"/>
      <c r="RH60" s="40"/>
      <c r="RI60" s="40"/>
      <c r="RJ60" s="40"/>
      <c r="RK60" s="40"/>
      <c r="RL60" s="40"/>
      <c r="RM60" s="40"/>
      <c r="RN60" s="40"/>
      <c r="RO60" s="40"/>
      <c r="RP60" s="40"/>
      <c r="RQ60" s="40"/>
      <c r="RR60" s="40"/>
      <c r="RS60" s="40"/>
      <c r="RT60" s="40"/>
      <c r="RU60" s="40"/>
      <c r="RV60" s="40"/>
      <c r="RW60" s="40" t="s">
        <v>306</v>
      </c>
      <c r="RX60" s="40" t="s">
        <v>777</v>
      </c>
      <c r="RY60" s="40" t="s">
        <v>307</v>
      </c>
      <c r="RZ60" s="40" t="s">
        <v>1147</v>
      </c>
      <c r="SA60" s="40"/>
      <c r="SB60" s="40"/>
      <c r="SC60" s="40"/>
      <c r="SD60" s="40"/>
      <c r="SE60" s="40"/>
      <c r="SF60" s="40"/>
      <c r="SG60" s="40"/>
      <c r="SH60" s="40"/>
      <c r="SI60" s="40"/>
      <c r="SJ60" s="40"/>
      <c r="SK60" s="40"/>
      <c r="SL60" s="40"/>
      <c r="SM60" s="40"/>
      <c r="SN60" s="40"/>
      <c r="SO60" s="40"/>
      <c r="SP60" s="40"/>
      <c r="SQ60" s="40"/>
      <c r="SR60" s="40"/>
      <c r="SS60" s="40"/>
      <c r="ST60" s="40"/>
      <c r="SU60" s="40"/>
      <c r="SV60" s="40"/>
      <c r="SW60" s="40"/>
      <c r="SX60" s="40"/>
      <c r="SY60" s="40"/>
      <c r="SZ60" s="40"/>
      <c r="TA60" s="40"/>
      <c r="TB60" s="40"/>
      <c r="TC60" s="40"/>
      <c r="TD60" s="40"/>
      <c r="TE60" s="40"/>
      <c r="TF60" s="40"/>
      <c r="TG60" s="40"/>
      <c r="TH60" s="40"/>
      <c r="TI60" s="40"/>
      <c r="TJ60" s="40"/>
      <c r="TK60" s="40" t="s">
        <v>308</v>
      </c>
      <c r="TL60" s="40" t="s">
        <v>309</v>
      </c>
      <c r="TM60" s="40" t="s">
        <v>310</v>
      </c>
      <c r="TN60" s="40" t="s">
        <v>311</v>
      </c>
      <c r="TO60" s="40" t="s">
        <v>1148</v>
      </c>
      <c r="TP60" s="40"/>
      <c r="TQ60" s="40"/>
      <c r="TR60" s="40"/>
      <c r="TS60" s="40"/>
      <c r="TT60" s="40"/>
      <c r="TU60" s="40"/>
      <c r="TV60" s="40"/>
      <c r="TW60" s="40"/>
      <c r="TX60" s="40"/>
      <c r="TY60" s="40"/>
      <c r="TZ60" s="40"/>
      <c r="UA60" s="40"/>
      <c r="UB60" s="40"/>
      <c r="UC60" s="40"/>
      <c r="UD60" s="40"/>
    </row>
    <row r="61" spans="1:550" s="41" customFormat="1" ht="15" customHeight="1" x14ac:dyDescent="0.25">
      <c r="A61" s="40" t="s">
        <v>3943</v>
      </c>
      <c r="B61" s="40" t="s">
        <v>5044</v>
      </c>
      <c r="C61" s="40" t="s">
        <v>669</v>
      </c>
      <c r="D61" s="40" t="s">
        <v>2005</v>
      </c>
      <c r="E61" s="40" t="s">
        <v>124</v>
      </c>
      <c r="F61" s="40">
        <v>30</v>
      </c>
      <c r="G61" s="40">
        <v>60</v>
      </c>
      <c r="H61" s="40">
        <v>90</v>
      </c>
      <c r="I61" s="40">
        <v>6</v>
      </c>
      <c r="J61" s="40" t="s">
        <v>2241</v>
      </c>
      <c r="K61" s="40" t="s">
        <v>10</v>
      </c>
      <c r="L61" s="40" t="s">
        <v>3466</v>
      </c>
      <c r="M61" s="40">
        <v>5</v>
      </c>
      <c r="N61" s="40">
        <v>10</v>
      </c>
      <c r="O61" s="40">
        <v>15</v>
      </c>
      <c r="P61" s="40" t="s">
        <v>1736</v>
      </c>
      <c r="Q61" s="40" t="s">
        <v>3467</v>
      </c>
      <c r="R61" s="40" t="s">
        <v>3468</v>
      </c>
      <c r="S61" s="40" t="s">
        <v>3469</v>
      </c>
      <c r="T61" s="40" t="s">
        <v>3470</v>
      </c>
      <c r="U61" s="40" t="s">
        <v>3471</v>
      </c>
      <c r="V61" s="40" t="s">
        <v>3472</v>
      </c>
      <c r="W61" s="40" t="s">
        <v>3473</v>
      </c>
      <c r="X61" s="40" t="s">
        <v>3470</v>
      </c>
      <c r="Y61" s="40" t="s">
        <v>3474</v>
      </c>
      <c r="Z61" s="40" t="s">
        <v>3475</v>
      </c>
      <c r="AA61" s="40" t="s">
        <v>3476</v>
      </c>
      <c r="AB61" s="40" t="s">
        <v>3477</v>
      </c>
      <c r="AC61" s="40" t="s">
        <v>3478</v>
      </c>
      <c r="AD61" s="40" t="s">
        <v>3479</v>
      </c>
      <c r="AE61" s="40" t="s">
        <v>3480</v>
      </c>
      <c r="AF61" s="40" t="s">
        <v>3477</v>
      </c>
      <c r="AG61" s="40" t="s">
        <v>3481</v>
      </c>
      <c r="AH61" s="40" t="s">
        <v>3482</v>
      </c>
      <c r="AI61" s="40" t="s">
        <v>3483</v>
      </c>
      <c r="AJ61" s="40" t="s">
        <v>3477</v>
      </c>
      <c r="AK61" s="40"/>
      <c r="AL61" s="40"/>
      <c r="AM61" s="40"/>
      <c r="AN61" s="40"/>
      <c r="AO61" s="40"/>
      <c r="AP61" s="40"/>
      <c r="AQ61" s="40"/>
      <c r="AR61" s="40"/>
      <c r="AS61" s="40"/>
      <c r="AT61" s="40"/>
      <c r="AU61" s="40"/>
      <c r="AV61" s="40"/>
      <c r="AW61" s="40"/>
      <c r="AX61" s="40"/>
      <c r="AY61" s="40"/>
      <c r="AZ61" s="40"/>
      <c r="BA61" s="40" t="s">
        <v>3484</v>
      </c>
      <c r="BB61" s="40" t="s">
        <v>3485</v>
      </c>
      <c r="BC61" s="40" t="s">
        <v>3486</v>
      </c>
      <c r="BD61" s="40" t="s">
        <v>3487</v>
      </c>
      <c r="BE61" s="40" t="s">
        <v>3488</v>
      </c>
      <c r="BF61" s="40" t="s">
        <v>101</v>
      </c>
      <c r="BG61" s="40" t="s">
        <v>31</v>
      </c>
      <c r="BH61" s="40" t="s">
        <v>3489</v>
      </c>
      <c r="BI61" s="40">
        <v>1</v>
      </c>
      <c r="BJ61" s="40">
        <v>4</v>
      </c>
      <c r="BK61" s="40">
        <v>5</v>
      </c>
      <c r="BL61" s="40" t="s">
        <v>2242</v>
      </c>
      <c r="BM61" s="40" t="s">
        <v>2243</v>
      </c>
      <c r="BN61" s="40" t="s">
        <v>2244</v>
      </c>
      <c r="BO61" s="40" t="s">
        <v>3490</v>
      </c>
      <c r="BP61" s="40" t="s">
        <v>3491</v>
      </c>
      <c r="BQ61" s="40" t="s">
        <v>2245</v>
      </c>
      <c r="BR61" s="40" t="s">
        <v>2246</v>
      </c>
      <c r="BS61" s="40" t="s">
        <v>2247</v>
      </c>
      <c r="BT61" s="40" t="s">
        <v>2248</v>
      </c>
      <c r="BU61" s="40" t="s">
        <v>2249</v>
      </c>
      <c r="BV61" s="40" t="s">
        <v>2250</v>
      </c>
      <c r="BW61" s="40" t="s">
        <v>2251</v>
      </c>
      <c r="BX61" s="40" t="s">
        <v>2248</v>
      </c>
      <c r="BY61" s="40" t="s">
        <v>2252</v>
      </c>
      <c r="BZ61" s="40" t="s">
        <v>2253</v>
      </c>
      <c r="CA61" s="40" t="s">
        <v>3492</v>
      </c>
      <c r="CB61" s="40" t="s">
        <v>2248</v>
      </c>
      <c r="CC61" s="40"/>
      <c r="CD61" s="40"/>
      <c r="CE61" s="40"/>
      <c r="CF61" s="40"/>
      <c r="CG61" s="40"/>
      <c r="CH61" s="40"/>
      <c r="CI61" s="40"/>
      <c r="CJ61" s="40"/>
      <c r="CK61" s="40"/>
      <c r="CL61" s="40"/>
      <c r="CM61" s="40"/>
      <c r="CN61" s="40"/>
      <c r="CO61" s="40"/>
      <c r="CP61" s="40"/>
      <c r="CQ61" s="40"/>
      <c r="CR61" s="40"/>
      <c r="CS61" s="40"/>
      <c r="CT61" s="40"/>
      <c r="CU61" s="40"/>
      <c r="CV61" s="40"/>
      <c r="CW61" s="40" t="s">
        <v>3493</v>
      </c>
      <c r="CX61" s="40" t="s">
        <v>2254</v>
      </c>
      <c r="CY61" s="40" t="s">
        <v>2255</v>
      </c>
      <c r="CZ61" s="40" t="s">
        <v>2256</v>
      </c>
      <c r="DA61" s="40" t="s">
        <v>2257</v>
      </c>
      <c r="DB61" s="40" t="s">
        <v>3494</v>
      </c>
      <c r="DC61" s="40" t="s">
        <v>32</v>
      </c>
      <c r="DD61" s="40" t="s">
        <v>2258</v>
      </c>
      <c r="DE61" s="40">
        <v>3</v>
      </c>
      <c r="DF61" s="40">
        <v>3</v>
      </c>
      <c r="DG61" s="40">
        <v>6</v>
      </c>
      <c r="DH61" s="40" t="s">
        <v>2259</v>
      </c>
      <c r="DI61" s="40" t="s">
        <v>2260</v>
      </c>
      <c r="DJ61" s="40" t="s">
        <v>2261</v>
      </c>
      <c r="DK61" s="40" t="s">
        <v>2262</v>
      </c>
      <c r="DL61" s="40" t="s">
        <v>2263</v>
      </c>
      <c r="DM61" s="40" t="s">
        <v>2264</v>
      </c>
      <c r="DN61" s="40" t="s">
        <v>2265</v>
      </c>
      <c r="DO61" s="40" t="s">
        <v>2266</v>
      </c>
      <c r="DP61" s="40" t="s">
        <v>2267</v>
      </c>
      <c r="DQ61" s="40" t="s">
        <v>2268</v>
      </c>
      <c r="DR61" s="40" t="s">
        <v>2269</v>
      </c>
      <c r="DS61" s="40" t="s">
        <v>2270</v>
      </c>
      <c r="DT61" s="40" t="s">
        <v>2267</v>
      </c>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t="s">
        <v>2271</v>
      </c>
      <c r="ET61" s="40" t="s">
        <v>2272</v>
      </c>
      <c r="EU61" s="40" t="s">
        <v>2273</v>
      </c>
      <c r="EV61" s="40" t="s">
        <v>2274</v>
      </c>
      <c r="EW61" s="40" t="s">
        <v>2275</v>
      </c>
      <c r="EX61" s="40" t="s">
        <v>3495</v>
      </c>
      <c r="EY61" s="40" t="s">
        <v>33</v>
      </c>
      <c r="EZ61" s="40" t="s">
        <v>2276</v>
      </c>
      <c r="FA61" s="40">
        <v>6</v>
      </c>
      <c r="FB61" s="40">
        <v>18</v>
      </c>
      <c r="FC61" s="40">
        <v>24</v>
      </c>
      <c r="FD61" s="40" t="s">
        <v>2277</v>
      </c>
      <c r="FE61" s="40" t="s">
        <v>2278</v>
      </c>
      <c r="FF61" s="40" t="s">
        <v>2279</v>
      </c>
      <c r="FG61" s="40" t="s">
        <v>2280</v>
      </c>
      <c r="FH61" s="40" t="s">
        <v>2281</v>
      </c>
      <c r="FI61" s="40" t="s">
        <v>2282</v>
      </c>
      <c r="FJ61" s="40" t="s">
        <v>2283</v>
      </c>
      <c r="FK61" s="40" t="s">
        <v>2284</v>
      </c>
      <c r="FL61" s="40" t="s">
        <v>2285</v>
      </c>
      <c r="FM61" s="40" t="s">
        <v>2286</v>
      </c>
      <c r="FN61" s="40" t="s">
        <v>2287</v>
      </c>
      <c r="FO61" s="40" t="s">
        <v>2288</v>
      </c>
      <c r="FP61" s="40" t="s">
        <v>2285</v>
      </c>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t="s">
        <v>2289</v>
      </c>
      <c r="GP61" s="40" t="s">
        <v>2290</v>
      </c>
      <c r="GQ61" s="40" t="s">
        <v>312</v>
      </c>
      <c r="GR61" s="40" t="s">
        <v>2291</v>
      </c>
      <c r="GS61" s="40" t="s">
        <v>2292</v>
      </c>
      <c r="GT61" s="40" t="s">
        <v>3495</v>
      </c>
      <c r="GU61" s="40" t="s">
        <v>34</v>
      </c>
      <c r="GV61" s="40" t="s">
        <v>2293</v>
      </c>
      <c r="GW61" s="40">
        <v>12</v>
      </c>
      <c r="GX61" s="40">
        <v>28</v>
      </c>
      <c r="GY61" s="40">
        <v>40</v>
      </c>
      <c r="GZ61" s="40" t="s">
        <v>2294</v>
      </c>
      <c r="HA61" s="40" t="s">
        <v>2295</v>
      </c>
      <c r="HB61" s="40" t="s">
        <v>2296</v>
      </c>
      <c r="HC61" s="40" t="s">
        <v>2297</v>
      </c>
      <c r="HD61" s="40" t="s">
        <v>2285</v>
      </c>
      <c r="HE61" s="40" t="s">
        <v>2298</v>
      </c>
      <c r="HF61" s="40" t="s">
        <v>2299</v>
      </c>
      <c r="HG61" s="40" t="s">
        <v>2300</v>
      </c>
      <c r="HH61" s="40" t="s">
        <v>2285</v>
      </c>
      <c r="HI61" s="40" t="s">
        <v>2301</v>
      </c>
      <c r="HJ61" s="40" t="s">
        <v>2302</v>
      </c>
      <c r="HK61" s="40" t="s">
        <v>2303</v>
      </c>
      <c r="HL61" s="40" t="s">
        <v>2285</v>
      </c>
      <c r="HM61" s="40" t="s">
        <v>2304</v>
      </c>
      <c r="HN61" s="40" t="s">
        <v>2305</v>
      </c>
      <c r="HO61" s="40" t="s">
        <v>2306</v>
      </c>
      <c r="HP61" s="40" t="s">
        <v>2285</v>
      </c>
      <c r="HQ61" s="40"/>
      <c r="HR61" s="40"/>
      <c r="HS61" s="40"/>
      <c r="HT61" s="40"/>
      <c r="HU61" s="40"/>
      <c r="HV61" s="40"/>
      <c r="HW61" s="40"/>
      <c r="HX61" s="40"/>
      <c r="HY61" s="40"/>
      <c r="HZ61" s="40"/>
      <c r="IA61" s="40"/>
      <c r="IB61" s="40"/>
      <c r="IC61" s="40"/>
      <c r="ID61" s="40"/>
      <c r="IE61" s="40"/>
      <c r="IF61" s="40"/>
      <c r="IG61" s="40"/>
      <c r="IH61" s="40"/>
      <c r="II61" s="40"/>
      <c r="IJ61" s="40"/>
      <c r="IK61" s="40" t="s">
        <v>2307</v>
      </c>
      <c r="IL61" s="40" t="s">
        <v>2308</v>
      </c>
      <c r="IM61" s="40" t="s">
        <v>312</v>
      </c>
      <c r="IN61" s="40" t="s">
        <v>2309</v>
      </c>
      <c r="IO61" s="40" t="s">
        <v>2310</v>
      </c>
      <c r="IP61" s="40" t="s">
        <v>3495</v>
      </c>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c r="MA61" s="40"/>
      <c r="MB61" s="40"/>
      <c r="MC61" s="40"/>
      <c r="MD61" s="40"/>
      <c r="ME61" s="40"/>
      <c r="MF61" s="40"/>
      <c r="MG61" s="40"/>
      <c r="MH61" s="40"/>
      <c r="MI61" s="40"/>
      <c r="MJ61" s="40"/>
      <c r="MK61" s="40"/>
      <c r="ML61" s="40"/>
      <c r="MM61" s="40"/>
      <c r="MN61" s="40"/>
      <c r="MO61" s="40"/>
      <c r="MP61" s="40"/>
      <c r="MQ61" s="40"/>
      <c r="MR61" s="40"/>
      <c r="MS61" s="40"/>
      <c r="MT61" s="40"/>
      <c r="MU61" s="40"/>
      <c r="MV61" s="40"/>
      <c r="MW61" s="40"/>
      <c r="MX61" s="40"/>
      <c r="MY61" s="40"/>
      <c r="MZ61" s="40"/>
      <c r="NA61" s="40"/>
      <c r="NB61" s="40"/>
      <c r="NC61" s="40"/>
      <c r="ND61" s="40"/>
      <c r="NE61" s="40"/>
      <c r="NF61" s="40"/>
      <c r="NG61" s="40"/>
      <c r="NH61" s="40"/>
      <c r="NI61" s="40"/>
      <c r="NJ61" s="40"/>
      <c r="NK61" s="40"/>
      <c r="NL61" s="40"/>
      <c r="NM61" s="40"/>
      <c r="NN61" s="40"/>
      <c r="NO61" s="40"/>
      <c r="NP61" s="40"/>
      <c r="NQ61" s="40"/>
      <c r="NR61" s="40"/>
      <c r="NS61" s="40"/>
      <c r="NT61" s="40"/>
      <c r="NU61" s="40"/>
      <c r="NV61" s="40"/>
      <c r="NW61" s="40"/>
      <c r="NX61" s="40"/>
      <c r="NY61" s="40"/>
      <c r="NZ61" s="40"/>
      <c r="OA61" s="40"/>
      <c r="OB61" s="40"/>
      <c r="OC61" s="40"/>
      <c r="OD61" s="40"/>
      <c r="OE61" s="40"/>
      <c r="OF61" s="40"/>
      <c r="OG61" s="40"/>
      <c r="OH61" s="40"/>
      <c r="OI61" s="40"/>
      <c r="OJ61" s="40"/>
      <c r="OK61" s="40"/>
      <c r="OL61" s="40"/>
      <c r="OM61" s="40"/>
      <c r="ON61" s="40"/>
      <c r="OO61" s="40"/>
      <c r="OP61" s="40"/>
      <c r="OQ61" s="40"/>
      <c r="OR61" s="40"/>
      <c r="OS61" s="40"/>
      <c r="OT61" s="40"/>
      <c r="OU61" s="40"/>
      <c r="OV61" s="40"/>
      <c r="OW61" s="40"/>
      <c r="OX61" s="40"/>
      <c r="OY61" s="40"/>
      <c r="OZ61" s="40"/>
      <c r="PA61" s="40"/>
      <c r="PB61" s="40"/>
      <c r="PC61" s="40"/>
      <c r="PD61" s="40"/>
      <c r="PE61" s="40"/>
      <c r="PF61" s="40"/>
      <c r="PG61" s="40"/>
      <c r="PH61" s="40"/>
      <c r="PI61" s="40"/>
      <c r="PJ61" s="40"/>
      <c r="PK61" s="40"/>
      <c r="PL61" s="40"/>
      <c r="PM61" s="40"/>
      <c r="PN61" s="40"/>
      <c r="PO61" s="40"/>
      <c r="PP61" s="40"/>
      <c r="PQ61" s="40"/>
      <c r="PR61" s="40"/>
      <c r="PS61" s="40"/>
      <c r="PT61" s="40"/>
      <c r="PU61" s="40"/>
      <c r="PV61" s="40"/>
      <c r="PW61" s="40"/>
      <c r="PX61" s="40"/>
      <c r="PY61" s="40"/>
      <c r="PZ61" s="40"/>
      <c r="QA61" s="40"/>
      <c r="QB61" s="40"/>
      <c r="QC61" s="40"/>
      <c r="QD61" s="40"/>
      <c r="QE61" s="40"/>
      <c r="QF61" s="40"/>
      <c r="QG61" s="40"/>
      <c r="QH61" s="40"/>
      <c r="QI61" s="40"/>
      <c r="QJ61" s="40"/>
      <c r="QK61" s="40"/>
      <c r="QL61" s="40"/>
      <c r="QM61" s="40"/>
      <c r="QN61" s="40"/>
      <c r="QO61" s="40"/>
      <c r="QP61" s="40"/>
      <c r="QQ61" s="40"/>
      <c r="QR61" s="40"/>
      <c r="QS61" s="40"/>
      <c r="QT61" s="40"/>
      <c r="QU61" s="40"/>
      <c r="QV61" s="40"/>
      <c r="QW61" s="40"/>
      <c r="QX61" s="40"/>
      <c r="QY61" s="40"/>
      <c r="QZ61" s="40"/>
      <c r="RA61" s="40"/>
      <c r="RB61" s="40"/>
      <c r="RC61" s="40"/>
      <c r="RD61" s="40"/>
      <c r="RE61" s="40"/>
      <c r="RF61" s="40"/>
      <c r="RG61" s="40"/>
      <c r="RH61" s="40"/>
      <c r="RI61" s="40"/>
      <c r="RJ61" s="40"/>
      <c r="RK61" s="40"/>
      <c r="RL61" s="40"/>
      <c r="RM61" s="40"/>
      <c r="RN61" s="40"/>
      <c r="RO61" s="40"/>
      <c r="RP61" s="40"/>
      <c r="RQ61" s="40"/>
      <c r="RR61" s="40"/>
      <c r="RS61" s="40"/>
      <c r="RT61" s="40"/>
      <c r="RU61" s="40"/>
      <c r="RV61" s="40"/>
      <c r="RW61" s="40" t="s">
        <v>2082</v>
      </c>
      <c r="RX61" s="40" t="s">
        <v>2237</v>
      </c>
      <c r="RY61" s="40" t="s">
        <v>2311</v>
      </c>
      <c r="RZ61" s="40" t="s">
        <v>2312</v>
      </c>
      <c r="SA61" s="40" t="s">
        <v>2085</v>
      </c>
      <c r="SB61" s="40" t="s">
        <v>2313</v>
      </c>
      <c r="SC61" s="40" t="s">
        <v>2087</v>
      </c>
      <c r="SD61" s="40" t="s">
        <v>2494</v>
      </c>
      <c r="SE61" s="40"/>
      <c r="SF61" s="40"/>
      <c r="SG61" s="40"/>
      <c r="SH61" s="40"/>
      <c r="SI61" s="40"/>
      <c r="SJ61" s="40"/>
      <c r="SK61" s="40"/>
      <c r="SL61" s="40"/>
      <c r="SM61" s="40"/>
      <c r="SN61" s="40"/>
      <c r="SO61" s="40"/>
      <c r="SP61" s="40"/>
      <c r="SQ61" s="40"/>
      <c r="SR61" s="40"/>
      <c r="SS61" s="40"/>
      <c r="ST61" s="40"/>
      <c r="SU61" s="40"/>
      <c r="SV61" s="40"/>
      <c r="SW61" s="40"/>
      <c r="SX61" s="40"/>
      <c r="SY61" s="40"/>
      <c r="SZ61" s="40"/>
      <c r="TA61" s="40"/>
      <c r="TB61" s="40"/>
      <c r="TC61" s="40"/>
      <c r="TD61" s="40"/>
      <c r="TE61" s="40"/>
      <c r="TF61" s="40"/>
      <c r="TG61" s="40"/>
      <c r="TH61" s="40"/>
      <c r="TI61" s="40"/>
      <c r="TJ61" s="40"/>
      <c r="TK61" s="40" t="s">
        <v>2314</v>
      </c>
      <c r="TL61" s="40" t="s">
        <v>3496</v>
      </c>
      <c r="TM61" s="40" t="s">
        <v>3497</v>
      </c>
      <c r="TN61" s="40" t="s">
        <v>3498</v>
      </c>
      <c r="TO61" s="40" t="s">
        <v>3499</v>
      </c>
      <c r="TP61" s="40" t="s">
        <v>3500</v>
      </c>
      <c r="TQ61" s="40" t="s">
        <v>3501</v>
      </c>
      <c r="TR61" s="40"/>
      <c r="TS61" s="40"/>
      <c r="TT61" s="40"/>
      <c r="TU61" s="40"/>
      <c r="TV61" s="40"/>
      <c r="TW61" s="40"/>
      <c r="TX61" s="40"/>
      <c r="TY61" s="40"/>
      <c r="TZ61" s="40"/>
      <c r="UA61" s="40"/>
      <c r="UB61" s="40"/>
      <c r="UC61" s="40"/>
      <c r="UD61" s="40"/>
    </row>
    <row r="62" spans="1:550" s="41" customFormat="1" ht="15" customHeight="1" x14ac:dyDescent="0.25">
      <c r="A62" s="40" t="s">
        <v>3944</v>
      </c>
      <c r="B62" s="40" t="s">
        <v>5045</v>
      </c>
      <c r="C62" s="40" t="s">
        <v>669</v>
      </c>
      <c r="D62" s="40" t="s">
        <v>2654</v>
      </c>
      <c r="E62" s="40" t="s">
        <v>150</v>
      </c>
      <c r="F62" s="40">
        <v>24</v>
      </c>
      <c r="G62" s="40">
        <v>51</v>
      </c>
      <c r="H62" s="40">
        <v>75</v>
      </c>
      <c r="I62" s="40">
        <v>5</v>
      </c>
      <c r="J62" s="40" t="s">
        <v>5046</v>
      </c>
      <c r="K62" s="40" t="s">
        <v>4687</v>
      </c>
      <c r="L62" s="40" t="s">
        <v>5047</v>
      </c>
      <c r="M62" s="40">
        <v>6</v>
      </c>
      <c r="N62" s="40">
        <v>8</v>
      </c>
      <c r="O62" s="40">
        <v>14</v>
      </c>
      <c r="P62" s="42" t="s">
        <v>5048</v>
      </c>
      <c r="Q62" s="40" t="s">
        <v>5049</v>
      </c>
      <c r="R62" s="42" t="s">
        <v>5050</v>
      </c>
      <c r="S62" s="40" t="s">
        <v>5051</v>
      </c>
      <c r="T62" s="40" t="s">
        <v>5052</v>
      </c>
      <c r="U62" s="40" t="s">
        <v>5053</v>
      </c>
      <c r="V62" s="42" t="s">
        <v>5054</v>
      </c>
      <c r="W62" s="40" t="s">
        <v>5055</v>
      </c>
      <c r="X62" s="42" t="s">
        <v>5056</v>
      </c>
      <c r="Y62" s="40" t="s">
        <v>5057</v>
      </c>
      <c r="Z62" s="42" t="s">
        <v>5058</v>
      </c>
      <c r="AA62" s="40" t="s">
        <v>5059</v>
      </c>
      <c r="AB62" s="40" t="s">
        <v>5060</v>
      </c>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2" t="s">
        <v>5061</v>
      </c>
      <c r="BB62" s="46" t="s">
        <v>5062</v>
      </c>
      <c r="BC62" s="40" t="s">
        <v>5063</v>
      </c>
      <c r="BD62" s="40" t="s">
        <v>5064</v>
      </c>
      <c r="BE62" s="46" t="s">
        <v>5065</v>
      </c>
      <c r="BF62" s="40" t="s">
        <v>5066</v>
      </c>
      <c r="BG62" s="40" t="s">
        <v>4701</v>
      </c>
      <c r="BH62" s="40" t="s">
        <v>5067</v>
      </c>
      <c r="BI62" s="40">
        <v>8</v>
      </c>
      <c r="BJ62" s="40">
        <v>17</v>
      </c>
      <c r="BK62" s="40">
        <v>25</v>
      </c>
      <c r="BL62" s="40" t="s">
        <v>5068</v>
      </c>
      <c r="BM62" s="40" t="s">
        <v>5069</v>
      </c>
      <c r="BN62" s="42" t="s">
        <v>5070</v>
      </c>
      <c r="BO62" s="40" t="s">
        <v>5071</v>
      </c>
      <c r="BP62" s="42" t="s">
        <v>5072</v>
      </c>
      <c r="BQ62" s="40" t="s">
        <v>5073</v>
      </c>
      <c r="BR62" s="42" t="s">
        <v>5074</v>
      </c>
      <c r="BS62" s="40" t="s">
        <v>5075</v>
      </c>
      <c r="BT62" s="40" t="s">
        <v>5072</v>
      </c>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t="s">
        <v>5076</v>
      </c>
      <c r="CX62" s="45" t="s">
        <v>5077</v>
      </c>
      <c r="CY62" s="40" t="s">
        <v>5063</v>
      </c>
      <c r="CZ62" s="45" t="s">
        <v>5078</v>
      </c>
      <c r="DA62" s="46" t="s">
        <v>5079</v>
      </c>
      <c r="DB62" s="40" t="s">
        <v>99</v>
      </c>
      <c r="DC62" s="40" t="s">
        <v>4715</v>
      </c>
      <c r="DD62" s="40" t="s">
        <v>5080</v>
      </c>
      <c r="DE62" s="40">
        <v>8</v>
      </c>
      <c r="DF62" s="40">
        <v>28</v>
      </c>
      <c r="DG62" s="40">
        <v>36</v>
      </c>
      <c r="DH62" s="40" t="s">
        <v>5081</v>
      </c>
      <c r="DI62" s="40" t="s">
        <v>5082</v>
      </c>
      <c r="DJ62" s="40" t="s">
        <v>5083</v>
      </c>
      <c r="DK62" s="40" t="s">
        <v>5084</v>
      </c>
      <c r="DL62" s="40" t="s">
        <v>5085</v>
      </c>
      <c r="DM62" s="40" t="s">
        <v>5086</v>
      </c>
      <c r="DN62" s="40" t="s">
        <v>5087</v>
      </c>
      <c r="DO62" s="40" t="s">
        <v>5088</v>
      </c>
      <c r="DP62" s="40" t="s">
        <v>5089</v>
      </c>
      <c r="DQ62" s="40" t="s">
        <v>5090</v>
      </c>
      <c r="DR62" s="40" t="s">
        <v>5091</v>
      </c>
      <c r="DS62" s="40" t="s">
        <v>5092</v>
      </c>
      <c r="DT62" s="40" t="s">
        <v>5093</v>
      </c>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2" t="s">
        <v>5094</v>
      </c>
      <c r="ET62" s="45" t="s">
        <v>5095</v>
      </c>
      <c r="EU62" s="40" t="s">
        <v>5096</v>
      </c>
      <c r="EV62" s="45" t="s">
        <v>5078</v>
      </c>
      <c r="EW62" s="46" t="s">
        <v>5097</v>
      </c>
      <c r="EX62" s="40" t="s">
        <v>5098</v>
      </c>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0"/>
      <c r="KJ62" s="40"/>
      <c r="KK62" s="40"/>
      <c r="KL62" s="40"/>
      <c r="KM62" s="40"/>
      <c r="KN62" s="40"/>
      <c r="KO62" s="40"/>
      <c r="KP62" s="40"/>
      <c r="KQ62" s="40"/>
      <c r="KR62" s="40"/>
      <c r="KS62" s="40"/>
      <c r="KT62" s="40"/>
      <c r="KU62" s="40"/>
      <c r="KV62" s="40"/>
      <c r="KW62" s="40"/>
      <c r="KX62" s="40"/>
      <c r="KY62" s="40"/>
      <c r="KZ62" s="40"/>
      <c r="LA62" s="40"/>
      <c r="LB62" s="40"/>
      <c r="LC62" s="40"/>
      <c r="LD62" s="40"/>
      <c r="LE62" s="40"/>
      <c r="LF62" s="40"/>
      <c r="LG62" s="40"/>
      <c r="LH62" s="40"/>
      <c r="LI62" s="40"/>
      <c r="LJ62" s="40"/>
      <c r="LK62" s="40"/>
      <c r="LL62" s="40"/>
      <c r="LM62" s="40"/>
      <c r="LN62" s="40"/>
      <c r="LO62" s="40"/>
      <c r="LP62" s="40"/>
      <c r="LQ62" s="40"/>
      <c r="LR62" s="40"/>
      <c r="LS62" s="40"/>
      <c r="LT62" s="40"/>
      <c r="LU62" s="40"/>
      <c r="LV62" s="40"/>
      <c r="LW62" s="40"/>
      <c r="LX62" s="40"/>
      <c r="LY62" s="40"/>
      <c r="LZ62" s="40"/>
      <c r="MA62" s="40"/>
      <c r="MB62" s="40"/>
      <c r="MC62" s="40"/>
      <c r="MD62" s="40"/>
      <c r="ME62" s="40"/>
      <c r="MF62" s="40"/>
      <c r="MG62" s="40"/>
      <c r="MH62" s="40"/>
      <c r="MI62" s="40"/>
      <c r="MJ62" s="40"/>
      <c r="MK62" s="40"/>
      <c r="ML62" s="40"/>
      <c r="MM62" s="40"/>
      <c r="MN62" s="40"/>
      <c r="MO62" s="40"/>
      <c r="MP62" s="40"/>
      <c r="MQ62" s="40"/>
      <c r="MR62" s="40"/>
      <c r="MS62" s="40"/>
      <c r="MT62" s="40"/>
      <c r="MU62" s="40"/>
      <c r="MV62" s="40"/>
      <c r="MW62" s="40"/>
      <c r="MX62" s="40"/>
      <c r="MY62" s="40"/>
      <c r="MZ62" s="40"/>
      <c r="NA62" s="40"/>
      <c r="NB62" s="40"/>
      <c r="NC62" s="40"/>
      <c r="ND62" s="40"/>
      <c r="NE62" s="40"/>
      <c r="NF62" s="40"/>
      <c r="NG62" s="40"/>
      <c r="NH62" s="40"/>
      <c r="NI62" s="40"/>
      <c r="NJ62" s="40"/>
      <c r="NK62" s="40"/>
      <c r="NL62" s="40"/>
      <c r="NM62" s="40"/>
      <c r="NN62" s="40"/>
      <c r="NO62" s="40"/>
      <c r="NP62" s="40"/>
      <c r="NQ62" s="40"/>
      <c r="NR62" s="40"/>
      <c r="NS62" s="40"/>
      <c r="NT62" s="40"/>
      <c r="NU62" s="40"/>
      <c r="NV62" s="40"/>
      <c r="NW62" s="40"/>
      <c r="NX62" s="40"/>
      <c r="NY62" s="40"/>
      <c r="NZ62" s="40"/>
      <c r="OA62" s="40"/>
      <c r="OB62" s="40"/>
      <c r="OC62" s="40"/>
      <c r="OD62" s="40"/>
      <c r="OE62" s="40"/>
      <c r="OF62" s="40"/>
      <c r="OG62" s="40"/>
      <c r="OH62" s="40"/>
      <c r="OI62" s="40"/>
      <c r="OJ62" s="40"/>
      <c r="OK62" s="40"/>
      <c r="OL62" s="40"/>
      <c r="OM62" s="40"/>
      <c r="ON62" s="40"/>
      <c r="OO62" s="40"/>
      <c r="OP62" s="40"/>
      <c r="OQ62" s="40"/>
      <c r="OR62" s="40"/>
      <c r="OS62" s="40"/>
      <c r="OT62" s="40"/>
      <c r="OU62" s="40"/>
      <c r="OV62" s="40"/>
      <c r="OW62" s="40"/>
      <c r="OX62" s="40"/>
      <c r="OY62" s="40"/>
      <c r="OZ62" s="40"/>
      <c r="PA62" s="40"/>
      <c r="PB62" s="40"/>
      <c r="PC62" s="40"/>
      <c r="PD62" s="40"/>
      <c r="PE62" s="40"/>
      <c r="PF62" s="40"/>
      <c r="PG62" s="40"/>
      <c r="PH62" s="40"/>
      <c r="PI62" s="40"/>
      <c r="PJ62" s="40"/>
      <c r="PK62" s="40"/>
      <c r="PL62" s="40"/>
      <c r="PM62" s="40"/>
      <c r="PN62" s="40"/>
      <c r="PO62" s="40"/>
      <c r="PP62" s="40"/>
      <c r="PQ62" s="40"/>
      <c r="PR62" s="40"/>
      <c r="PS62" s="40"/>
      <c r="PT62" s="40"/>
      <c r="PU62" s="40"/>
      <c r="PV62" s="40"/>
      <c r="PW62" s="40"/>
      <c r="PX62" s="40"/>
      <c r="PY62" s="40"/>
      <c r="PZ62" s="40"/>
      <c r="QA62" s="40"/>
      <c r="QB62" s="40"/>
      <c r="QC62" s="40"/>
      <c r="QD62" s="40"/>
      <c r="QE62" s="40"/>
      <c r="QF62" s="40"/>
      <c r="QG62" s="40"/>
      <c r="QH62" s="40"/>
      <c r="QI62" s="40"/>
      <c r="QJ62" s="40"/>
      <c r="QK62" s="40"/>
      <c r="QL62" s="40"/>
      <c r="QM62" s="40"/>
      <c r="QN62" s="40"/>
      <c r="QO62" s="40"/>
      <c r="QP62" s="40"/>
      <c r="QQ62" s="40"/>
      <c r="QR62" s="40"/>
      <c r="QS62" s="40"/>
      <c r="QT62" s="40"/>
      <c r="QU62" s="40"/>
      <c r="QV62" s="40"/>
      <c r="QW62" s="40"/>
      <c r="QX62" s="40"/>
      <c r="QY62" s="40"/>
      <c r="QZ62" s="40"/>
      <c r="RA62" s="40"/>
      <c r="RB62" s="40"/>
      <c r="RC62" s="40"/>
      <c r="RD62" s="40"/>
      <c r="RE62" s="40"/>
      <c r="RF62" s="40"/>
      <c r="RG62" s="40"/>
      <c r="RH62" s="40"/>
      <c r="RI62" s="40"/>
      <c r="RJ62" s="40"/>
      <c r="RK62" s="40"/>
      <c r="RL62" s="40"/>
      <c r="RM62" s="40"/>
      <c r="RN62" s="40"/>
      <c r="RO62" s="40"/>
      <c r="RP62" s="40"/>
      <c r="RQ62" s="40"/>
      <c r="RR62" s="40"/>
      <c r="RS62" s="40"/>
      <c r="RT62" s="40"/>
      <c r="RU62" s="40"/>
      <c r="RV62" s="40"/>
      <c r="RW62" s="42" t="s">
        <v>5099</v>
      </c>
      <c r="RX62" s="40" t="s">
        <v>5100</v>
      </c>
      <c r="RY62" s="40" t="s">
        <v>2774</v>
      </c>
      <c r="RZ62" s="40" t="s">
        <v>5101</v>
      </c>
      <c r="SA62" s="40" t="s">
        <v>2675</v>
      </c>
      <c r="SB62" s="40" t="s">
        <v>5102</v>
      </c>
      <c r="SC62" s="40" t="s">
        <v>2656</v>
      </c>
      <c r="SD62" s="40" t="s">
        <v>5103</v>
      </c>
      <c r="SE62" s="40" t="s">
        <v>5104</v>
      </c>
      <c r="SF62" s="42" t="s">
        <v>5105</v>
      </c>
      <c r="SG62" s="40" t="s">
        <v>5106</v>
      </c>
      <c r="SH62" s="40" t="s">
        <v>2983</v>
      </c>
      <c r="SI62" s="40" t="s">
        <v>2801</v>
      </c>
      <c r="SJ62" s="40" t="s">
        <v>2802</v>
      </c>
      <c r="SK62" s="40" t="s">
        <v>4277</v>
      </c>
      <c r="SL62" s="40" t="s">
        <v>5107</v>
      </c>
      <c r="SM62" s="40" t="s">
        <v>2776</v>
      </c>
      <c r="SN62" s="40" t="s">
        <v>5108</v>
      </c>
      <c r="SO62" s="40" t="s">
        <v>4280</v>
      </c>
      <c r="SP62" s="40" t="s">
        <v>4370</v>
      </c>
      <c r="SQ62" s="40" t="s">
        <v>5109</v>
      </c>
      <c r="SR62" s="40" t="s">
        <v>5110</v>
      </c>
      <c r="SS62" s="40"/>
      <c r="ST62" s="40"/>
      <c r="SU62" s="40"/>
      <c r="SV62" s="40"/>
      <c r="SW62" s="40"/>
      <c r="SX62" s="40"/>
      <c r="SY62" s="40"/>
      <c r="SZ62" s="40"/>
      <c r="TA62" s="40"/>
      <c r="TB62" s="40"/>
      <c r="TC62" s="40"/>
      <c r="TD62" s="40"/>
      <c r="TE62" s="40"/>
      <c r="TF62" s="40"/>
      <c r="TG62" s="40"/>
      <c r="TH62" s="40"/>
      <c r="TI62" s="40"/>
      <c r="TJ62" s="40"/>
      <c r="TK62" s="40" t="s">
        <v>5111</v>
      </c>
      <c r="TL62" s="40" t="s">
        <v>5112</v>
      </c>
      <c r="TM62" s="40" t="s">
        <v>5113</v>
      </c>
      <c r="TN62" s="40" t="s">
        <v>5114</v>
      </c>
      <c r="TO62" s="40" t="s">
        <v>5115</v>
      </c>
      <c r="TP62" s="40" t="s">
        <v>5116</v>
      </c>
      <c r="TQ62" s="40" t="s">
        <v>5117</v>
      </c>
      <c r="TR62" s="40" t="s">
        <v>5118</v>
      </c>
      <c r="TS62" s="40" t="s">
        <v>5119</v>
      </c>
      <c r="TT62" s="40"/>
      <c r="TU62" s="40"/>
      <c r="TV62" s="40"/>
      <c r="TW62" s="40"/>
      <c r="TX62" s="40"/>
      <c r="TY62" s="40"/>
      <c r="TZ62" s="40"/>
      <c r="UA62" s="40"/>
      <c r="UB62" s="40"/>
      <c r="UC62" s="40"/>
      <c r="UD62" s="40"/>
    </row>
    <row r="63" spans="1:550" s="41" customFormat="1" ht="15" customHeight="1" x14ac:dyDescent="0.25">
      <c r="A63" s="40" t="s">
        <v>3945</v>
      </c>
      <c r="B63" s="40" t="s">
        <v>2921</v>
      </c>
      <c r="C63" s="40" t="s">
        <v>669</v>
      </c>
      <c r="D63" s="40" t="s">
        <v>2922</v>
      </c>
      <c r="E63" s="40" t="s">
        <v>151</v>
      </c>
      <c r="F63" s="40">
        <v>37</v>
      </c>
      <c r="G63" s="40">
        <v>53</v>
      </c>
      <c r="H63" s="40">
        <v>90</v>
      </c>
      <c r="I63" s="40">
        <v>6</v>
      </c>
      <c r="J63" s="40" t="s">
        <v>2923</v>
      </c>
      <c r="K63" s="40" t="s">
        <v>10</v>
      </c>
      <c r="L63" s="40" t="s">
        <v>2924</v>
      </c>
      <c r="M63" s="40">
        <v>8</v>
      </c>
      <c r="N63" s="40">
        <v>12</v>
      </c>
      <c r="O63" s="40">
        <v>20</v>
      </c>
      <c r="P63" s="40" t="s">
        <v>2925</v>
      </c>
      <c r="Q63" s="40" t="s">
        <v>2926</v>
      </c>
      <c r="R63" s="40" t="s">
        <v>2927</v>
      </c>
      <c r="S63" s="40" t="s">
        <v>2928</v>
      </c>
      <c r="T63" s="40" t="s">
        <v>2929</v>
      </c>
      <c r="U63" s="40" t="s">
        <v>2930</v>
      </c>
      <c r="V63" s="40" t="s">
        <v>2931</v>
      </c>
      <c r="W63" s="40" t="s">
        <v>2932</v>
      </c>
      <c r="X63" s="40" t="s">
        <v>2747</v>
      </c>
      <c r="Y63" s="40" t="s">
        <v>2933</v>
      </c>
      <c r="Z63" s="40" t="s">
        <v>4552</v>
      </c>
      <c r="AA63" s="40" t="s">
        <v>2934</v>
      </c>
      <c r="AB63" s="40" t="s">
        <v>2747</v>
      </c>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t="s">
        <v>2935</v>
      </c>
      <c r="BB63" s="40" t="s">
        <v>2936</v>
      </c>
      <c r="BC63" s="40" t="s">
        <v>2937</v>
      </c>
      <c r="BD63" s="40" t="s">
        <v>2938</v>
      </c>
      <c r="BE63" s="40" t="s">
        <v>2939</v>
      </c>
      <c r="BF63" s="40" t="s">
        <v>5120</v>
      </c>
      <c r="BG63" s="40" t="s">
        <v>31</v>
      </c>
      <c r="BH63" s="40" t="s">
        <v>2940</v>
      </c>
      <c r="BI63" s="40">
        <v>7</v>
      </c>
      <c r="BJ63" s="40">
        <v>8</v>
      </c>
      <c r="BK63" s="40">
        <v>15</v>
      </c>
      <c r="BL63" s="40" t="s">
        <v>2941</v>
      </c>
      <c r="BM63" s="40" t="s">
        <v>2942</v>
      </c>
      <c r="BN63" s="40" t="s">
        <v>2943</v>
      </c>
      <c r="BO63" s="40" t="s">
        <v>2944</v>
      </c>
      <c r="BP63" s="40" t="s">
        <v>2747</v>
      </c>
      <c r="BQ63" s="40" t="s">
        <v>2945</v>
      </c>
      <c r="BR63" s="40" t="s">
        <v>2946</v>
      </c>
      <c r="BS63" s="40" t="s">
        <v>2947</v>
      </c>
      <c r="BT63" s="40" t="s">
        <v>2948</v>
      </c>
      <c r="BU63" s="40" t="s">
        <v>2949</v>
      </c>
      <c r="BV63" s="40" t="s">
        <v>2950</v>
      </c>
      <c r="BW63" s="40" t="s">
        <v>2951</v>
      </c>
      <c r="BX63" s="40" t="s">
        <v>2747</v>
      </c>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t="s">
        <v>2952</v>
      </c>
      <c r="CX63" s="40" t="s">
        <v>2953</v>
      </c>
      <c r="CY63" s="40" t="s">
        <v>1180</v>
      </c>
      <c r="CZ63" s="40" t="s">
        <v>2597</v>
      </c>
      <c r="DA63" s="40" t="s">
        <v>2954</v>
      </c>
      <c r="DB63" s="40" t="s">
        <v>99</v>
      </c>
      <c r="DC63" s="40" t="s">
        <v>32</v>
      </c>
      <c r="DD63" s="40" t="s">
        <v>2955</v>
      </c>
      <c r="DE63" s="40">
        <v>5</v>
      </c>
      <c r="DF63" s="40">
        <v>7</v>
      </c>
      <c r="DG63" s="40">
        <v>12</v>
      </c>
      <c r="DH63" s="40" t="s">
        <v>2956</v>
      </c>
      <c r="DI63" s="40" t="s">
        <v>2957</v>
      </c>
      <c r="DJ63" s="40" t="s">
        <v>2958</v>
      </c>
      <c r="DK63" s="40" t="s">
        <v>2959</v>
      </c>
      <c r="DL63" s="40" t="s">
        <v>2747</v>
      </c>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t="s">
        <v>2960</v>
      </c>
      <c r="ET63" s="40" t="s">
        <v>2961</v>
      </c>
      <c r="EU63" s="40" t="s">
        <v>2962</v>
      </c>
      <c r="EV63" s="40" t="s">
        <v>2597</v>
      </c>
      <c r="EW63" s="40" t="s">
        <v>2954</v>
      </c>
      <c r="EX63" s="40" t="s">
        <v>99</v>
      </c>
      <c r="EY63" s="40" t="s">
        <v>33</v>
      </c>
      <c r="EZ63" s="40" t="s">
        <v>2963</v>
      </c>
      <c r="FA63" s="40">
        <v>5</v>
      </c>
      <c r="FB63" s="40">
        <v>8</v>
      </c>
      <c r="FC63" s="40">
        <v>13</v>
      </c>
      <c r="FD63" s="40" t="s">
        <v>2964</v>
      </c>
      <c r="FE63" s="40" t="s">
        <v>2965</v>
      </c>
      <c r="FF63" s="40" t="s">
        <v>2966</v>
      </c>
      <c r="FG63" s="40" t="s">
        <v>2967</v>
      </c>
      <c r="FH63" s="40" t="s">
        <v>2747</v>
      </c>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t="s">
        <v>2968</v>
      </c>
      <c r="GP63" s="40" t="s">
        <v>2969</v>
      </c>
      <c r="GQ63" s="40" t="s">
        <v>2937</v>
      </c>
      <c r="GR63" s="40" t="s">
        <v>2597</v>
      </c>
      <c r="GS63" s="40" t="s">
        <v>2970</v>
      </c>
      <c r="GT63" s="40" t="s">
        <v>99</v>
      </c>
      <c r="GU63" s="40" t="s">
        <v>34</v>
      </c>
      <c r="GV63" s="40" t="s">
        <v>2971</v>
      </c>
      <c r="GW63" s="40">
        <v>12</v>
      </c>
      <c r="GX63" s="40">
        <v>18</v>
      </c>
      <c r="GY63" s="40">
        <v>30</v>
      </c>
      <c r="GZ63" s="40" t="s">
        <v>2972</v>
      </c>
      <c r="HA63" s="40" t="s">
        <v>2973</v>
      </c>
      <c r="HB63" s="42" t="s">
        <v>2974</v>
      </c>
      <c r="HC63" s="42" t="s">
        <v>2975</v>
      </c>
      <c r="HD63" s="42" t="s">
        <v>2747</v>
      </c>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2" t="s">
        <v>2976</v>
      </c>
      <c r="IL63" s="40" t="s">
        <v>2977</v>
      </c>
      <c r="IM63" s="40" t="s">
        <v>109</v>
      </c>
      <c r="IN63" s="40" t="s">
        <v>2597</v>
      </c>
      <c r="IO63" s="40" t="s">
        <v>2978</v>
      </c>
      <c r="IP63" s="40" t="s">
        <v>99</v>
      </c>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0"/>
      <c r="KK63" s="40"/>
      <c r="KL63" s="40"/>
      <c r="KM63" s="40"/>
      <c r="KN63" s="40"/>
      <c r="KO63" s="40"/>
      <c r="KP63" s="40"/>
      <c r="KQ63" s="40"/>
      <c r="KR63" s="40"/>
      <c r="KS63" s="40"/>
      <c r="KT63" s="40"/>
      <c r="KU63" s="40"/>
      <c r="KV63" s="40"/>
      <c r="KW63" s="40"/>
      <c r="KX63" s="40"/>
      <c r="KY63" s="40"/>
      <c r="KZ63" s="40"/>
      <c r="LA63" s="40"/>
      <c r="LB63" s="40"/>
      <c r="LC63" s="40"/>
      <c r="LD63" s="40"/>
      <c r="LE63" s="40"/>
      <c r="LF63" s="40"/>
      <c r="LG63" s="40"/>
      <c r="LH63" s="40"/>
      <c r="LI63" s="40"/>
      <c r="LJ63" s="40"/>
      <c r="LK63" s="40"/>
      <c r="LL63" s="40"/>
      <c r="LM63" s="40"/>
      <c r="LN63" s="40"/>
      <c r="LO63" s="40"/>
      <c r="LP63" s="40"/>
      <c r="LQ63" s="40"/>
      <c r="LR63" s="40"/>
      <c r="LS63" s="40"/>
      <c r="LT63" s="40"/>
      <c r="LU63" s="40"/>
      <c r="LV63" s="40"/>
      <c r="LW63" s="40"/>
      <c r="LX63" s="40"/>
      <c r="LY63" s="40"/>
      <c r="LZ63" s="40"/>
      <c r="MA63" s="40"/>
      <c r="MB63" s="40"/>
      <c r="MC63" s="40"/>
      <c r="MD63" s="40"/>
      <c r="ME63" s="40"/>
      <c r="MF63" s="40"/>
      <c r="MG63" s="40"/>
      <c r="MH63" s="40"/>
      <c r="MI63" s="40"/>
      <c r="MJ63" s="40"/>
      <c r="MK63" s="40"/>
      <c r="ML63" s="40"/>
      <c r="MM63" s="40"/>
      <c r="MN63" s="40"/>
      <c r="MO63" s="40"/>
      <c r="MP63" s="40"/>
      <c r="MQ63" s="40"/>
      <c r="MR63" s="40"/>
      <c r="MS63" s="40"/>
      <c r="MT63" s="40"/>
      <c r="MU63" s="40"/>
      <c r="MV63" s="40"/>
      <c r="MW63" s="40"/>
      <c r="MX63" s="40"/>
      <c r="MY63" s="40"/>
      <c r="MZ63" s="40"/>
      <c r="NA63" s="40"/>
      <c r="NB63" s="40"/>
      <c r="NC63" s="40"/>
      <c r="ND63" s="40"/>
      <c r="NE63" s="40"/>
      <c r="NF63" s="40"/>
      <c r="NG63" s="40"/>
      <c r="NH63" s="40"/>
      <c r="NI63" s="40"/>
      <c r="NJ63" s="40"/>
      <c r="NK63" s="40"/>
      <c r="NL63" s="40"/>
      <c r="NM63" s="40"/>
      <c r="NN63" s="40"/>
      <c r="NO63" s="40"/>
      <c r="NP63" s="40"/>
      <c r="NQ63" s="40"/>
      <c r="NR63" s="40"/>
      <c r="NS63" s="40"/>
      <c r="NT63" s="40"/>
      <c r="NU63" s="40"/>
      <c r="NV63" s="40"/>
      <c r="NW63" s="40"/>
      <c r="NX63" s="40"/>
      <c r="NY63" s="40"/>
      <c r="NZ63" s="40"/>
      <c r="OA63" s="40"/>
      <c r="OB63" s="40"/>
      <c r="OC63" s="40"/>
      <c r="OD63" s="40"/>
      <c r="OE63" s="40"/>
      <c r="OF63" s="40"/>
      <c r="OG63" s="40"/>
      <c r="OH63" s="40"/>
      <c r="OI63" s="40"/>
      <c r="OJ63" s="40"/>
      <c r="OK63" s="40"/>
      <c r="OL63" s="40"/>
      <c r="OM63" s="40"/>
      <c r="ON63" s="40"/>
      <c r="OO63" s="40"/>
      <c r="OP63" s="40"/>
      <c r="OQ63" s="40"/>
      <c r="OR63" s="40"/>
      <c r="OS63" s="40"/>
      <c r="OT63" s="40"/>
      <c r="OU63" s="40"/>
      <c r="OV63" s="40"/>
      <c r="OW63" s="40"/>
      <c r="OX63" s="40"/>
      <c r="OY63" s="40"/>
      <c r="OZ63" s="40"/>
      <c r="PA63" s="40"/>
      <c r="PB63" s="40"/>
      <c r="PC63" s="40"/>
      <c r="PD63" s="40"/>
      <c r="PE63" s="40"/>
      <c r="PF63" s="40"/>
      <c r="PG63" s="40"/>
      <c r="PH63" s="40"/>
      <c r="PI63" s="40"/>
      <c r="PJ63" s="40"/>
      <c r="PK63" s="40"/>
      <c r="PL63" s="40"/>
      <c r="PM63" s="40"/>
      <c r="PN63" s="40"/>
      <c r="PO63" s="40"/>
      <c r="PP63" s="40"/>
      <c r="PQ63" s="40"/>
      <c r="PR63" s="40"/>
      <c r="PS63" s="40"/>
      <c r="PT63" s="40"/>
      <c r="PU63" s="40"/>
      <c r="PV63" s="40"/>
      <c r="PW63" s="40"/>
      <c r="PX63" s="40"/>
      <c r="PY63" s="40"/>
      <c r="PZ63" s="40"/>
      <c r="QA63" s="40"/>
      <c r="QB63" s="40"/>
      <c r="QC63" s="40"/>
      <c r="QD63" s="40"/>
      <c r="QE63" s="40"/>
      <c r="QF63" s="40"/>
      <c r="QG63" s="40"/>
      <c r="QH63" s="40"/>
      <c r="QI63" s="40"/>
      <c r="QJ63" s="40"/>
      <c r="QK63" s="40"/>
      <c r="QL63" s="40"/>
      <c r="QM63" s="40"/>
      <c r="QN63" s="40"/>
      <c r="QO63" s="40"/>
      <c r="QP63" s="40"/>
      <c r="QQ63" s="40"/>
      <c r="QR63" s="40"/>
      <c r="QS63" s="40"/>
      <c r="QT63" s="40"/>
      <c r="QU63" s="40"/>
      <c r="QV63" s="40"/>
      <c r="QW63" s="40"/>
      <c r="QX63" s="40"/>
      <c r="QY63" s="40"/>
      <c r="QZ63" s="40"/>
      <c r="RA63" s="40"/>
      <c r="RB63" s="40"/>
      <c r="RC63" s="40"/>
      <c r="RD63" s="40"/>
      <c r="RE63" s="40"/>
      <c r="RF63" s="40"/>
      <c r="RG63" s="40"/>
      <c r="RH63" s="40"/>
      <c r="RI63" s="40"/>
      <c r="RJ63" s="40"/>
      <c r="RK63" s="40"/>
      <c r="RL63" s="40"/>
      <c r="RM63" s="40"/>
      <c r="RN63" s="40"/>
      <c r="RO63" s="40"/>
      <c r="RP63" s="40"/>
      <c r="RQ63" s="40"/>
      <c r="RR63" s="40"/>
      <c r="RS63" s="40"/>
      <c r="RT63" s="40"/>
      <c r="RU63" s="40"/>
      <c r="RV63" s="42"/>
      <c r="RW63" s="42" t="s">
        <v>2772</v>
      </c>
      <c r="RX63" s="40" t="s">
        <v>2773</v>
      </c>
      <c r="RY63" s="40" t="s">
        <v>2774</v>
      </c>
      <c r="RZ63" s="40" t="s">
        <v>2979</v>
      </c>
      <c r="SA63" s="40" t="s">
        <v>2679</v>
      </c>
      <c r="SB63" s="42" t="s">
        <v>2715</v>
      </c>
      <c r="SC63" s="40" t="s">
        <v>2656</v>
      </c>
      <c r="SD63" s="42" t="s">
        <v>2980</v>
      </c>
      <c r="SE63" s="42" t="s">
        <v>2799</v>
      </c>
      <c r="SF63" s="42" t="s">
        <v>2981</v>
      </c>
      <c r="SG63" s="42" t="s">
        <v>2982</v>
      </c>
      <c r="SH63" s="40" t="s">
        <v>2983</v>
      </c>
      <c r="SI63" s="40" t="s">
        <v>2801</v>
      </c>
      <c r="SJ63" s="42" t="s">
        <v>2658</v>
      </c>
      <c r="SK63" s="42" t="s">
        <v>2775</v>
      </c>
      <c r="SL63" s="42" t="s">
        <v>2984</v>
      </c>
      <c r="SM63" s="42" t="s">
        <v>2776</v>
      </c>
      <c r="SN63" s="42" t="s">
        <v>2777</v>
      </c>
      <c r="SO63" s="40" t="s">
        <v>2778</v>
      </c>
      <c r="SP63" s="40" t="s">
        <v>2779</v>
      </c>
      <c r="SQ63" s="40"/>
      <c r="SR63" s="40"/>
      <c r="SS63" s="40"/>
      <c r="ST63" s="40"/>
      <c r="SU63" s="40"/>
      <c r="SV63" s="40"/>
      <c r="SW63" s="40"/>
      <c r="SX63" s="40"/>
      <c r="SY63" s="40"/>
      <c r="SZ63" s="40"/>
      <c r="TA63" s="40"/>
      <c r="TB63" s="40"/>
      <c r="TC63" s="40"/>
      <c r="TD63" s="40"/>
      <c r="TE63" s="40"/>
      <c r="TF63" s="40"/>
      <c r="TG63" s="40"/>
      <c r="TH63" s="40"/>
      <c r="TI63" s="40"/>
      <c r="TJ63" s="40"/>
      <c r="TK63" s="42" t="s">
        <v>5121</v>
      </c>
      <c r="TL63" s="40" t="s">
        <v>2985</v>
      </c>
      <c r="TM63" s="40" t="s">
        <v>2986</v>
      </c>
      <c r="TN63" s="40" t="s">
        <v>2607</v>
      </c>
      <c r="TO63" s="42" t="s">
        <v>2608</v>
      </c>
      <c r="TP63" s="42" t="s">
        <v>5122</v>
      </c>
      <c r="TQ63" s="42" t="s">
        <v>5123</v>
      </c>
      <c r="TR63" s="42" t="s">
        <v>5124</v>
      </c>
      <c r="TS63" s="42" t="s">
        <v>5125</v>
      </c>
      <c r="TT63" s="42" t="s">
        <v>5126</v>
      </c>
      <c r="TU63" s="40" t="s">
        <v>5127</v>
      </c>
      <c r="TV63" s="40"/>
      <c r="TW63" s="40"/>
      <c r="TX63" s="40"/>
      <c r="TY63" s="40"/>
      <c r="TZ63" s="40"/>
      <c r="UA63" s="40"/>
      <c r="UB63" s="40"/>
      <c r="UC63" s="40"/>
      <c r="UD63" s="40"/>
    </row>
    <row r="64" spans="1:550" s="41" customFormat="1" ht="15" customHeight="1" x14ac:dyDescent="0.25">
      <c r="A64" s="40" t="s">
        <v>3997</v>
      </c>
      <c r="B64" s="40" t="s">
        <v>1215</v>
      </c>
      <c r="C64" s="40" t="s">
        <v>669</v>
      </c>
      <c r="D64" s="40" t="s">
        <v>855</v>
      </c>
      <c r="E64" s="40" t="s">
        <v>108</v>
      </c>
      <c r="F64" s="40">
        <v>31</v>
      </c>
      <c r="G64" s="40">
        <v>59</v>
      </c>
      <c r="H64" s="40">
        <v>90</v>
      </c>
      <c r="I64" s="40">
        <v>6</v>
      </c>
      <c r="J64" s="40" t="s">
        <v>1216</v>
      </c>
      <c r="K64" s="40" t="s">
        <v>10</v>
      </c>
      <c r="L64" s="40" t="s">
        <v>1217</v>
      </c>
      <c r="M64" s="40">
        <v>7</v>
      </c>
      <c r="N64" s="40">
        <v>13</v>
      </c>
      <c r="O64" s="40">
        <v>20</v>
      </c>
      <c r="P64" s="40" t="s">
        <v>1216</v>
      </c>
      <c r="Q64" s="40" t="s">
        <v>1218</v>
      </c>
      <c r="R64" s="40" t="s">
        <v>1219</v>
      </c>
      <c r="S64" s="40" t="s">
        <v>1220</v>
      </c>
      <c r="T64" s="40" t="s">
        <v>1221</v>
      </c>
      <c r="U64" s="40" t="s">
        <v>1222</v>
      </c>
      <c r="V64" s="40" t="s">
        <v>1223</v>
      </c>
      <c r="W64" s="40" t="s">
        <v>1224</v>
      </c>
      <c r="X64" s="40" t="s">
        <v>1225</v>
      </c>
      <c r="Y64" s="40" t="s">
        <v>1226</v>
      </c>
      <c r="Z64" s="40" t="s">
        <v>1227</v>
      </c>
      <c r="AA64" s="40" t="s">
        <v>1228</v>
      </c>
      <c r="AB64" s="40" t="s">
        <v>1229</v>
      </c>
      <c r="AC64" s="40" t="s">
        <v>1230</v>
      </c>
      <c r="AD64" s="40" t="s">
        <v>1231</v>
      </c>
      <c r="AE64" s="40" t="s">
        <v>1232</v>
      </c>
      <c r="AF64" s="40" t="s">
        <v>1233</v>
      </c>
      <c r="AG64" s="40" t="s">
        <v>1234</v>
      </c>
      <c r="AH64" s="40" t="s">
        <v>1235</v>
      </c>
      <c r="AI64" s="40" t="s">
        <v>1236</v>
      </c>
      <c r="AJ64" s="40" t="s">
        <v>1237</v>
      </c>
      <c r="AK64" s="40"/>
      <c r="AL64" s="40"/>
      <c r="AM64" s="40"/>
      <c r="AN64" s="40"/>
      <c r="AO64" s="40"/>
      <c r="AP64" s="40"/>
      <c r="AQ64" s="40"/>
      <c r="AR64" s="40"/>
      <c r="AS64" s="40"/>
      <c r="AT64" s="40"/>
      <c r="AU64" s="40"/>
      <c r="AV64" s="40"/>
      <c r="AW64" s="40"/>
      <c r="AX64" s="40"/>
      <c r="AY64" s="40"/>
      <c r="AZ64" s="40"/>
      <c r="BA64" s="40" t="s">
        <v>1238</v>
      </c>
      <c r="BB64" s="40" t="s">
        <v>1239</v>
      </c>
      <c r="BC64" s="40" t="s">
        <v>1240</v>
      </c>
      <c r="BD64" s="40" t="s">
        <v>1241</v>
      </c>
      <c r="BE64" s="40" t="s">
        <v>1242</v>
      </c>
      <c r="BF64" s="40" t="s">
        <v>1047</v>
      </c>
      <c r="BG64" s="40" t="s">
        <v>31</v>
      </c>
      <c r="BH64" s="40" t="s">
        <v>1243</v>
      </c>
      <c r="BI64" s="40">
        <v>4</v>
      </c>
      <c r="BJ64" s="40">
        <v>6</v>
      </c>
      <c r="BK64" s="40">
        <v>10</v>
      </c>
      <c r="BL64" s="40" t="s">
        <v>1244</v>
      </c>
      <c r="BM64" s="40" t="s">
        <v>1245</v>
      </c>
      <c r="BN64" s="40" t="s">
        <v>1246</v>
      </c>
      <c r="BO64" s="40" t="s">
        <v>1247</v>
      </c>
      <c r="BP64" s="40" t="s">
        <v>1191</v>
      </c>
      <c r="BQ64" s="40" t="s">
        <v>1248</v>
      </c>
      <c r="BR64" s="42" t="s">
        <v>1249</v>
      </c>
      <c r="BS64" s="40" t="s">
        <v>1250</v>
      </c>
      <c r="BT64" s="40" t="s">
        <v>1191</v>
      </c>
      <c r="BU64" s="40" t="s">
        <v>1251</v>
      </c>
      <c r="BV64" s="40" t="s">
        <v>1252</v>
      </c>
      <c r="BW64" s="40" t="s">
        <v>1253</v>
      </c>
      <c r="BX64" s="40" t="s">
        <v>1191</v>
      </c>
      <c r="BY64" s="40" t="s">
        <v>1254</v>
      </c>
      <c r="BZ64" s="40" t="s">
        <v>1255</v>
      </c>
      <c r="CA64" s="40" t="s">
        <v>1256</v>
      </c>
      <c r="CB64" s="40" t="s">
        <v>1191</v>
      </c>
      <c r="CC64" s="40" t="s">
        <v>1257</v>
      </c>
      <c r="CD64" s="40" t="s">
        <v>1258</v>
      </c>
      <c r="CE64" s="40" t="s">
        <v>1259</v>
      </c>
      <c r="CF64" s="40" t="s">
        <v>1191</v>
      </c>
      <c r="CG64" s="40" t="s">
        <v>1260</v>
      </c>
      <c r="CH64" s="40" t="s">
        <v>1261</v>
      </c>
      <c r="CI64" s="40" t="s">
        <v>1262</v>
      </c>
      <c r="CJ64" s="40" t="s">
        <v>1191</v>
      </c>
      <c r="CK64" s="40"/>
      <c r="CL64" s="40"/>
      <c r="CM64" s="40"/>
      <c r="CN64" s="40"/>
      <c r="CO64" s="40"/>
      <c r="CP64" s="40"/>
      <c r="CQ64" s="40"/>
      <c r="CR64" s="40"/>
      <c r="CS64" s="40"/>
      <c r="CT64" s="40"/>
      <c r="CU64" s="40"/>
      <c r="CV64" s="40"/>
      <c r="CW64" s="40" t="s">
        <v>1263</v>
      </c>
      <c r="CX64" s="40" t="s">
        <v>1264</v>
      </c>
      <c r="CY64" s="40" t="s">
        <v>1265</v>
      </c>
      <c r="CZ64" s="40" t="s">
        <v>1266</v>
      </c>
      <c r="DA64" s="40" t="s">
        <v>1267</v>
      </c>
      <c r="DB64" s="40" t="s">
        <v>1047</v>
      </c>
      <c r="DC64" s="40" t="s">
        <v>32</v>
      </c>
      <c r="DD64" s="40" t="s">
        <v>1268</v>
      </c>
      <c r="DE64" s="40">
        <v>7</v>
      </c>
      <c r="DF64" s="40">
        <v>13</v>
      </c>
      <c r="DG64" s="40">
        <v>20</v>
      </c>
      <c r="DH64" s="40" t="s">
        <v>1269</v>
      </c>
      <c r="DI64" s="40" t="s">
        <v>1270</v>
      </c>
      <c r="DJ64" s="40" t="s">
        <v>1271</v>
      </c>
      <c r="DK64" s="40" t="s">
        <v>1272</v>
      </c>
      <c r="DL64" s="40" t="s">
        <v>1273</v>
      </c>
      <c r="DM64" s="40" t="s">
        <v>1274</v>
      </c>
      <c r="DN64" s="40" t="s">
        <v>1275</v>
      </c>
      <c r="DO64" s="40" t="s">
        <v>1276</v>
      </c>
      <c r="DP64" s="40" t="s">
        <v>1277</v>
      </c>
      <c r="DQ64" s="40" t="s">
        <v>1278</v>
      </c>
      <c r="DR64" s="40" t="s">
        <v>1279</v>
      </c>
      <c r="DS64" s="40" t="s">
        <v>1280</v>
      </c>
      <c r="DT64" s="40" t="s">
        <v>1281</v>
      </c>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t="s">
        <v>1282</v>
      </c>
      <c r="ET64" s="40" t="s">
        <v>1283</v>
      </c>
      <c r="EU64" s="40" t="s">
        <v>1284</v>
      </c>
      <c r="EV64" s="40" t="s">
        <v>1285</v>
      </c>
      <c r="EW64" s="40" t="s">
        <v>1286</v>
      </c>
      <c r="EX64" s="40" t="s">
        <v>101</v>
      </c>
      <c r="EY64" s="40" t="s">
        <v>33</v>
      </c>
      <c r="EZ64" s="40" t="s">
        <v>1287</v>
      </c>
      <c r="FA64" s="40">
        <v>7</v>
      </c>
      <c r="FB64" s="40">
        <v>13</v>
      </c>
      <c r="FC64" s="40">
        <v>20</v>
      </c>
      <c r="FD64" s="40" t="s">
        <v>1288</v>
      </c>
      <c r="FE64" s="40" t="s">
        <v>1289</v>
      </c>
      <c r="FF64" s="40" t="s">
        <v>1290</v>
      </c>
      <c r="FG64" s="40" t="s">
        <v>1291</v>
      </c>
      <c r="FH64" s="40" t="s">
        <v>1292</v>
      </c>
      <c r="FI64" s="40" t="s">
        <v>1293</v>
      </c>
      <c r="FJ64" s="40" t="s">
        <v>1294</v>
      </c>
      <c r="FK64" s="40" t="s">
        <v>1295</v>
      </c>
      <c r="FL64" s="40" t="s">
        <v>1296</v>
      </c>
      <c r="FM64" s="40" t="s">
        <v>1297</v>
      </c>
      <c r="FN64" s="40" t="s">
        <v>1298</v>
      </c>
      <c r="FO64" s="40" t="s">
        <v>1232</v>
      </c>
      <c r="FP64" s="40" t="s">
        <v>1299</v>
      </c>
      <c r="FQ64" s="40" t="s">
        <v>1300</v>
      </c>
      <c r="FR64" s="40" t="s">
        <v>1301</v>
      </c>
      <c r="FS64" s="40" t="s">
        <v>1302</v>
      </c>
      <c r="FT64" s="40" t="s">
        <v>1303</v>
      </c>
      <c r="FU64" s="40" t="s">
        <v>1304</v>
      </c>
      <c r="FV64" s="40" t="s">
        <v>1305</v>
      </c>
      <c r="FW64" s="40" t="s">
        <v>1306</v>
      </c>
      <c r="FX64" s="40" t="s">
        <v>1307</v>
      </c>
      <c r="FY64" s="40"/>
      <c r="FZ64" s="40"/>
      <c r="GA64" s="40"/>
      <c r="GB64" s="40"/>
      <c r="GC64" s="40"/>
      <c r="GD64" s="40"/>
      <c r="GE64" s="40"/>
      <c r="GF64" s="40"/>
      <c r="GG64" s="40"/>
      <c r="GH64" s="40"/>
      <c r="GI64" s="40"/>
      <c r="GJ64" s="40"/>
      <c r="GK64" s="40"/>
      <c r="GL64" s="40"/>
      <c r="GM64" s="40"/>
      <c r="GN64" s="40"/>
      <c r="GO64" s="40" t="s">
        <v>1308</v>
      </c>
      <c r="GP64" s="40" t="s">
        <v>1309</v>
      </c>
      <c r="GQ64" s="40" t="s">
        <v>1284</v>
      </c>
      <c r="GR64" s="40" t="s">
        <v>1310</v>
      </c>
      <c r="GS64" s="40" t="s">
        <v>1311</v>
      </c>
      <c r="GT64" s="40" t="s">
        <v>1047</v>
      </c>
      <c r="GU64" s="40" t="s">
        <v>34</v>
      </c>
      <c r="GV64" s="40" t="s">
        <v>1312</v>
      </c>
      <c r="GW64" s="40">
        <v>7</v>
      </c>
      <c r="GX64" s="40">
        <v>13</v>
      </c>
      <c r="GY64" s="40">
        <v>20</v>
      </c>
      <c r="GZ64" s="40" t="s">
        <v>1313</v>
      </c>
      <c r="HA64" s="40" t="s">
        <v>1314</v>
      </c>
      <c r="HB64" s="40" t="s">
        <v>1315</v>
      </c>
      <c r="HC64" s="40" t="s">
        <v>1316</v>
      </c>
      <c r="HD64" s="40" t="s">
        <v>1317</v>
      </c>
      <c r="HE64" s="40" t="s">
        <v>1274</v>
      </c>
      <c r="HF64" s="40" t="s">
        <v>1318</v>
      </c>
      <c r="HG64" s="40" t="s">
        <v>1319</v>
      </c>
      <c r="HH64" s="40" t="s">
        <v>1320</v>
      </c>
      <c r="HI64" s="40" t="s">
        <v>1321</v>
      </c>
      <c r="HJ64" s="40" t="s">
        <v>1322</v>
      </c>
      <c r="HK64" s="40" t="s">
        <v>1280</v>
      </c>
      <c r="HL64" s="40" t="s">
        <v>1323</v>
      </c>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t="s">
        <v>1324</v>
      </c>
      <c r="IL64" s="40" t="s">
        <v>1325</v>
      </c>
      <c r="IM64" s="40" t="s">
        <v>1284</v>
      </c>
      <c r="IN64" s="40" t="s">
        <v>1326</v>
      </c>
      <c r="IO64" s="40" t="s">
        <v>1327</v>
      </c>
      <c r="IP64" s="40" t="s">
        <v>1047</v>
      </c>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t="s">
        <v>1328</v>
      </c>
      <c r="RX64" s="40" t="s">
        <v>1329</v>
      </c>
      <c r="RY64" s="40" t="s">
        <v>1330</v>
      </c>
      <c r="RZ64" s="40" t="s">
        <v>1331</v>
      </c>
      <c r="SA64" s="40" t="s">
        <v>1200</v>
      </c>
      <c r="SB64" s="40" t="s">
        <v>1332</v>
      </c>
      <c r="SC64" s="40" t="s">
        <v>889</v>
      </c>
      <c r="SD64" s="40" t="s">
        <v>1202</v>
      </c>
      <c r="SE64" s="40" t="s">
        <v>890</v>
      </c>
      <c r="SF64" s="40" t="s">
        <v>1333</v>
      </c>
      <c r="SG64" s="40" t="s">
        <v>988</v>
      </c>
      <c r="SH64" s="40" t="s">
        <v>1334</v>
      </c>
      <c r="SI64" s="40"/>
      <c r="SJ64" s="40"/>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t="s">
        <v>1335</v>
      </c>
      <c r="TL64" s="40" t="s">
        <v>1336</v>
      </c>
      <c r="TM64" s="40" t="s">
        <v>1337</v>
      </c>
      <c r="TN64" s="40" t="s">
        <v>1338</v>
      </c>
      <c r="TO64" s="40" t="s">
        <v>1339</v>
      </c>
      <c r="TP64" s="40" t="s">
        <v>1340</v>
      </c>
      <c r="TQ64" s="40"/>
      <c r="TR64" s="40"/>
      <c r="TS64" s="40"/>
      <c r="TT64" s="40"/>
      <c r="TU64" s="40"/>
      <c r="TV64" s="40"/>
      <c r="TW64" s="40"/>
      <c r="TX64" s="40"/>
      <c r="TY64" s="40"/>
      <c r="TZ64" s="40"/>
      <c r="UA64" s="40"/>
      <c r="UB64" s="40"/>
      <c r="UC64" s="40"/>
      <c r="UD64" s="40"/>
    </row>
    <row r="65" spans="1:550" s="41" customFormat="1" ht="15" customHeight="1" x14ac:dyDescent="0.25">
      <c r="A65" s="40" t="s">
        <v>3998</v>
      </c>
      <c r="B65" s="40" t="s">
        <v>1861</v>
      </c>
      <c r="C65" s="40" t="s">
        <v>669</v>
      </c>
      <c r="D65" s="40" t="s">
        <v>855</v>
      </c>
      <c r="E65" s="40" t="s">
        <v>115</v>
      </c>
      <c r="F65" s="40">
        <v>18</v>
      </c>
      <c r="G65" s="40">
        <v>42</v>
      </c>
      <c r="H65" s="40">
        <v>60</v>
      </c>
      <c r="I65" s="40">
        <v>4</v>
      </c>
      <c r="J65" s="40" t="s">
        <v>1862</v>
      </c>
      <c r="K65" s="40" t="s">
        <v>1678</v>
      </c>
      <c r="L65" s="40" t="s">
        <v>1863</v>
      </c>
      <c r="M65" s="40">
        <v>6</v>
      </c>
      <c r="N65" s="40">
        <v>14</v>
      </c>
      <c r="O65" s="40">
        <v>20</v>
      </c>
      <c r="P65" s="40" t="s">
        <v>1864</v>
      </c>
      <c r="Q65" s="40" t="s">
        <v>1865</v>
      </c>
      <c r="R65" s="40" t="s">
        <v>1866</v>
      </c>
      <c r="S65" s="40" t="s">
        <v>1867</v>
      </c>
      <c r="T65" s="40" t="s">
        <v>1868</v>
      </c>
      <c r="U65" s="40" t="s">
        <v>1869</v>
      </c>
      <c r="V65" s="40" t="s">
        <v>1870</v>
      </c>
      <c r="W65" s="40" t="s">
        <v>1871</v>
      </c>
      <c r="X65" s="40" t="s">
        <v>1868</v>
      </c>
      <c r="Y65" s="40" t="s">
        <v>1872</v>
      </c>
      <c r="Z65" s="40" t="s">
        <v>1873</v>
      </c>
      <c r="AA65" s="40" t="s">
        <v>1874</v>
      </c>
      <c r="AB65" s="40" t="s">
        <v>1868</v>
      </c>
      <c r="AC65" s="40" t="s">
        <v>1875</v>
      </c>
      <c r="AD65" s="40" t="s">
        <v>1876</v>
      </c>
      <c r="AE65" s="40" t="s">
        <v>1877</v>
      </c>
      <c r="AF65" s="40" t="s">
        <v>1868</v>
      </c>
      <c r="AG65" s="40"/>
      <c r="AH65" s="40"/>
      <c r="AI65" s="40"/>
      <c r="AJ65" s="40"/>
      <c r="AK65" s="40"/>
      <c r="AL65" s="40"/>
      <c r="AM65" s="40"/>
      <c r="AN65" s="40"/>
      <c r="AO65" s="40"/>
      <c r="AP65" s="40"/>
      <c r="AQ65" s="40"/>
      <c r="AR65" s="40"/>
      <c r="AS65" s="40"/>
      <c r="AT65" s="40"/>
      <c r="AU65" s="40"/>
      <c r="AV65" s="40"/>
      <c r="AW65" s="40"/>
      <c r="AX65" s="40"/>
      <c r="AY65" s="40"/>
      <c r="AZ65" s="40"/>
      <c r="BA65" s="40" t="s">
        <v>1878</v>
      </c>
      <c r="BB65" s="40" t="s">
        <v>1879</v>
      </c>
      <c r="BC65" s="40" t="s">
        <v>1880</v>
      </c>
      <c r="BD65" s="40" t="s">
        <v>1881</v>
      </c>
      <c r="BE65" s="40" t="s">
        <v>1882</v>
      </c>
      <c r="BF65" s="40" t="s">
        <v>99</v>
      </c>
      <c r="BG65" s="40" t="s">
        <v>31</v>
      </c>
      <c r="BH65" s="40" t="s">
        <v>1883</v>
      </c>
      <c r="BI65" s="40">
        <v>6</v>
      </c>
      <c r="BJ65" s="40">
        <v>14</v>
      </c>
      <c r="BK65" s="40">
        <v>20</v>
      </c>
      <c r="BL65" s="40" t="s">
        <v>1884</v>
      </c>
      <c r="BM65" s="40" t="s">
        <v>1885</v>
      </c>
      <c r="BN65" s="40" t="s">
        <v>1886</v>
      </c>
      <c r="BO65" s="40" t="s">
        <v>1887</v>
      </c>
      <c r="BP65" s="40" t="s">
        <v>1888</v>
      </c>
      <c r="BQ65" s="40" t="s">
        <v>1889</v>
      </c>
      <c r="BR65" s="42" t="s">
        <v>1890</v>
      </c>
      <c r="BS65" s="40" t="s">
        <v>1891</v>
      </c>
      <c r="BT65" s="40" t="s">
        <v>1892</v>
      </c>
      <c r="BU65" s="40" t="s">
        <v>1893</v>
      </c>
      <c r="BV65" s="40" t="s">
        <v>1894</v>
      </c>
      <c r="BW65" s="40" t="s">
        <v>1895</v>
      </c>
      <c r="BX65" s="40" t="s">
        <v>1896</v>
      </c>
      <c r="BY65" s="40" t="s">
        <v>1897</v>
      </c>
      <c r="BZ65" s="40" t="s">
        <v>1898</v>
      </c>
      <c r="CA65" s="40" t="s">
        <v>1899</v>
      </c>
      <c r="CB65" s="40" t="s">
        <v>1900</v>
      </c>
      <c r="CC65" s="40" t="s">
        <v>1901</v>
      </c>
      <c r="CD65" s="40" t="s">
        <v>1902</v>
      </c>
      <c r="CE65" s="40" t="s">
        <v>1903</v>
      </c>
      <c r="CF65" s="40" t="s">
        <v>1904</v>
      </c>
      <c r="CG65" s="40"/>
      <c r="CH65" s="40"/>
      <c r="CI65" s="40"/>
      <c r="CJ65" s="40"/>
      <c r="CK65" s="40"/>
      <c r="CL65" s="40"/>
      <c r="CM65" s="40"/>
      <c r="CN65" s="40"/>
      <c r="CO65" s="40"/>
      <c r="CP65" s="40"/>
      <c r="CQ65" s="40"/>
      <c r="CR65" s="40"/>
      <c r="CS65" s="40"/>
      <c r="CT65" s="40"/>
      <c r="CU65" s="40"/>
      <c r="CV65" s="40"/>
      <c r="CW65" s="40" t="s">
        <v>1905</v>
      </c>
      <c r="CX65" s="40" t="s">
        <v>1906</v>
      </c>
      <c r="CY65" s="40" t="s">
        <v>1907</v>
      </c>
      <c r="CZ65" s="40" t="s">
        <v>1908</v>
      </c>
      <c r="DA65" s="40" t="s">
        <v>1909</v>
      </c>
      <c r="DB65" s="40" t="s">
        <v>99</v>
      </c>
      <c r="DC65" s="40" t="s">
        <v>32</v>
      </c>
      <c r="DD65" s="40" t="s">
        <v>1910</v>
      </c>
      <c r="DE65" s="40">
        <v>6</v>
      </c>
      <c r="DF65" s="40">
        <v>14</v>
      </c>
      <c r="DG65" s="40">
        <v>20</v>
      </c>
      <c r="DH65" s="40" t="s">
        <v>1911</v>
      </c>
      <c r="DI65" s="40" t="s">
        <v>1912</v>
      </c>
      <c r="DJ65" s="40" t="s">
        <v>1913</v>
      </c>
      <c r="DK65" s="40" t="s">
        <v>1914</v>
      </c>
      <c r="DL65" s="40" t="s">
        <v>1915</v>
      </c>
      <c r="DM65" s="40" t="s">
        <v>1916</v>
      </c>
      <c r="DN65" s="40" t="s">
        <v>1917</v>
      </c>
      <c r="DO65" s="40" t="s">
        <v>1918</v>
      </c>
      <c r="DP65" s="40" t="s">
        <v>1919</v>
      </c>
      <c r="DQ65" s="40" t="s">
        <v>1920</v>
      </c>
      <c r="DR65" s="40" t="s">
        <v>1921</v>
      </c>
      <c r="DS65" s="40" t="s">
        <v>1922</v>
      </c>
      <c r="DT65" s="40" t="s">
        <v>1923</v>
      </c>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t="s">
        <v>1924</v>
      </c>
      <c r="ET65" s="40" t="s">
        <v>1925</v>
      </c>
      <c r="EU65" s="40" t="s">
        <v>1265</v>
      </c>
      <c r="EV65" s="40" t="s">
        <v>1926</v>
      </c>
      <c r="EW65" s="40" t="s">
        <v>1927</v>
      </c>
      <c r="EX65" s="40" t="s">
        <v>99</v>
      </c>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40"/>
      <c r="LR65" s="40"/>
      <c r="LS65" s="40"/>
      <c r="LT65" s="40"/>
      <c r="LU65" s="40"/>
      <c r="LV65" s="40"/>
      <c r="LW65" s="40"/>
      <c r="LX65" s="40"/>
      <c r="LY65" s="40"/>
      <c r="LZ65" s="40"/>
      <c r="MA65" s="40"/>
      <c r="MB65" s="40"/>
      <c r="MC65" s="40"/>
      <c r="MD65" s="40"/>
      <c r="ME65" s="40"/>
      <c r="MF65" s="40"/>
      <c r="MG65" s="40"/>
      <c r="MH65" s="40"/>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t="s">
        <v>988</v>
      </c>
      <c r="RX65" s="40" t="s">
        <v>1928</v>
      </c>
      <c r="RY65" s="40" t="s">
        <v>891</v>
      </c>
      <c r="RZ65" s="40" t="s">
        <v>1929</v>
      </c>
      <c r="SA65" s="40"/>
      <c r="SB65" s="40"/>
      <c r="SC65" s="40"/>
      <c r="SD65" s="40"/>
      <c r="SE65" s="40"/>
      <c r="SF65" s="40"/>
      <c r="SG65" s="40"/>
      <c r="SH65" s="40"/>
      <c r="SI65" s="40"/>
      <c r="SJ65" s="40"/>
      <c r="SK65" s="40"/>
      <c r="SL65" s="40"/>
      <c r="SM65" s="40"/>
      <c r="SN65" s="40"/>
      <c r="SO65" s="40"/>
      <c r="SP65" s="40"/>
      <c r="SQ65" s="40"/>
      <c r="SR65" s="40"/>
      <c r="SS65" s="40"/>
      <c r="ST65" s="40"/>
      <c r="SU65" s="40"/>
      <c r="SV65" s="40"/>
      <c r="SW65" s="40"/>
      <c r="SX65" s="40"/>
      <c r="SY65" s="40"/>
      <c r="SZ65" s="40"/>
      <c r="TA65" s="40"/>
      <c r="TB65" s="40"/>
      <c r="TC65" s="40"/>
      <c r="TD65" s="40"/>
      <c r="TE65" s="40"/>
      <c r="TF65" s="40"/>
      <c r="TG65" s="40"/>
      <c r="TH65" s="40"/>
      <c r="TI65" s="40"/>
      <c r="TJ65" s="40"/>
      <c r="TK65" s="40" t="s">
        <v>1930</v>
      </c>
      <c r="TL65" s="40" t="s">
        <v>1931</v>
      </c>
      <c r="TM65" s="40" t="s">
        <v>1932</v>
      </c>
      <c r="TN65" s="40" t="s">
        <v>1933</v>
      </c>
      <c r="TO65" s="40" t="s">
        <v>1934</v>
      </c>
      <c r="TP65" s="40" t="s">
        <v>1935</v>
      </c>
      <c r="TQ65" s="40" t="s">
        <v>1936</v>
      </c>
      <c r="TR65" s="40" t="s">
        <v>1937</v>
      </c>
      <c r="TS65" s="40"/>
      <c r="TT65" s="40"/>
      <c r="TU65" s="40"/>
      <c r="TV65" s="40"/>
      <c r="TW65" s="40"/>
      <c r="TX65" s="40"/>
      <c r="TY65" s="40"/>
      <c r="TZ65" s="40"/>
      <c r="UA65" s="40"/>
      <c r="UB65" s="40"/>
      <c r="UC65" s="40"/>
      <c r="UD65" s="40"/>
    </row>
    <row r="66" spans="1:550" s="41" customFormat="1" ht="15" customHeight="1" x14ac:dyDescent="0.25">
      <c r="A66" s="40" t="s">
        <v>3999</v>
      </c>
      <c r="B66" s="40" t="s">
        <v>4416</v>
      </c>
      <c r="C66" s="40" t="s">
        <v>669</v>
      </c>
      <c r="D66" s="40" t="s">
        <v>2654</v>
      </c>
      <c r="E66" s="40" t="s">
        <v>150</v>
      </c>
      <c r="F66" s="40">
        <v>23</v>
      </c>
      <c r="G66" s="40">
        <v>37</v>
      </c>
      <c r="H66" s="40">
        <v>60</v>
      </c>
      <c r="I66" s="40">
        <v>4</v>
      </c>
      <c r="J66" s="40" t="s">
        <v>3577</v>
      </c>
      <c r="K66" s="40" t="s">
        <v>10</v>
      </c>
      <c r="L66" s="40" t="s">
        <v>3578</v>
      </c>
      <c r="M66" s="40">
        <v>6</v>
      </c>
      <c r="N66" s="40">
        <v>9</v>
      </c>
      <c r="O66" s="40">
        <v>15</v>
      </c>
      <c r="P66" s="40" t="s">
        <v>3579</v>
      </c>
      <c r="Q66" s="40" t="s">
        <v>3580</v>
      </c>
      <c r="R66" s="40" t="s">
        <v>4417</v>
      </c>
      <c r="S66" s="40" t="s">
        <v>3581</v>
      </c>
      <c r="T66" s="40" t="s">
        <v>3536</v>
      </c>
      <c r="U66" s="40" t="s">
        <v>3582</v>
      </c>
      <c r="V66" s="40" t="s">
        <v>3583</v>
      </c>
      <c r="W66" s="40" t="s">
        <v>3584</v>
      </c>
      <c r="X66" s="40" t="s">
        <v>3536</v>
      </c>
      <c r="Y66" s="40" t="s">
        <v>3585</v>
      </c>
      <c r="Z66" s="40" t="s">
        <v>3586</v>
      </c>
      <c r="AA66" s="40" t="s">
        <v>4418</v>
      </c>
      <c r="AB66" s="40" t="s">
        <v>3536</v>
      </c>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t="s">
        <v>4419</v>
      </c>
      <c r="BB66" s="40" t="s">
        <v>4420</v>
      </c>
      <c r="BC66" s="40" t="s">
        <v>2655</v>
      </c>
      <c r="BD66" s="40" t="s">
        <v>4421</v>
      </c>
      <c r="BE66" s="40" t="s">
        <v>4422</v>
      </c>
      <c r="BF66" s="40" t="s">
        <v>101</v>
      </c>
      <c r="BG66" s="40" t="s">
        <v>31</v>
      </c>
      <c r="BH66" s="40" t="s">
        <v>3587</v>
      </c>
      <c r="BI66" s="40">
        <v>5</v>
      </c>
      <c r="BJ66" s="40">
        <v>10</v>
      </c>
      <c r="BK66" s="40">
        <v>15</v>
      </c>
      <c r="BL66" s="40" t="s">
        <v>3588</v>
      </c>
      <c r="BM66" s="40" t="s">
        <v>3589</v>
      </c>
      <c r="BN66" s="40" t="s">
        <v>4423</v>
      </c>
      <c r="BO66" s="40" t="s">
        <v>4424</v>
      </c>
      <c r="BP66" s="40" t="s">
        <v>3536</v>
      </c>
      <c r="BQ66" s="40" t="s">
        <v>3590</v>
      </c>
      <c r="BR66" s="40" t="s">
        <v>4425</v>
      </c>
      <c r="BS66" s="40" t="s">
        <v>3591</v>
      </c>
      <c r="BT66" s="40" t="s">
        <v>3536</v>
      </c>
      <c r="BU66" s="40" t="s">
        <v>3592</v>
      </c>
      <c r="BV66" s="40" t="s">
        <v>4426</v>
      </c>
      <c r="BW66" s="40" t="s">
        <v>3593</v>
      </c>
      <c r="BX66" s="40" t="s">
        <v>3536</v>
      </c>
      <c r="BY66" s="40" t="s">
        <v>3594</v>
      </c>
      <c r="BZ66" s="40" t="s">
        <v>4427</v>
      </c>
      <c r="CA66" s="40" t="s">
        <v>3595</v>
      </c>
      <c r="CB66" s="40" t="s">
        <v>3536</v>
      </c>
      <c r="CC66" s="40"/>
      <c r="CD66" s="40"/>
      <c r="CE66" s="40"/>
      <c r="CF66" s="40"/>
      <c r="CG66" s="40"/>
      <c r="CH66" s="40"/>
      <c r="CI66" s="40"/>
      <c r="CJ66" s="40"/>
      <c r="CK66" s="40"/>
      <c r="CL66" s="40"/>
      <c r="CM66" s="40"/>
      <c r="CN66" s="40"/>
      <c r="CO66" s="40"/>
      <c r="CP66" s="40"/>
      <c r="CQ66" s="40"/>
      <c r="CR66" s="40"/>
      <c r="CS66" s="40"/>
      <c r="CT66" s="40"/>
      <c r="CU66" s="40"/>
      <c r="CV66" s="40"/>
      <c r="CW66" s="40" t="s">
        <v>4428</v>
      </c>
      <c r="CX66" s="40" t="s">
        <v>4429</v>
      </c>
      <c r="CY66" s="40" t="s">
        <v>2655</v>
      </c>
      <c r="CZ66" s="40" t="s">
        <v>4421</v>
      </c>
      <c r="DA66" s="40" t="s">
        <v>4430</v>
      </c>
      <c r="DB66" s="40" t="s">
        <v>101</v>
      </c>
      <c r="DC66" s="40" t="s">
        <v>32</v>
      </c>
      <c r="DD66" s="40" t="s">
        <v>3596</v>
      </c>
      <c r="DE66" s="40">
        <v>6</v>
      </c>
      <c r="DF66" s="40">
        <v>9</v>
      </c>
      <c r="DG66" s="40">
        <v>15</v>
      </c>
      <c r="DH66" s="40" t="s">
        <v>3597</v>
      </c>
      <c r="DI66" s="40" t="s">
        <v>3598</v>
      </c>
      <c r="DJ66" s="40" t="s">
        <v>4431</v>
      </c>
      <c r="DK66" s="40" t="s">
        <v>4432</v>
      </c>
      <c r="DL66" s="40" t="s">
        <v>3536</v>
      </c>
      <c r="DM66" s="40" t="s">
        <v>3599</v>
      </c>
      <c r="DN66" s="40" t="s">
        <v>4433</v>
      </c>
      <c r="DO66" s="40" t="s">
        <v>4434</v>
      </c>
      <c r="DP66" s="40" t="s">
        <v>3536</v>
      </c>
      <c r="DQ66" s="40" t="s">
        <v>3600</v>
      </c>
      <c r="DR66" s="40" t="s">
        <v>4435</v>
      </c>
      <c r="DS66" s="40" t="s">
        <v>3601</v>
      </c>
      <c r="DT66" s="40" t="s">
        <v>3536</v>
      </c>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t="s">
        <v>3602</v>
      </c>
      <c r="ET66" s="40" t="s">
        <v>4436</v>
      </c>
      <c r="EU66" s="40" t="s">
        <v>1180</v>
      </c>
      <c r="EV66" s="40" t="s">
        <v>4437</v>
      </c>
      <c r="EW66" s="40" t="s">
        <v>4438</v>
      </c>
      <c r="EX66" s="40" t="s">
        <v>101</v>
      </c>
      <c r="EY66" s="40" t="s">
        <v>33</v>
      </c>
      <c r="EZ66" s="40" t="s">
        <v>3603</v>
      </c>
      <c r="FA66" s="40">
        <v>6</v>
      </c>
      <c r="FB66" s="40">
        <v>9</v>
      </c>
      <c r="FC66" s="40">
        <v>15</v>
      </c>
      <c r="FD66" s="40" t="s">
        <v>3604</v>
      </c>
      <c r="FE66" s="40" t="s">
        <v>3605</v>
      </c>
      <c r="FF66" s="40" t="s">
        <v>3606</v>
      </c>
      <c r="FG66" s="40" t="s">
        <v>3607</v>
      </c>
      <c r="FH66" s="40" t="s">
        <v>3536</v>
      </c>
      <c r="FI66" s="40" t="s">
        <v>3608</v>
      </c>
      <c r="FJ66" s="40" t="s">
        <v>3609</v>
      </c>
      <c r="FK66" s="40" t="s">
        <v>3610</v>
      </c>
      <c r="FL66" s="40" t="s">
        <v>3536</v>
      </c>
      <c r="FM66" s="40" t="s">
        <v>3611</v>
      </c>
      <c r="FN66" s="40" t="s">
        <v>3612</v>
      </c>
      <c r="FO66" s="40" t="s">
        <v>3613</v>
      </c>
      <c r="FP66" s="40" t="s">
        <v>3536</v>
      </c>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t="s">
        <v>4439</v>
      </c>
      <c r="GP66" s="40" t="s">
        <v>4440</v>
      </c>
      <c r="GQ66" s="40" t="s">
        <v>2655</v>
      </c>
      <c r="GR66" s="40" t="s">
        <v>4441</v>
      </c>
      <c r="GS66" s="40" t="s">
        <v>4166</v>
      </c>
      <c r="GT66" s="40" t="s">
        <v>101</v>
      </c>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40"/>
      <c r="KW66" s="40"/>
      <c r="KX66" s="40"/>
      <c r="KY66" s="40"/>
      <c r="KZ66" s="40"/>
      <c r="LA66" s="40"/>
      <c r="LB66" s="40"/>
      <c r="LC66" s="40"/>
      <c r="LD66" s="40"/>
      <c r="LE66" s="40"/>
      <c r="LF66" s="40"/>
      <c r="LG66" s="40"/>
      <c r="LH66" s="40"/>
      <c r="LI66" s="40"/>
      <c r="LJ66" s="40"/>
      <c r="LK66" s="40"/>
      <c r="LL66" s="40"/>
      <c r="LM66" s="40"/>
      <c r="LN66" s="40"/>
      <c r="LO66" s="40"/>
      <c r="LP66" s="40"/>
      <c r="LQ66" s="40"/>
      <c r="LR66" s="40"/>
      <c r="LS66" s="40"/>
      <c r="LT66" s="40"/>
      <c r="LU66" s="40"/>
      <c r="LV66" s="40"/>
      <c r="LW66" s="40"/>
      <c r="LX66" s="40"/>
      <c r="LY66" s="40"/>
      <c r="LZ66" s="40"/>
      <c r="MA66" s="40"/>
      <c r="MB66" s="40"/>
      <c r="MC66" s="40"/>
      <c r="MD66" s="40"/>
      <c r="ME66" s="40"/>
      <c r="MF66" s="40"/>
      <c r="MG66" s="40"/>
      <c r="MH66" s="40"/>
      <c r="MI66" s="40"/>
      <c r="MJ66" s="40"/>
      <c r="MK66" s="40"/>
      <c r="ML66" s="40"/>
      <c r="MM66" s="40"/>
      <c r="MN66" s="40"/>
      <c r="MO66" s="40"/>
      <c r="MP66" s="40"/>
      <c r="MQ66" s="40"/>
      <c r="MR66" s="40"/>
      <c r="MS66" s="40"/>
      <c r="MT66" s="40"/>
      <c r="MU66" s="40"/>
      <c r="MV66" s="40"/>
      <c r="MW66" s="40"/>
      <c r="MX66" s="40"/>
      <c r="MY66" s="40"/>
      <c r="MZ66" s="40"/>
      <c r="NA66" s="40"/>
      <c r="NB66" s="40"/>
      <c r="NC66" s="40"/>
      <c r="ND66" s="40"/>
      <c r="NE66" s="40"/>
      <c r="NF66" s="40"/>
      <c r="NG66" s="40"/>
      <c r="NH66" s="40"/>
      <c r="NI66" s="40"/>
      <c r="NJ66" s="40"/>
      <c r="NK66" s="40"/>
      <c r="NL66" s="40"/>
      <c r="NM66" s="40"/>
      <c r="NN66" s="40"/>
      <c r="NO66" s="40"/>
      <c r="NP66" s="40"/>
      <c r="NQ66" s="40"/>
      <c r="NR66" s="40"/>
      <c r="NS66" s="40"/>
      <c r="NT66" s="40"/>
      <c r="NU66" s="40"/>
      <c r="NV66" s="40"/>
      <c r="NW66" s="40"/>
      <c r="NX66" s="40"/>
      <c r="NY66" s="40"/>
      <c r="NZ66" s="40"/>
      <c r="OA66" s="40"/>
      <c r="OB66" s="40"/>
      <c r="OC66" s="40"/>
      <c r="OD66" s="40"/>
      <c r="OE66" s="40"/>
      <c r="OF66" s="40"/>
      <c r="OG66" s="40"/>
      <c r="OH66" s="40"/>
      <c r="OI66" s="40"/>
      <c r="OJ66" s="40"/>
      <c r="OK66" s="40"/>
      <c r="OL66" s="40"/>
      <c r="OM66" s="40"/>
      <c r="ON66" s="40"/>
      <c r="OO66" s="40"/>
      <c r="OP66" s="40"/>
      <c r="OQ66" s="40"/>
      <c r="OR66" s="40"/>
      <c r="OS66" s="40"/>
      <c r="OT66" s="40"/>
      <c r="OU66" s="40"/>
      <c r="OV66" s="40"/>
      <c r="OW66" s="40"/>
      <c r="OX66" s="40"/>
      <c r="OY66" s="40"/>
      <c r="OZ66" s="40"/>
      <c r="PA66" s="40"/>
      <c r="PB66" s="40"/>
      <c r="PC66" s="40"/>
      <c r="PD66" s="40"/>
      <c r="PE66" s="40"/>
      <c r="PF66" s="40"/>
      <c r="PG66" s="40"/>
      <c r="PH66" s="40"/>
      <c r="PI66" s="40"/>
      <c r="PJ66" s="40"/>
      <c r="PK66" s="40"/>
      <c r="PL66" s="40"/>
      <c r="PM66" s="40"/>
      <c r="PN66" s="40"/>
      <c r="PO66" s="40"/>
      <c r="PP66" s="40"/>
      <c r="PQ66" s="40"/>
      <c r="PR66" s="40"/>
      <c r="PS66" s="40"/>
      <c r="PT66" s="40"/>
      <c r="PU66" s="40"/>
      <c r="PV66" s="40"/>
      <c r="PW66" s="40"/>
      <c r="PX66" s="40"/>
      <c r="PY66" s="40"/>
      <c r="PZ66" s="40"/>
      <c r="QA66" s="40"/>
      <c r="QB66" s="40"/>
      <c r="QC66" s="40"/>
      <c r="QD66" s="40"/>
      <c r="QE66" s="40"/>
      <c r="QF66" s="40"/>
      <c r="QG66" s="40"/>
      <c r="QH66" s="40"/>
      <c r="QI66" s="40"/>
      <c r="QJ66" s="40"/>
      <c r="QK66" s="40"/>
      <c r="QL66" s="40"/>
      <c r="QM66" s="40"/>
      <c r="QN66" s="40"/>
      <c r="QO66" s="40"/>
      <c r="QP66" s="40"/>
      <c r="QQ66" s="40"/>
      <c r="QR66" s="40"/>
      <c r="QS66" s="40"/>
      <c r="QT66" s="40"/>
      <c r="QU66" s="40"/>
      <c r="QV66" s="40"/>
      <c r="QW66" s="40"/>
      <c r="QX66" s="40"/>
      <c r="QY66" s="40"/>
      <c r="QZ66" s="40"/>
      <c r="RA66" s="40"/>
      <c r="RB66" s="40"/>
      <c r="RC66" s="40"/>
      <c r="RD66" s="40"/>
      <c r="RE66" s="40"/>
      <c r="RF66" s="40"/>
      <c r="RG66" s="40"/>
      <c r="RH66" s="40"/>
      <c r="RI66" s="40"/>
      <c r="RJ66" s="40"/>
      <c r="RK66" s="40"/>
      <c r="RL66" s="40"/>
      <c r="RM66" s="40"/>
      <c r="RN66" s="40"/>
      <c r="RO66" s="40"/>
      <c r="RP66" s="40"/>
      <c r="RQ66" s="40"/>
      <c r="RR66" s="40"/>
      <c r="RS66" s="40"/>
      <c r="RT66" s="40"/>
      <c r="RU66" s="40"/>
      <c r="RV66" s="40"/>
      <c r="RW66" s="40" t="s">
        <v>2677</v>
      </c>
      <c r="RX66" s="40" t="s">
        <v>4442</v>
      </c>
      <c r="RY66" s="40" t="s">
        <v>2678</v>
      </c>
      <c r="RZ66" s="40" t="s">
        <v>4443</v>
      </c>
      <c r="SA66" s="40" t="s">
        <v>2679</v>
      </c>
      <c r="SB66" s="40" t="s">
        <v>4444</v>
      </c>
      <c r="SC66" s="40" t="s">
        <v>2775</v>
      </c>
      <c r="SD66" s="40" t="s">
        <v>4445</v>
      </c>
      <c r="SE66" s="40" t="s">
        <v>2776</v>
      </c>
      <c r="SF66" s="40" t="s">
        <v>4446</v>
      </c>
      <c r="SG66" s="40"/>
      <c r="SH66" s="40"/>
      <c r="SI66" s="40"/>
      <c r="SJ66" s="40"/>
      <c r="SK66" s="40"/>
      <c r="SL66" s="40"/>
      <c r="SM66" s="40"/>
      <c r="SN66" s="40"/>
      <c r="SO66" s="40"/>
      <c r="SP66" s="40"/>
      <c r="SQ66" s="40"/>
      <c r="SR66" s="40"/>
      <c r="SS66" s="40"/>
      <c r="ST66" s="40"/>
      <c r="SU66" s="40"/>
      <c r="SV66" s="40"/>
      <c r="SW66" s="40"/>
      <c r="SX66" s="40"/>
      <c r="SY66" s="40"/>
      <c r="SZ66" s="40"/>
      <c r="TA66" s="40"/>
      <c r="TB66" s="40"/>
      <c r="TC66" s="40"/>
      <c r="TD66" s="40"/>
      <c r="TE66" s="40"/>
      <c r="TF66" s="40"/>
      <c r="TG66" s="40"/>
      <c r="TH66" s="40"/>
      <c r="TI66" s="40"/>
      <c r="TJ66" s="40"/>
      <c r="TK66" s="40" t="s">
        <v>4447</v>
      </c>
      <c r="TL66" s="40" t="s">
        <v>4448</v>
      </c>
      <c r="TM66" s="40" t="s">
        <v>4449</v>
      </c>
      <c r="TN66" s="40" t="s">
        <v>4450</v>
      </c>
      <c r="TO66" s="40"/>
      <c r="TP66" s="40"/>
      <c r="TQ66" s="40"/>
      <c r="TR66" s="40"/>
      <c r="TS66" s="40"/>
      <c r="TT66" s="40"/>
      <c r="TU66" s="40"/>
      <c r="TV66" s="40"/>
      <c r="TW66" s="40"/>
      <c r="TX66" s="40"/>
      <c r="TY66" s="40"/>
      <c r="TZ66" s="40"/>
      <c r="UA66" s="40"/>
      <c r="UB66" s="40"/>
      <c r="UC66" s="40"/>
      <c r="UD66" s="40"/>
    </row>
    <row r="67" spans="1:550" s="41" customFormat="1" ht="15" customHeight="1" x14ac:dyDescent="0.25">
      <c r="A67" s="40" t="s">
        <v>4287</v>
      </c>
      <c r="B67" s="40" t="s">
        <v>1612</v>
      </c>
      <c r="C67" s="40" t="s">
        <v>669</v>
      </c>
      <c r="D67" s="40" t="s">
        <v>213</v>
      </c>
      <c r="E67" s="40" t="s">
        <v>115</v>
      </c>
      <c r="F67" s="40">
        <v>16</v>
      </c>
      <c r="G67" s="40">
        <v>29</v>
      </c>
      <c r="H67" s="40">
        <v>45</v>
      </c>
      <c r="I67" s="40">
        <v>3</v>
      </c>
      <c r="J67" s="40" t="s">
        <v>358</v>
      </c>
      <c r="K67" s="40" t="s">
        <v>10</v>
      </c>
      <c r="L67" s="40" t="s">
        <v>359</v>
      </c>
      <c r="M67" s="40">
        <v>4</v>
      </c>
      <c r="N67" s="40">
        <v>5</v>
      </c>
      <c r="O67" s="40">
        <v>9</v>
      </c>
      <c r="P67" s="40" t="s">
        <v>1613</v>
      </c>
      <c r="Q67" s="40" t="s">
        <v>360</v>
      </c>
      <c r="R67" s="40" t="s">
        <v>1614</v>
      </c>
      <c r="S67" s="40" t="s">
        <v>4552</v>
      </c>
      <c r="T67" s="40" t="s">
        <v>417</v>
      </c>
      <c r="U67" s="40" t="s">
        <v>361</v>
      </c>
      <c r="V67" s="40" t="s">
        <v>1615</v>
      </c>
      <c r="W67" s="40" t="s">
        <v>1616</v>
      </c>
      <c r="X67" s="40" t="s">
        <v>417</v>
      </c>
      <c r="Y67" s="40" t="s">
        <v>362</v>
      </c>
      <c r="Z67" s="40" t="s">
        <v>1617</v>
      </c>
      <c r="AA67" s="40" t="s">
        <v>1618</v>
      </c>
      <c r="AB67" s="40" t="s">
        <v>1619</v>
      </c>
      <c r="AC67" s="40" t="s">
        <v>1620</v>
      </c>
      <c r="AD67" s="40" t="s">
        <v>1621</v>
      </c>
      <c r="AE67" s="40" t="s">
        <v>1622</v>
      </c>
      <c r="AF67" s="40" t="s">
        <v>1619</v>
      </c>
      <c r="AG67" s="40"/>
      <c r="AH67" s="40"/>
      <c r="AI67" s="40"/>
      <c r="AJ67" s="40"/>
      <c r="AK67" s="40"/>
      <c r="AL67" s="40"/>
      <c r="AM67" s="40"/>
      <c r="AN67" s="40"/>
      <c r="AO67" s="40"/>
      <c r="AP67" s="40"/>
      <c r="AQ67" s="40"/>
      <c r="AR67" s="40"/>
      <c r="AS67" s="40"/>
      <c r="AT67" s="40"/>
      <c r="AU67" s="40"/>
      <c r="AV67" s="40"/>
      <c r="AW67" s="40"/>
      <c r="AX67" s="40"/>
      <c r="AY67" s="40"/>
      <c r="AZ67" s="40"/>
      <c r="BA67" s="42" t="s">
        <v>1623</v>
      </c>
      <c r="BB67" s="40" t="s">
        <v>1624</v>
      </c>
      <c r="BC67" s="40" t="s">
        <v>1625</v>
      </c>
      <c r="BD67" s="40" t="s">
        <v>1626</v>
      </c>
      <c r="BE67" s="40" t="s">
        <v>1627</v>
      </c>
      <c r="BF67" s="40" t="s">
        <v>101</v>
      </c>
      <c r="BG67" s="40" t="s">
        <v>31</v>
      </c>
      <c r="BH67" s="40" t="s">
        <v>363</v>
      </c>
      <c r="BI67" s="40">
        <v>6</v>
      </c>
      <c r="BJ67" s="40">
        <v>12</v>
      </c>
      <c r="BK67" s="40">
        <v>18</v>
      </c>
      <c r="BL67" s="40" t="s">
        <v>364</v>
      </c>
      <c r="BM67" s="40" t="s">
        <v>1628</v>
      </c>
      <c r="BN67" s="40" t="s">
        <v>1629</v>
      </c>
      <c r="BO67" s="40" t="s">
        <v>1630</v>
      </c>
      <c r="BP67" s="40" t="s">
        <v>417</v>
      </c>
      <c r="BQ67" s="40" t="s">
        <v>365</v>
      </c>
      <c r="BR67" s="42" t="s">
        <v>1631</v>
      </c>
      <c r="BS67" s="40" t="s">
        <v>1632</v>
      </c>
      <c r="BT67" s="40" t="s">
        <v>417</v>
      </c>
      <c r="BU67" s="40" t="s">
        <v>366</v>
      </c>
      <c r="BV67" s="40" t="s">
        <v>1633</v>
      </c>
      <c r="BW67" s="40" t="s">
        <v>1634</v>
      </c>
      <c r="BX67" s="40" t="s">
        <v>417</v>
      </c>
      <c r="BY67" s="40" t="s">
        <v>1635</v>
      </c>
      <c r="BZ67" s="40" t="s">
        <v>1636</v>
      </c>
      <c r="CA67" s="40" t="s">
        <v>1637</v>
      </c>
      <c r="CB67" s="40" t="s">
        <v>417</v>
      </c>
      <c r="CC67" s="40" t="s">
        <v>367</v>
      </c>
      <c r="CD67" s="40" t="s">
        <v>1638</v>
      </c>
      <c r="CE67" s="40" t="s">
        <v>1639</v>
      </c>
      <c r="CF67" s="40" t="s">
        <v>417</v>
      </c>
      <c r="CG67" s="40"/>
      <c r="CH67" s="40"/>
      <c r="CI67" s="40"/>
      <c r="CJ67" s="40"/>
      <c r="CK67" s="40"/>
      <c r="CL67" s="40"/>
      <c r="CM67" s="40"/>
      <c r="CN67" s="40"/>
      <c r="CO67" s="40"/>
      <c r="CP67" s="40"/>
      <c r="CQ67" s="40"/>
      <c r="CR67" s="40"/>
      <c r="CS67" s="40"/>
      <c r="CT67" s="40"/>
      <c r="CU67" s="40"/>
      <c r="CV67" s="40"/>
      <c r="CW67" s="40" t="s">
        <v>1640</v>
      </c>
      <c r="CX67" s="40" t="s">
        <v>1641</v>
      </c>
      <c r="CY67" s="40" t="s">
        <v>1625</v>
      </c>
      <c r="CZ67" s="40" t="s">
        <v>1642</v>
      </c>
      <c r="DA67" s="40" t="s">
        <v>1643</v>
      </c>
      <c r="DB67" s="40" t="s">
        <v>99</v>
      </c>
      <c r="DC67" s="40" t="s">
        <v>32</v>
      </c>
      <c r="DD67" s="40" t="s">
        <v>453</v>
      </c>
      <c r="DE67" s="40">
        <v>6</v>
      </c>
      <c r="DF67" s="40">
        <v>12</v>
      </c>
      <c r="DG67" s="40">
        <v>18</v>
      </c>
      <c r="DH67" s="40" t="s">
        <v>368</v>
      </c>
      <c r="DI67" s="40" t="s">
        <v>1644</v>
      </c>
      <c r="DJ67" s="40" t="s">
        <v>1645</v>
      </c>
      <c r="DK67" s="40" t="s">
        <v>1646</v>
      </c>
      <c r="DL67" s="40" t="s">
        <v>1619</v>
      </c>
      <c r="DM67" s="40" t="s">
        <v>1647</v>
      </c>
      <c r="DN67" s="40" t="s">
        <v>1648</v>
      </c>
      <c r="DO67" s="40" t="s">
        <v>1649</v>
      </c>
      <c r="DP67" s="40" t="s">
        <v>1619</v>
      </c>
      <c r="DQ67" s="40" t="s">
        <v>1650</v>
      </c>
      <c r="DR67" s="40" t="s">
        <v>1651</v>
      </c>
      <c r="DS67" s="40" t="s">
        <v>1652</v>
      </c>
      <c r="DT67" s="40" t="s">
        <v>1619</v>
      </c>
      <c r="DU67" s="40" t="s">
        <v>1653</v>
      </c>
      <c r="DV67" s="40" t="s">
        <v>1654</v>
      </c>
      <c r="DW67" s="40" t="s">
        <v>1655</v>
      </c>
      <c r="DX67" s="40" t="s">
        <v>1619</v>
      </c>
      <c r="DY67" s="40" t="s">
        <v>1656</v>
      </c>
      <c r="DZ67" s="40" t="s">
        <v>1657</v>
      </c>
      <c r="EA67" s="40" t="s">
        <v>1658</v>
      </c>
      <c r="EB67" s="40" t="s">
        <v>1619</v>
      </c>
      <c r="EC67" s="40"/>
      <c r="ED67" s="40"/>
      <c r="EE67" s="40"/>
      <c r="EF67" s="40"/>
      <c r="EG67" s="40"/>
      <c r="EH67" s="40"/>
      <c r="EI67" s="40"/>
      <c r="EJ67" s="40"/>
      <c r="EK67" s="40"/>
      <c r="EL67" s="40"/>
      <c r="EM67" s="40"/>
      <c r="EN67" s="40"/>
      <c r="EO67" s="40"/>
      <c r="EP67" s="40"/>
      <c r="EQ67" s="40"/>
      <c r="ER67" s="40"/>
      <c r="ES67" s="40" t="s">
        <v>1659</v>
      </c>
      <c r="ET67" s="40" t="s">
        <v>1660</v>
      </c>
      <c r="EU67" s="40" t="s">
        <v>5128</v>
      </c>
      <c r="EV67" s="40" t="s">
        <v>1661</v>
      </c>
      <c r="EW67" s="40" t="s">
        <v>1662</v>
      </c>
      <c r="EX67" s="40" t="s">
        <v>101</v>
      </c>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c r="MA67" s="40"/>
      <c r="MB67" s="40"/>
      <c r="MC67" s="40"/>
      <c r="MD67" s="40"/>
      <c r="ME67" s="40"/>
      <c r="MF67" s="40"/>
      <c r="MG67" s="40"/>
      <c r="MH67" s="40"/>
      <c r="MI67" s="40"/>
      <c r="MJ67" s="40"/>
      <c r="MK67" s="40"/>
      <c r="ML67" s="40"/>
      <c r="MM67" s="40"/>
      <c r="MN67" s="40"/>
      <c r="MO67" s="40"/>
      <c r="MP67" s="40"/>
      <c r="MQ67" s="40"/>
      <c r="MR67" s="40"/>
      <c r="MS67" s="40"/>
      <c r="MT67" s="40"/>
      <c r="MU67" s="40"/>
      <c r="MV67" s="40"/>
      <c r="MW67" s="40"/>
      <c r="MX67" s="40"/>
      <c r="MY67" s="40"/>
      <c r="MZ67" s="40"/>
      <c r="NA67" s="40"/>
      <c r="NB67" s="40"/>
      <c r="NC67" s="40"/>
      <c r="ND67" s="40"/>
      <c r="NE67" s="40"/>
      <c r="NF67" s="40"/>
      <c r="NG67" s="40"/>
      <c r="NH67" s="40"/>
      <c r="NI67" s="40"/>
      <c r="NJ67" s="40"/>
      <c r="NK67" s="40"/>
      <c r="NL67" s="40"/>
      <c r="NM67" s="40"/>
      <c r="NN67" s="40"/>
      <c r="NO67" s="40"/>
      <c r="NP67" s="40"/>
      <c r="NQ67" s="40"/>
      <c r="NR67" s="40"/>
      <c r="NS67" s="40"/>
      <c r="NT67" s="40"/>
      <c r="NU67" s="40"/>
      <c r="NV67" s="40"/>
      <c r="NW67" s="40"/>
      <c r="NX67" s="40"/>
      <c r="NY67" s="40"/>
      <c r="NZ67" s="40"/>
      <c r="OA67" s="40"/>
      <c r="OB67" s="40"/>
      <c r="OC67" s="40"/>
      <c r="OD67" s="40"/>
      <c r="OE67" s="40"/>
      <c r="OF67" s="40"/>
      <c r="OG67" s="40"/>
      <c r="OH67" s="40"/>
      <c r="OI67" s="40"/>
      <c r="OJ67" s="40"/>
      <c r="OK67" s="40"/>
      <c r="OL67" s="40"/>
      <c r="OM67" s="40"/>
      <c r="ON67" s="40"/>
      <c r="OO67" s="40"/>
      <c r="OP67" s="40"/>
      <c r="OQ67" s="40"/>
      <c r="OR67" s="40"/>
      <c r="OS67" s="40"/>
      <c r="OT67" s="40"/>
      <c r="OU67" s="40"/>
      <c r="OV67" s="40"/>
      <c r="OW67" s="40"/>
      <c r="OX67" s="40"/>
      <c r="OY67" s="40"/>
      <c r="OZ67" s="40"/>
      <c r="PA67" s="40"/>
      <c r="PB67" s="40"/>
      <c r="PC67" s="40"/>
      <c r="PD67" s="40"/>
      <c r="PE67" s="40"/>
      <c r="PF67" s="40"/>
      <c r="PG67" s="40"/>
      <c r="PH67" s="40"/>
      <c r="PI67" s="40"/>
      <c r="PJ67" s="40"/>
      <c r="PK67" s="40"/>
      <c r="PL67" s="40"/>
      <c r="PM67" s="40"/>
      <c r="PN67" s="40"/>
      <c r="PO67" s="40"/>
      <c r="PP67" s="40"/>
      <c r="PQ67" s="40"/>
      <c r="PR67" s="40"/>
      <c r="PS67" s="40"/>
      <c r="PT67" s="40"/>
      <c r="PU67" s="40"/>
      <c r="PV67" s="40"/>
      <c r="PW67" s="40"/>
      <c r="PX67" s="40"/>
      <c r="PY67" s="40"/>
      <c r="PZ67" s="40"/>
      <c r="QA67" s="40"/>
      <c r="QB67" s="40"/>
      <c r="QC67" s="40"/>
      <c r="QD67" s="40"/>
      <c r="QE67" s="40"/>
      <c r="QF67" s="40"/>
      <c r="QG67" s="40"/>
      <c r="QH67" s="40"/>
      <c r="QI67" s="40"/>
      <c r="QJ67" s="40"/>
      <c r="QK67" s="40"/>
      <c r="QL67" s="40"/>
      <c r="QM67" s="40"/>
      <c r="QN67" s="40"/>
      <c r="QO67" s="40"/>
      <c r="QP67" s="40"/>
      <c r="QQ67" s="40"/>
      <c r="QR67" s="40"/>
      <c r="QS67" s="40"/>
      <c r="QT67" s="40"/>
      <c r="QU67" s="40"/>
      <c r="QV67" s="40"/>
      <c r="QW67" s="40"/>
      <c r="QX67" s="40"/>
      <c r="QY67" s="40"/>
      <c r="QZ67" s="40"/>
      <c r="RA67" s="40"/>
      <c r="RB67" s="40"/>
      <c r="RC67" s="40"/>
      <c r="RD67" s="40"/>
      <c r="RE67" s="40"/>
      <c r="RF67" s="40"/>
      <c r="RG67" s="40"/>
      <c r="RH67" s="40"/>
      <c r="RI67" s="40"/>
      <c r="RJ67" s="40"/>
      <c r="RK67" s="40"/>
      <c r="RL67" s="40"/>
      <c r="RM67" s="40"/>
      <c r="RN67" s="40"/>
      <c r="RO67" s="40"/>
      <c r="RP67" s="40"/>
      <c r="RQ67" s="40"/>
      <c r="RR67" s="40"/>
      <c r="RS67" s="40"/>
      <c r="RT67" s="40"/>
      <c r="RU67" s="40"/>
      <c r="RV67" s="40"/>
      <c r="RW67" s="40" t="s">
        <v>306</v>
      </c>
      <c r="RX67" s="40" t="s">
        <v>1663</v>
      </c>
      <c r="RY67" s="40" t="s">
        <v>1664</v>
      </c>
      <c r="RZ67" s="40" t="s">
        <v>1665</v>
      </c>
      <c r="SA67" s="40" t="s">
        <v>1666</v>
      </c>
      <c r="SB67" s="40" t="s">
        <v>779</v>
      </c>
      <c r="SC67" s="40" t="s">
        <v>1667</v>
      </c>
      <c r="SD67" s="40" t="s">
        <v>780</v>
      </c>
      <c r="SE67" s="40"/>
      <c r="SF67" s="40"/>
      <c r="SG67" s="40"/>
      <c r="SH67" s="40"/>
      <c r="SI67" s="40"/>
      <c r="SJ67" s="40"/>
      <c r="SK67" s="40"/>
      <c r="SL67" s="40"/>
      <c r="SM67" s="40"/>
      <c r="SN67" s="40"/>
      <c r="SO67" s="40"/>
      <c r="SP67" s="40"/>
      <c r="SQ67" s="40"/>
      <c r="SR67" s="40"/>
      <c r="SS67" s="40"/>
      <c r="ST67" s="40"/>
      <c r="SU67" s="40"/>
      <c r="SV67" s="40"/>
      <c r="SW67" s="40"/>
      <c r="SX67" s="40"/>
      <c r="SY67" s="40"/>
      <c r="SZ67" s="40"/>
      <c r="TA67" s="40"/>
      <c r="TB67" s="40"/>
      <c r="TC67" s="40"/>
      <c r="TD67" s="40"/>
      <c r="TE67" s="40"/>
      <c r="TF67" s="40"/>
      <c r="TG67" s="40"/>
      <c r="TH67" s="40"/>
      <c r="TI67" s="40"/>
      <c r="TJ67" s="40"/>
      <c r="TK67" s="40" t="s">
        <v>1668</v>
      </c>
      <c r="TL67" s="42" t="s">
        <v>1669</v>
      </c>
      <c r="TM67" s="40" t="s">
        <v>1670</v>
      </c>
      <c r="TN67" s="42" t="s">
        <v>1671</v>
      </c>
      <c r="TO67" s="40" t="s">
        <v>1672</v>
      </c>
      <c r="TP67" s="40" t="s">
        <v>1673</v>
      </c>
      <c r="TQ67" s="40" t="s">
        <v>1674</v>
      </c>
      <c r="TR67" s="40" t="s">
        <v>1675</v>
      </c>
      <c r="TS67" s="40"/>
      <c r="TT67" s="40"/>
      <c r="TU67" s="40"/>
      <c r="TV67" s="40"/>
      <c r="TW67" s="40"/>
      <c r="TX67" s="40"/>
      <c r="TY67" s="40"/>
      <c r="TZ67" s="40"/>
      <c r="UA67" s="40"/>
      <c r="UB67" s="40"/>
      <c r="UC67" s="40"/>
      <c r="UD67" s="40"/>
    </row>
  </sheetData>
  <sheetProtection algorithmName="SHA-512" hashValue="XhQuD0ogrKHo5IpDrBmroJ9j9C20sQKAVk/vJOKdMt3Sr4jQnQMdq7mleqeSTAZN3GFYh3EIZ/Rr7QFl4oRwgw==" saltValue="uxu89tsTB6Yu3zeNBWfHbw==" spinCount="100000" sheet="1" objects="1" scenarios="1"/>
  <conditionalFormatting sqref="RW39:RX39 RW37:RX37">
    <cfRule type="containsBlanks" dxfId="4" priority="5">
      <formula>LEN(TRIM(RW37))=0</formula>
    </cfRule>
  </conditionalFormatting>
  <conditionalFormatting sqref="RW25:RX25 RW30:RX30 RW40:RX40">
    <cfRule type="containsBlanks" dxfId="3" priority="4">
      <formula>LEN(TRIM(RW25))=0</formula>
    </cfRule>
  </conditionalFormatting>
  <conditionalFormatting sqref="RW20:RX20">
    <cfRule type="containsBlanks" dxfId="2" priority="3">
      <formula>LEN(TRIM(RW20))=0</formula>
    </cfRule>
  </conditionalFormatting>
  <conditionalFormatting sqref="RW55:RX55">
    <cfRule type="containsBlanks" dxfId="1" priority="2">
      <formula>LEN(TRIM(RW55))=0</formula>
    </cfRule>
  </conditionalFormatting>
  <conditionalFormatting sqref="RW49:RX49">
    <cfRule type="containsBlanks" dxfId="0" priority="1">
      <formula>LEN(TRIM(RW49))=0</formula>
    </cfRule>
  </conditionalFormatting>
  <hyperlinks>
    <hyperlink ref="B51" r:id="rId1" display="http://utzmg.edu.mx/UT/Asignaturas/IMT/8/Mecanica_Automatizacion.docx"/>
    <hyperlink ref="B52" r:id="rId2" display="http://utzmg.edu.mx/UT/Asignaturas/IMT/8/Control_Motores_II.doc"/>
    <hyperlink ref="B53" r:id="rId3" display="http://utzmg.edu.mx/UT/Asignaturas/IMT/8/Dise%C3%B1o_Asistido_Computadora.docx"/>
    <hyperlink ref="B54" r:id="rId4" display="http://utzmg.edu.mx/UT/Asignaturas/IMT/8/Ingles_VII.docx"/>
    <hyperlink ref="B55" r:id="rId5" display="http://utzmg.edu.mx/UT/Asignaturas/IMT/8/Planeacion_Organizacion_Trabajo.doc"/>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UT 1</vt:lpstr>
      <vt:lpstr>UT 2</vt:lpstr>
      <vt:lpstr>UT 3</vt:lpstr>
      <vt:lpstr>UT 4</vt:lpstr>
      <vt:lpstr>UT 5</vt:lpstr>
      <vt:lpstr>UT 6</vt:lpstr>
      <vt:lpstr>UT 7</vt:lpstr>
      <vt:lpstr>BD</vt:lpstr>
      <vt:lpstr>'UT 1'!Área_de_impresión</vt:lpstr>
      <vt:lpstr>'UT 2'!Área_de_impresión</vt:lpstr>
      <vt:lpstr>'UT 3'!Área_de_impresión</vt:lpstr>
      <vt:lpstr>'UT 4'!Área_de_impresión</vt:lpstr>
      <vt:lpstr>'UT 5'!Área_de_impresión</vt:lpstr>
      <vt:lpstr>'UT 6'!Área_de_impresión</vt:lpstr>
      <vt:lpstr>'UT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García Campa</dc:creator>
  <cp:lastModifiedBy>UTZMG</cp:lastModifiedBy>
  <cp:lastPrinted>2016-08-30T18:48:03Z</cp:lastPrinted>
  <dcterms:created xsi:type="dcterms:W3CDTF">2016-07-07T18:37:05Z</dcterms:created>
  <dcterms:modified xsi:type="dcterms:W3CDTF">2023-04-26T15:46:54Z</dcterms:modified>
</cp:coreProperties>
</file>