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TZMG\Dropbox\UTZMG\Estadisticos UTZMG\Controlador Docs - Nva Versión\02. Dirección académica\"/>
    </mc:Choice>
  </mc:AlternateContent>
  <workbookProtection workbookPassword="B7B8" lockStructure="1"/>
  <bookViews>
    <workbookView xWindow="240" yWindow="30" windowWidth="19440" windowHeight="8010"/>
  </bookViews>
  <sheets>
    <sheet name="UT 1" sheetId="4" r:id="rId1"/>
    <sheet name="UT 2" sheetId="7" r:id="rId2"/>
    <sheet name="UT 3" sheetId="8" r:id="rId3"/>
    <sheet name="UT 4" sheetId="9" r:id="rId4"/>
    <sheet name="UT 5" sheetId="10" r:id="rId5"/>
    <sheet name="UT 6" sheetId="11" r:id="rId6"/>
    <sheet name="UT 7" sheetId="12" r:id="rId7"/>
    <sheet name="BD" sheetId="3" state="hidden" r:id="rId8"/>
  </sheets>
  <definedNames>
    <definedName name="_xlnm._FilterDatabase" localSheetId="7" hidden="1">BD!$A$1:$UW$72</definedName>
    <definedName name="_xlnm.Print_Area" localSheetId="0">'UT 1'!$A$1:$AD$88</definedName>
    <definedName name="_xlnm.Print_Area" localSheetId="1">'UT 2'!$A$1:$AD$88</definedName>
    <definedName name="_xlnm.Print_Area" localSheetId="2">'UT 3'!$A$1:$AD$88</definedName>
    <definedName name="_xlnm.Print_Area" localSheetId="3">'UT 4'!$A$1:$AD$88</definedName>
    <definedName name="_xlnm.Print_Area" localSheetId="4">'UT 5'!$A$1:$AD$88</definedName>
    <definedName name="_xlnm.Print_Area" localSheetId="5">'UT 6'!$A$1:$AD$88</definedName>
    <definedName name="_xlnm.Print_Area" localSheetId="6">'UT 7'!$A$1:$AD$88</definedName>
  </definedNames>
  <calcPr calcId="162913"/>
</workbook>
</file>

<file path=xl/calcChain.xml><?xml version="1.0" encoding="utf-8"?>
<calcChain xmlns="http://schemas.openxmlformats.org/spreadsheetml/2006/main">
  <c r="AL71" i="4" l="1"/>
  <c r="AL73" i="4" l="1"/>
  <c r="AL72" i="4"/>
  <c r="AL70" i="4"/>
  <c r="AL64" i="4"/>
  <c r="AL65" i="4"/>
  <c r="AL66" i="4"/>
  <c r="AL67" i="4"/>
  <c r="AL68" i="4"/>
  <c r="AL69" i="4"/>
  <c r="AL4" i="4"/>
  <c r="AL13" i="4"/>
  <c r="AL6" i="4"/>
  <c r="AL7" i="4"/>
  <c r="AL8" i="4"/>
  <c r="AL9" i="4"/>
  <c r="AL10" i="4"/>
  <c r="AL11" i="4"/>
  <c r="AL12" i="4"/>
  <c r="AL27" i="4"/>
  <c r="AL14" i="4"/>
  <c r="AL15" i="4"/>
  <c r="AL16" i="4"/>
  <c r="AL17" i="4"/>
  <c r="AL18" i="4"/>
  <c r="AL19" i="4"/>
  <c r="AL20" i="4"/>
  <c r="AL21" i="4"/>
  <c r="AL22" i="4"/>
  <c r="AL23" i="4"/>
  <c r="AL24" i="4"/>
  <c r="AL25" i="4"/>
  <c r="AL26" i="4"/>
  <c r="AL62" i="4"/>
  <c r="AL28" i="4"/>
  <c r="AL29" i="4"/>
  <c r="AL51" i="4"/>
  <c r="AL31" i="4"/>
  <c r="AL32" i="4"/>
  <c r="AL33" i="4"/>
  <c r="AL34" i="4"/>
  <c r="AL35" i="4"/>
  <c r="AL36" i="4"/>
  <c r="AL5" i="4"/>
  <c r="AL38" i="4"/>
  <c r="AL39" i="4"/>
  <c r="AL40" i="4"/>
  <c r="AL41" i="4"/>
  <c r="AL42" i="4"/>
  <c r="AL43" i="4"/>
  <c r="AL44" i="4"/>
  <c r="AL45" i="4"/>
  <c r="AL46" i="4"/>
  <c r="AL47" i="4"/>
  <c r="AL48" i="4"/>
  <c r="AL49" i="4"/>
  <c r="AL50" i="4"/>
  <c r="AL30" i="4"/>
  <c r="AL52" i="4"/>
  <c r="AL53" i="4"/>
  <c r="AL54" i="4"/>
  <c r="AL55" i="4"/>
  <c r="AL56" i="4"/>
  <c r="AL57" i="4"/>
  <c r="AL58" i="4"/>
  <c r="AL59" i="4"/>
  <c r="AL60" i="4"/>
  <c r="AL61" i="4"/>
  <c r="AL37" i="4"/>
  <c r="AL63" i="4"/>
  <c r="AL3" i="4"/>
  <c r="A18" i="4" l="1"/>
  <c r="V86" i="12"/>
  <c r="M86" i="12"/>
  <c r="B86" i="12"/>
  <c r="V85" i="12"/>
  <c r="L85" i="12"/>
  <c r="B85" i="12"/>
  <c r="V86" i="11"/>
  <c r="M86" i="11"/>
  <c r="B86" i="11"/>
  <c r="V85" i="11"/>
  <c r="L85" i="11"/>
  <c r="B85" i="11"/>
  <c r="V86" i="10"/>
  <c r="M86" i="10"/>
  <c r="B86" i="10"/>
  <c r="V85" i="10"/>
  <c r="L85" i="10"/>
  <c r="B85" i="10"/>
  <c r="V86" i="9"/>
  <c r="M86" i="9"/>
  <c r="B86" i="9"/>
  <c r="V85" i="9"/>
  <c r="L85" i="9"/>
  <c r="B85" i="9"/>
  <c r="V86" i="8"/>
  <c r="M86" i="8"/>
  <c r="B86" i="8"/>
  <c r="V85" i="8"/>
  <c r="L85" i="8"/>
  <c r="B85" i="8"/>
  <c r="V85" i="7"/>
  <c r="L85" i="7"/>
  <c r="B85" i="7"/>
  <c r="V86" i="7"/>
  <c r="M86" i="7"/>
  <c r="B86" i="7"/>
  <c r="A2" i="12" l="1"/>
  <c r="A2" i="11"/>
  <c r="A2" i="10"/>
  <c r="A2" i="9"/>
  <c r="A2" i="8"/>
  <c r="A2" i="7"/>
  <c r="AB23" i="11"/>
  <c r="AB22" i="11"/>
  <c r="AB21" i="11"/>
  <c r="AB20" i="11"/>
  <c r="AB19" i="11"/>
  <c r="AB18" i="11"/>
  <c r="AB17" i="11"/>
  <c r="AB23" i="10"/>
  <c r="AB22" i="10"/>
  <c r="AB21" i="10"/>
  <c r="AB20" i="10"/>
  <c r="AB19" i="10"/>
  <c r="AB18" i="10"/>
  <c r="AB17" i="10"/>
  <c r="AB23" i="9"/>
  <c r="AB22" i="9"/>
  <c r="AB21" i="9"/>
  <c r="AB20" i="9"/>
  <c r="AB19" i="9"/>
  <c r="AB18" i="9"/>
  <c r="AB17" i="9"/>
  <c r="F6" i="7" l="1"/>
  <c r="F7" i="7" s="1"/>
  <c r="AB17" i="4" l="1"/>
  <c r="AB18" i="4"/>
  <c r="AC80" i="12"/>
  <c r="AC80" i="11" l="1"/>
  <c r="AC80" i="10"/>
  <c r="AC80" i="9"/>
  <c r="AC80" i="8"/>
  <c r="AC80" i="7"/>
  <c r="AC80" i="4"/>
  <c r="A11" i="4" l="1"/>
  <c r="A80" i="4"/>
  <c r="A78" i="4"/>
  <c r="A76" i="4"/>
  <c r="A74" i="4"/>
  <c r="A72" i="4"/>
  <c r="F6" i="12"/>
  <c r="A17" i="12" s="1"/>
  <c r="F6" i="11"/>
  <c r="U68" i="4"/>
  <c r="A68" i="4"/>
  <c r="F6" i="10"/>
  <c r="F6" i="9"/>
  <c r="F6" i="8"/>
  <c r="AB23" i="12"/>
  <c r="AB22" i="12"/>
  <c r="AB21" i="12"/>
  <c r="AB20" i="12"/>
  <c r="AB19" i="12"/>
  <c r="AB18" i="12"/>
  <c r="AB17" i="12"/>
  <c r="AB23" i="8"/>
  <c r="AB22" i="8"/>
  <c r="AB21" i="8"/>
  <c r="AB20" i="8"/>
  <c r="AB19" i="8"/>
  <c r="AB18" i="8"/>
  <c r="AB17" i="8"/>
  <c r="AB23" i="7"/>
  <c r="AB22" i="7"/>
  <c r="AB21" i="7"/>
  <c r="AB20" i="7"/>
  <c r="AB19" i="7"/>
  <c r="AB18" i="7"/>
  <c r="AB17" i="7"/>
  <c r="A74" i="12" l="1"/>
  <c r="A80" i="12"/>
  <c r="A72" i="12"/>
  <c r="A78" i="12"/>
  <c r="A76" i="12"/>
  <c r="U9" i="8"/>
  <c r="A78" i="8"/>
  <c r="A76" i="8"/>
  <c r="A74" i="8"/>
  <c r="A80" i="8"/>
  <c r="A72" i="8"/>
  <c r="U68" i="9"/>
  <c r="A74" i="9"/>
  <c r="A80" i="9"/>
  <c r="A72" i="9"/>
  <c r="A78" i="9"/>
  <c r="A76" i="9"/>
  <c r="A18" i="11"/>
  <c r="A74" i="11"/>
  <c r="A80" i="11"/>
  <c r="A72" i="11"/>
  <c r="A78" i="11"/>
  <c r="A76" i="11"/>
  <c r="A74" i="7"/>
  <c r="A80" i="7"/>
  <c r="A72" i="7"/>
  <c r="A78" i="7"/>
  <c r="A76" i="7"/>
  <c r="U68" i="10"/>
  <c r="A78" i="10"/>
  <c r="A76" i="10"/>
  <c r="A74" i="10"/>
  <c r="A80" i="10"/>
  <c r="A72" i="10"/>
  <c r="A19" i="10"/>
  <c r="F8" i="10"/>
  <c r="A68" i="12"/>
  <c r="A23" i="12"/>
  <c r="Z9" i="10"/>
  <c r="A18" i="10"/>
  <c r="A68" i="10"/>
  <c r="A11" i="10"/>
  <c r="A23" i="10"/>
  <c r="A22" i="11"/>
  <c r="Z9" i="12"/>
  <c r="A22" i="12"/>
  <c r="U9" i="10"/>
  <c r="A22" i="10"/>
  <c r="A17" i="11"/>
  <c r="P9" i="12"/>
  <c r="A21" i="12"/>
  <c r="P9" i="10"/>
  <c r="A21" i="10"/>
  <c r="U68" i="11"/>
  <c r="L9" i="12"/>
  <c r="A20" i="12"/>
  <c r="L9" i="10"/>
  <c r="A20" i="10"/>
  <c r="Z9" i="11"/>
  <c r="A11" i="12"/>
  <c r="A19" i="12"/>
  <c r="F8" i="12"/>
  <c r="A18" i="12"/>
  <c r="A17" i="10"/>
  <c r="A11" i="11"/>
  <c r="U68" i="12"/>
  <c r="U9" i="12"/>
  <c r="F9" i="12"/>
  <c r="F7" i="12"/>
  <c r="A68" i="11"/>
  <c r="A23" i="11"/>
  <c r="U9" i="11"/>
  <c r="P9" i="11"/>
  <c r="A21" i="11"/>
  <c r="F9" i="11"/>
  <c r="L9" i="11"/>
  <c r="A20" i="11"/>
  <c r="F7" i="11"/>
  <c r="F8" i="11"/>
  <c r="A19" i="11"/>
  <c r="F9" i="10"/>
  <c r="F7" i="10"/>
  <c r="A21" i="7"/>
  <c r="A68" i="7"/>
  <c r="Z9" i="8"/>
  <c r="A22" i="8"/>
  <c r="A68" i="9"/>
  <c r="A23" i="9"/>
  <c r="A23" i="7"/>
  <c r="A11" i="8"/>
  <c r="A21" i="8"/>
  <c r="Z9" i="9"/>
  <c r="A22" i="9"/>
  <c r="U68" i="8"/>
  <c r="A22" i="7"/>
  <c r="A21" i="9"/>
  <c r="A20" i="7"/>
  <c r="L9" i="8"/>
  <c r="A19" i="8"/>
  <c r="P9" i="9"/>
  <c r="A20" i="9"/>
  <c r="A17" i="9"/>
  <c r="P9" i="8"/>
  <c r="A20" i="8"/>
  <c r="A11" i="9"/>
  <c r="A18" i="7"/>
  <c r="F8" i="8"/>
  <c r="A18" i="8"/>
  <c r="L9" i="9"/>
  <c r="A19" i="9"/>
  <c r="A17" i="8"/>
  <c r="F8" i="9"/>
  <c r="A18" i="9"/>
  <c r="U68" i="7"/>
  <c r="A68" i="8"/>
  <c r="A23" i="8"/>
  <c r="U9" i="9"/>
  <c r="F9" i="9"/>
  <c r="F7" i="9"/>
  <c r="F9" i="8"/>
  <c r="F7" i="8"/>
  <c r="A19" i="7"/>
  <c r="F9" i="7"/>
  <c r="A17" i="7"/>
  <c r="A11" i="7"/>
  <c r="Z9" i="7"/>
  <c r="P9" i="7"/>
  <c r="L9" i="7"/>
  <c r="F8" i="7"/>
  <c r="U9" i="7"/>
  <c r="A23" i="4"/>
  <c r="A22" i="4"/>
  <c r="A21" i="4"/>
  <c r="A19" i="4"/>
  <c r="A17" i="4"/>
  <c r="A20" i="4"/>
  <c r="Z9" i="4"/>
  <c r="U9" i="4"/>
  <c r="P9" i="4"/>
  <c r="L9" i="4"/>
  <c r="F9" i="4"/>
  <c r="F8" i="4"/>
  <c r="F7" i="4"/>
  <c r="AB23" i="4"/>
  <c r="AB22" i="4"/>
  <c r="AB21" i="4"/>
  <c r="AB20" i="4"/>
  <c r="AB19" i="4"/>
</calcChain>
</file>

<file path=xl/comments1.xml><?xml version="1.0" encoding="utf-8"?>
<comments xmlns="http://schemas.openxmlformats.org/spreadsheetml/2006/main">
  <authors>
    <author>Manuel García Campa</author>
  </authors>
  <commentList>
    <comment ref="H17" authorId="0" shapeId="0">
      <text>
        <r>
          <rPr>
            <b/>
            <sz val="9"/>
            <color indexed="81"/>
            <rFont val="Tahoma"/>
            <family val="2"/>
          </rPr>
          <t>Guía: Construirlo a partir del saber y saber hacer.</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Guía: Construirlo a partir del saber y saber hacer.</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Guía: Construirlo a partir del saber y saber hacer.</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Guía: Construirlo a partir del saber y saber hacer.</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Guía: Construirlo a partir del saber y saber hacer.</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Guía: Construirlo a partir del saber y saber hacer.</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Guía: Construirlo a partir del saber y saber hacer.</t>
        </r>
      </text>
    </comment>
    <comment ref="Z23" authorId="0" shapeId="0">
      <text>
        <r>
          <rPr>
            <b/>
            <sz val="9"/>
            <color indexed="81"/>
            <rFont val="Tahoma"/>
            <family val="2"/>
          </rPr>
          <t>Guía: Indicar el número de la semana(s)  en que se impartiría el tema. ejemplo: 1 ó 1,2,3...</t>
        </r>
      </text>
    </comment>
    <comment ref="B26"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29"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2"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comments2.xml><?xml version="1.0" encoding="utf-8"?>
<comments xmlns="http://schemas.openxmlformats.org/spreadsheetml/2006/main">
  <authors>
    <author>Manuel García Campa</author>
  </authors>
  <commentList>
    <comment ref="H17" authorId="0" shapeId="0">
      <text>
        <r>
          <rPr>
            <b/>
            <sz val="9"/>
            <color indexed="81"/>
            <rFont val="Tahoma"/>
            <family val="2"/>
          </rPr>
          <t xml:space="preserve">Guía: Construirlo a partir del saber y saber hacer.
</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 xml:space="preserve">Guía: Construirlo a partir del saber y saber hacer.
</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 xml:space="preserve">Guía: Construirlo a partir del saber y saber hacer.
</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 xml:space="preserve">Guía: Construirlo a partir del saber y saber hacer.
</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 xml:space="preserve">Guía: Construirlo a partir del saber y saber hacer.
</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 xml:space="preserve">Guía: Construirlo a partir del saber y saber hacer.
</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 xml:space="preserve">Guía: Construirlo a partir del saber y saber hacer.
</t>
        </r>
      </text>
    </comment>
    <comment ref="Z23" authorId="0" shapeId="0">
      <text>
        <r>
          <rPr>
            <b/>
            <sz val="9"/>
            <color indexed="81"/>
            <rFont val="Tahoma"/>
            <family val="2"/>
          </rPr>
          <t>Guía: Indicar el número de la semana(s)  en que se impartiría el tema. ejemplo: 1 ó 1,2,3...</t>
        </r>
      </text>
    </comment>
    <comment ref="B26"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29"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2"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comments3.xml><?xml version="1.0" encoding="utf-8"?>
<comments xmlns="http://schemas.openxmlformats.org/spreadsheetml/2006/main">
  <authors>
    <author>Manuel García Campa</author>
  </authors>
  <commentList>
    <comment ref="H17" authorId="0" shapeId="0">
      <text>
        <r>
          <rPr>
            <b/>
            <sz val="9"/>
            <color indexed="81"/>
            <rFont val="Tahoma"/>
            <family val="2"/>
          </rPr>
          <t xml:space="preserve">Guía: Construirlo a partir del saber y saber hacer.
</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 xml:space="preserve">Guía: Construirlo a partir del saber y saber hacer.
</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 xml:space="preserve">Guía: Construirlo a partir del saber y saber hacer.
</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 xml:space="preserve">Guía: Construirlo a partir del saber y saber hacer.
</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 xml:space="preserve">Guía: Construirlo a partir del saber y saber hacer.
</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 xml:space="preserve">Guía: Construirlo a partir del saber y saber hacer.
</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 xml:space="preserve">Guía: Construirlo a partir del saber y saber hacer.
</t>
        </r>
      </text>
    </comment>
    <comment ref="Z23" authorId="0" shapeId="0">
      <text>
        <r>
          <rPr>
            <b/>
            <sz val="9"/>
            <color indexed="81"/>
            <rFont val="Tahoma"/>
            <family val="2"/>
          </rPr>
          <t>Guía: Indicar el número de la semana(s)  en que se impartiría el tema. ejemplo: 1 ó 1,2,3...</t>
        </r>
      </text>
    </comment>
    <comment ref="B26"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29"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2"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comments4.xml><?xml version="1.0" encoding="utf-8"?>
<comments xmlns="http://schemas.openxmlformats.org/spreadsheetml/2006/main">
  <authors>
    <author>Manuel García Campa</author>
  </authors>
  <commentList>
    <comment ref="H17" authorId="0" shapeId="0">
      <text>
        <r>
          <rPr>
            <b/>
            <sz val="9"/>
            <color indexed="81"/>
            <rFont val="Tahoma"/>
            <family val="2"/>
          </rPr>
          <t xml:space="preserve">Guía: Construirlo a partir del saber y saber hacer.
</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 xml:space="preserve">Guía: Construirlo a partir del saber y saber hacer.
</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 xml:space="preserve">Guía: Construirlo a partir del saber y saber hacer.
</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 xml:space="preserve">Guía: Construirlo a partir del saber y saber hacer.
</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 xml:space="preserve">Guía: Construirlo a partir del saber y saber hacer.
</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 xml:space="preserve">Guía: Construirlo a partir del saber y saber hacer.
</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 xml:space="preserve">Guía: Construirlo a partir del saber y saber hacer.
</t>
        </r>
      </text>
    </comment>
    <comment ref="Z23" authorId="0" shapeId="0">
      <text>
        <r>
          <rPr>
            <b/>
            <sz val="9"/>
            <color indexed="81"/>
            <rFont val="Tahoma"/>
            <family val="2"/>
          </rPr>
          <t>Guía: Indicar el número de la semana(s)  en que se impartiría el tema. ejemplo: 1 ó 1,2,3...</t>
        </r>
      </text>
    </comment>
    <comment ref="B26"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29"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2"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comments5.xml><?xml version="1.0" encoding="utf-8"?>
<comments xmlns="http://schemas.openxmlformats.org/spreadsheetml/2006/main">
  <authors>
    <author>Manuel García Campa</author>
  </authors>
  <commentList>
    <comment ref="H17" authorId="0" shapeId="0">
      <text>
        <r>
          <rPr>
            <b/>
            <sz val="9"/>
            <color indexed="81"/>
            <rFont val="Tahoma"/>
            <family val="2"/>
          </rPr>
          <t xml:space="preserve">Guía: Construirlo a partir del saber y saber hacer.
</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 xml:space="preserve">Guía: Construirlo a partir del saber y saber hacer.
</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 xml:space="preserve">Guía: Construirlo a partir del saber y saber hacer.
</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 xml:space="preserve">Guía: Construirlo a partir del saber y saber hacer.
</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 xml:space="preserve">Guía: Construirlo a partir del saber y saber hacer.
</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 xml:space="preserve">Guía: Construirlo a partir del saber y saber hacer.
</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 xml:space="preserve">Guía: Construirlo a partir del saber y saber hacer.
</t>
        </r>
      </text>
    </comment>
    <comment ref="Z23" authorId="0" shapeId="0">
      <text>
        <r>
          <rPr>
            <b/>
            <sz val="9"/>
            <color indexed="81"/>
            <rFont val="Tahoma"/>
            <family val="2"/>
          </rPr>
          <t>Guía: Indicar el número de la semana(s)  en que se impartiría el tema. ejemplo: 1 ó 1,2,3...</t>
        </r>
      </text>
    </comment>
    <comment ref="B26"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29"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2"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comments6.xml><?xml version="1.0" encoding="utf-8"?>
<comments xmlns="http://schemas.openxmlformats.org/spreadsheetml/2006/main">
  <authors>
    <author>Manuel García Campa</author>
  </authors>
  <commentList>
    <comment ref="H17" authorId="0" shapeId="0">
      <text>
        <r>
          <rPr>
            <b/>
            <sz val="9"/>
            <color indexed="81"/>
            <rFont val="Tahoma"/>
            <family val="2"/>
          </rPr>
          <t xml:space="preserve">Guía: Construirlo a partir del saber y saber hacer.
</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 xml:space="preserve">Guía: Construirlo a partir del saber y saber hacer.
</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 xml:space="preserve">Guía: Construirlo a partir del saber y saber hacer.
</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 xml:space="preserve">Guía: Construirlo a partir del saber y saber hacer.
</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 xml:space="preserve">Guía: Construirlo a partir del saber y saber hacer.
</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 xml:space="preserve">Guía: Construirlo a partir del saber y saber hacer.
</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 xml:space="preserve">Guía: Construirlo a partir del saber y saber hacer.
</t>
        </r>
      </text>
    </comment>
    <comment ref="Z23" authorId="0" shapeId="0">
      <text>
        <r>
          <rPr>
            <b/>
            <sz val="9"/>
            <color indexed="81"/>
            <rFont val="Tahoma"/>
            <family val="2"/>
          </rPr>
          <t>Guía: Indicar el número de la semana(s)  en que se impartiría el tema. ejemplo: 1 ó 1,2,3...</t>
        </r>
      </text>
    </comment>
    <comment ref="B26"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29"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2"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comments7.xml><?xml version="1.0" encoding="utf-8"?>
<comments xmlns="http://schemas.openxmlformats.org/spreadsheetml/2006/main">
  <authors>
    <author>Manuel García Campa</author>
  </authors>
  <commentList>
    <comment ref="H17" authorId="0" shapeId="0">
      <text>
        <r>
          <rPr>
            <b/>
            <sz val="9"/>
            <color indexed="81"/>
            <rFont val="Tahoma"/>
            <family val="2"/>
          </rPr>
          <t xml:space="preserve">Guía: Construirlo a partir del saber y saber hacer.
</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 xml:space="preserve">Guía: Construirlo a partir del saber y saber hacer.
</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 xml:space="preserve">Guía: Construirlo a partir del saber y saber hacer.
</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 xml:space="preserve">Guía: Construirlo a partir del saber y saber hacer.
</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 xml:space="preserve">Guía: Construirlo a partir del saber y saber hacer.
</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 xml:space="preserve">Guía: Construirlo a partir del saber y saber hacer.
</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 xml:space="preserve">Guía: Construirlo a partir del saber y saber hacer.
</t>
        </r>
      </text>
    </comment>
    <comment ref="Z23" authorId="0" shapeId="0">
      <text>
        <r>
          <rPr>
            <b/>
            <sz val="9"/>
            <color indexed="81"/>
            <rFont val="Tahoma"/>
            <family val="2"/>
          </rPr>
          <t>Guía: Indicar el número de la semana(s)  en que se impartiría el tema. ejemplo: 1 ó 1,2,3...</t>
        </r>
      </text>
    </comment>
    <comment ref="B26"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29"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2"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sharedStrings.xml><?xml version="1.0" encoding="utf-8"?>
<sst xmlns="http://schemas.openxmlformats.org/spreadsheetml/2006/main" count="6510" uniqueCount="4070">
  <si>
    <t>DATOS</t>
  </si>
  <si>
    <t>Nombre del Programa Educativo</t>
  </si>
  <si>
    <t>Competencia</t>
  </si>
  <si>
    <t>Cuatrimestre</t>
  </si>
  <si>
    <t>Horas Teóricas</t>
  </si>
  <si>
    <t>Horas Prácticas</t>
  </si>
  <si>
    <t>Horas Totales</t>
  </si>
  <si>
    <t>Horas por  semana cuatrimestre</t>
  </si>
  <si>
    <t>Objetivo de Aprendizaje</t>
  </si>
  <si>
    <t>No. de la Unidad</t>
  </si>
  <si>
    <t>I</t>
  </si>
  <si>
    <t>Nombre de la Unidad</t>
  </si>
  <si>
    <t>Objetivo de aprendizaje</t>
  </si>
  <si>
    <t>Tema1</t>
  </si>
  <si>
    <t>Saber</t>
  </si>
  <si>
    <t>Saber Hacer</t>
  </si>
  <si>
    <t>Ser</t>
  </si>
  <si>
    <t>Tema2</t>
  </si>
  <si>
    <t>Tema3</t>
  </si>
  <si>
    <t>Tema4</t>
  </si>
  <si>
    <t>Tema5</t>
  </si>
  <si>
    <t>Tema6</t>
  </si>
  <si>
    <t>Tema7</t>
  </si>
  <si>
    <t>Tema8</t>
  </si>
  <si>
    <t>Tema9</t>
  </si>
  <si>
    <t>RESULTADO DE APRENDIZAJE</t>
  </si>
  <si>
    <t>Secuencia de aprendizaje</t>
  </si>
  <si>
    <t>Instrumentos y tipos de reactivos</t>
  </si>
  <si>
    <t>Métodos y técnicas de enseñanza</t>
  </si>
  <si>
    <t>Medios y materiales didácticos</t>
  </si>
  <si>
    <t>ESPACIO FORMATIVO</t>
  </si>
  <si>
    <t>II</t>
  </si>
  <si>
    <t>III</t>
  </si>
  <si>
    <t>IV</t>
  </si>
  <si>
    <t>V</t>
  </si>
  <si>
    <t>VI</t>
  </si>
  <si>
    <t>VII</t>
  </si>
  <si>
    <t>Capacidad 1</t>
  </si>
  <si>
    <t>Criterios de Desempeño 1</t>
  </si>
  <si>
    <t>Capacidad 2</t>
  </si>
  <si>
    <t>Criterios de Desempeño 2</t>
  </si>
  <si>
    <t>Capacidad 3</t>
  </si>
  <si>
    <t>Criterios de Desempeño 3</t>
  </si>
  <si>
    <t>Capacidad 4</t>
  </si>
  <si>
    <t>Criterios de Desempeño 4</t>
  </si>
  <si>
    <t>Capacidad 5</t>
  </si>
  <si>
    <t>Criterios de Desempeño 5</t>
  </si>
  <si>
    <t>Capacidad 6</t>
  </si>
  <si>
    <t>Criterios de Desempeño 6</t>
  </si>
  <si>
    <t>Capacidad 7</t>
  </si>
  <si>
    <t>Criterios de Desempeño 7</t>
  </si>
  <si>
    <t>Capacidad 8</t>
  </si>
  <si>
    <t>Criterios de Desempeño 8</t>
  </si>
  <si>
    <t>Capacidad 9</t>
  </si>
  <si>
    <t>Criterios de Desempeño 9</t>
  </si>
  <si>
    <t>Capacidad 10</t>
  </si>
  <si>
    <t>Criterios de Desempeño 10</t>
  </si>
  <si>
    <t>Capacidad 11</t>
  </si>
  <si>
    <t>Criterios de Desempeño 11</t>
  </si>
  <si>
    <t>Capacidad 12</t>
  </si>
  <si>
    <t>Criterios de Desempeño 12</t>
  </si>
  <si>
    <t>Capacidad 13</t>
  </si>
  <si>
    <t>Criterios de Desempeño 13</t>
  </si>
  <si>
    <t>Capacidad 14</t>
  </si>
  <si>
    <t>Criterios de Desempeño 14</t>
  </si>
  <si>
    <t>Capacidad 15</t>
  </si>
  <si>
    <t>Criterios de Desempeño 15</t>
  </si>
  <si>
    <t>Capacidad 16</t>
  </si>
  <si>
    <t>Criterios de Desempeño 16</t>
  </si>
  <si>
    <t>Capacidad 17</t>
  </si>
  <si>
    <t>Criterios de Desempeño 17</t>
  </si>
  <si>
    <t>Capacidad 18</t>
  </si>
  <si>
    <t>Criterios de Desempeño 18</t>
  </si>
  <si>
    <t>Capacidad 19</t>
  </si>
  <si>
    <t>Criterios de Desempeño 19</t>
  </si>
  <si>
    <t>Capacidad 20</t>
  </si>
  <si>
    <t>Criterios de Desempeño 20</t>
  </si>
  <si>
    <t>FUENTE BIBLIOGRÁFICA 1</t>
  </si>
  <si>
    <t>FUENTE BIBLIOGRÁFICA 2</t>
  </si>
  <si>
    <t>FUENTE BIBLIOGRÁFICA 3</t>
  </si>
  <si>
    <t>FUENTE BIBLIOGRÁFICA 4</t>
  </si>
  <si>
    <t>FUENTE BIBLIOGRÁFICA 5</t>
  </si>
  <si>
    <t>FUENTE BIBLIOGRÁFICA 6</t>
  </si>
  <si>
    <t>FUENTE BIBLIOGRÁFICA 7</t>
  </si>
  <si>
    <t>FUENTE BIBLIOGRÁFICA 8</t>
  </si>
  <si>
    <t>FUENTE BIBLIOGRÁFICA 9</t>
  </si>
  <si>
    <t>FUENTE BIBLIOGRÁFICA 10</t>
  </si>
  <si>
    <t>FUENTE BIBLIOGRÁFICA 11</t>
  </si>
  <si>
    <t>FUENTE BIBLIOGRÁFICA 12</t>
  </si>
  <si>
    <t>FUENTE BIBLIOGRÁFICA 13</t>
  </si>
  <si>
    <t>FUENTE BIBLIOGRÁFICA 14</t>
  </si>
  <si>
    <t>FUENTE BIBLIOGRÁFICA 15</t>
  </si>
  <si>
    <t>FUENTE BIBLIOGRÁFICA 16</t>
  </si>
  <si>
    <t>FUENTE BIBLIOGRÁFICA 17</t>
  </si>
  <si>
    <t>FUENTE BIBLIOGRÁFICA 18</t>
  </si>
  <si>
    <t>FUENTE BIBLIOGRÁFICA 19</t>
  </si>
  <si>
    <t>FUENTE BIBLIOGRÁFICA 20</t>
  </si>
  <si>
    <t>QUÍMICA</t>
  </si>
  <si>
    <t>Primero</t>
  </si>
  <si>
    <t>Laboratorio / Taller</t>
  </si>
  <si>
    <t>MATEMÁTICAS</t>
  </si>
  <si>
    <t>Aula</t>
  </si>
  <si>
    <t>Álgebra</t>
  </si>
  <si>
    <t>ANATOMÍA</t>
  </si>
  <si>
    <t>TÉCNICA EXPLORATORIA</t>
  </si>
  <si>
    <t>MANEJO DE EQUIPO ELECTROMEDICO</t>
  </si>
  <si>
    <t>ACONDICIONAMIENTO FÍSICO INICIAL</t>
  </si>
  <si>
    <t xml:space="preserve">Ensayo
Lista de cotejo
</t>
  </si>
  <si>
    <t>Segundo</t>
  </si>
  <si>
    <t xml:space="preserve">Proyecto
Lista de cotejo
</t>
  </si>
  <si>
    <t xml:space="preserve">FISIOLOGÍA </t>
  </si>
  <si>
    <t xml:space="preserve">FÍSICA </t>
  </si>
  <si>
    <t>PROTOCOLOS DE SOPORTE VITAL</t>
  </si>
  <si>
    <t>ACONDICIONAMIENTO FÍSICO INTERMEDIO</t>
  </si>
  <si>
    <t>METODOLOGÍA DE LA INVESTIGACIÓN</t>
  </si>
  <si>
    <t>Tercero</t>
  </si>
  <si>
    <t>Conceptos básicos</t>
  </si>
  <si>
    <t xml:space="preserve">INFORMÁTICA </t>
  </si>
  <si>
    <t>Presentaciones electrónicas</t>
  </si>
  <si>
    <t>SOPORTE PREHOSPITALARIO EN TRAUMA</t>
  </si>
  <si>
    <t xml:space="preserve">FISIOPATOLOGÍA  </t>
  </si>
  <si>
    <t>MANEJO DE URGENCIAS II</t>
  </si>
  <si>
    <t>MANEJO DE ESCENARIOS DE VIOLENCIA</t>
  </si>
  <si>
    <t>ACONDICIONAMIENTO FISICO AVANZADO</t>
  </si>
  <si>
    <t>COMUNICACIÓN EN EMERGENCIAS</t>
  </si>
  <si>
    <t>Cuarto</t>
  </si>
  <si>
    <t>PSICOLOGÍA DE LA EMERGENCIA</t>
  </si>
  <si>
    <t>TÉCNICAS DE RESCATE</t>
  </si>
  <si>
    <t>SEGURIDAD INDUSTRIAL I</t>
  </si>
  <si>
    <t>COORDINACIÓN OPERATIVA</t>
  </si>
  <si>
    <t>ENTRENAMIENTO FÍSICO I</t>
  </si>
  <si>
    <t>INTEGRADORA I</t>
  </si>
  <si>
    <t>ESTADÍSTICA</t>
  </si>
  <si>
    <t>Quinto</t>
  </si>
  <si>
    <t>Probabilidad</t>
  </si>
  <si>
    <t>OPERACIÓN Y MANTENIMIENTO DE AMBULANCIAS</t>
  </si>
  <si>
    <t>SEGURIDAD INDUSTRIAL II</t>
  </si>
  <si>
    <t>ADMINISTRACIÓN PARA EL SERVICIO</t>
  </si>
  <si>
    <t>ENTRENAMIENTO FÍSICO II</t>
  </si>
  <si>
    <t>INTEGRADORA II</t>
  </si>
  <si>
    <t xml:space="preserve">Ejercicios prácticos
Lista de cotejo
</t>
  </si>
  <si>
    <t xml:space="preserve">FISICOQUIMICA Y MATERIALES PELIGROSOS </t>
  </si>
  <si>
    <t>Octavo</t>
  </si>
  <si>
    <t>ANATOMÍA DEL DESASTRE</t>
  </si>
  <si>
    <t>Séptimo</t>
  </si>
  <si>
    <t>ADMINISTRACIÓN DE LA PROTECCIÓN CIVIL</t>
  </si>
  <si>
    <t>Desarrollar y dirigir organizaciones a través del ejercicio ético del liderazgo, con enfoque sistémico para contribuir al logro de objetivos estratégicos.</t>
  </si>
  <si>
    <t>PROBABILIDAD Y ESTADÍSTICA</t>
  </si>
  <si>
    <t>SANIDAD EN EMERGENCIAS</t>
  </si>
  <si>
    <t>ANÁLISIS DE RIESGOS I</t>
  </si>
  <si>
    <t>ANÁLISIS DE RIESGOS II</t>
  </si>
  <si>
    <t>Noveno</t>
  </si>
  <si>
    <t>Décimo</t>
  </si>
  <si>
    <t>DIRECCIÓN DE EQUIPOS DE ALTO RENDIMIENTO</t>
  </si>
  <si>
    <t xml:space="preserve">El alumno determinará las características, grado de madurez y efectividad de los grupos de trabajo a través de un diagnóstico, para capitalizar sus fortalezas y generar sinergias.  </t>
  </si>
  <si>
    <t>Grupos y necesidades</t>
  </si>
  <si>
    <t>El alumno determinará las características de los grupos de trabajo a través de un análisis de roles, capacidades, experiencias y actitudes de los integrantes para definir su grado de madurez y efectividad.</t>
  </si>
  <si>
    <t>Teorías de las Necesidades</t>
  </si>
  <si>
    <t>El alumno gestionará grupos de trabajo utilizando técnicas de manejo de equipos de alto rendimiento para capitalizar sus fortalezas y generar sinergias organizacionales.</t>
  </si>
  <si>
    <t>Manejo de Grupos</t>
  </si>
  <si>
    <t>Equipos de alto rendimiento</t>
  </si>
  <si>
    <t>TÓPICOS DE PLANEACIÓN URBANA Y AMBIENTAL</t>
  </si>
  <si>
    <t>PLANEACIÓN Y GESTIÓN DEL RIESGO II</t>
  </si>
  <si>
    <t>INTEGRADORA</t>
  </si>
  <si>
    <t xml:space="preserve">MANEJO DE URGENCIAS I </t>
  </si>
  <si>
    <t>ADMINISTRACIÓN DEL TIEMPO</t>
  </si>
  <si>
    <t xml:space="preserve">INTERVENCIÓN COMUNITARIA  EN SITUACIONES DE DESASTRE
</t>
  </si>
  <si>
    <t>PLANEACIÓN Y ORGANIZACIÓN DEL TRABAJO</t>
  </si>
  <si>
    <t>NEGOCIACIÓN EMPRESARIAL</t>
  </si>
  <si>
    <t>FORMACIÓN SOCIOCULTURAL IV</t>
  </si>
  <si>
    <t>Proyecto
Lista de cotejo</t>
  </si>
  <si>
    <t>EXPRESIÓN ORAL Y ESCRITA II</t>
  </si>
  <si>
    <t>DATOS DE IDENTIFICACIÓN DEL CURSO</t>
  </si>
  <si>
    <t>UT</t>
  </si>
  <si>
    <t>Asignatura:</t>
  </si>
  <si>
    <t>Programa Educativo:</t>
  </si>
  <si>
    <t>Cuatrimestre:</t>
  </si>
  <si>
    <t>Hrs. Teóricas:</t>
  </si>
  <si>
    <t>Hrs Prácticas :</t>
  </si>
  <si>
    <t>Hrs. por semana:</t>
  </si>
  <si>
    <t>Espacio Formativo:</t>
  </si>
  <si>
    <t>OBJETIVO DE LA UNIDAD DE APRENDIZAJE</t>
  </si>
  <si>
    <t xml:space="preserve"> </t>
  </si>
  <si>
    <t>Temas</t>
  </si>
  <si>
    <t>Objetivos de aprendizaje</t>
  </si>
  <si>
    <t>Semana</t>
  </si>
  <si>
    <t>FC*</t>
  </si>
  <si>
    <t>Act.</t>
  </si>
  <si>
    <t>ACTIVIDADES DE INICIO</t>
  </si>
  <si>
    <t>E*</t>
  </si>
  <si>
    <t>Instrumento</t>
  </si>
  <si>
    <t>R*</t>
  </si>
  <si>
    <t>Observación</t>
  </si>
  <si>
    <t>ACTIVIDADES DE DESARROLLO</t>
  </si>
  <si>
    <t>ACTIVIDADES DE CIERRE</t>
  </si>
  <si>
    <t>RESULTADOS DE APRENDIZAJE DE LA UT</t>
  </si>
  <si>
    <t>SECUENCIA DE APRENDIZAJE DE LA UNIDAD</t>
  </si>
  <si>
    <t>LINEAMIENTOS DE EJECUCIÓN DEL CURSO</t>
  </si>
  <si>
    <t>Criterios de Evaluación</t>
  </si>
  <si>
    <t>%</t>
  </si>
  <si>
    <t>FORMACIÓN SOCIOCULTURAL I</t>
  </si>
  <si>
    <t>FORMACIÓN SOCIOCULTURAL II</t>
  </si>
  <si>
    <t>FORMACIÓN SOCIOCULTURAL III</t>
  </si>
  <si>
    <t>EXPRESIÓN ORAL Y ESCRITA I</t>
  </si>
  <si>
    <t>Materia</t>
  </si>
  <si>
    <t>Nombre de la Unidad:</t>
  </si>
  <si>
    <t>FC* Firma de consejal  E* Evaluable  R* Realizado (señalar con una diagonal)</t>
  </si>
  <si>
    <t>CIRCUITOS ELÉCTRICOS</t>
  </si>
  <si>
    <t>COLECTORES SOLARES</t>
  </si>
  <si>
    <t>DESARROLLO SUSTENTABLE</t>
  </si>
  <si>
    <t>ECUACIONES DIFERENCIALES APLICADAS</t>
  </si>
  <si>
    <r>
      <t xml:space="preserve">                                                                                                                      Temas de la Unidad                                                                             </t>
    </r>
    <r>
      <rPr>
        <sz val="8"/>
        <color theme="1"/>
        <rFont val="Calibri"/>
        <family val="2"/>
        <scheme val="minor"/>
      </rPr>
      <t>FC*=Firma de consejal</t>
    </r>
  </si>
  <si>
    <r>
      <t xml:space="preserve">                                                    SECUENCIA DE LA UNIDAD TEMÁTICA          </t>
    </r>
    <r>
      <rPr>
        <sz val="8"/>
        <color theme="1"/>
        <rFont val="Calibri"/>
        <family val="2"/>
        <scheme val="minor"/>
      </rPr>
      <t xml:space="preserve">E*=Actividad Evaluable   R*= Actividad Realizada </t>
    </r>
    <r>
      <rPr>
        <sz val="8"/>
        <color theme="1"/>
        <rFont val="Webdings"/>
        <family val="1"/>
        <charset val="2"/>
      </rPr>
      <t>a</t>
    </r>
  </si>
  <si>
    <t>Encuestas y cuestionarios</t>
  </si>
  <si>
    <t>Rúbrica o matriz de verificación</t>
  </si>
  <si>
    <t>Listas de cotejo o control</t>
  </si>
  <si>
    <t>Registro anecdótico o anecdotario</t>
  </si>
  <si>
    <t>Observación directa</t>
  </si>
  <si>
    <t>Producciones escritas y gráficas</t>
  </si>
  <si>
    <t>Proyectos colectivos de búsqueda de información</t>
  </si>
  <si>
    <t>Identificación de problemáticas y formulación de alternativas de solución</t>
  </si>
  <si>
    <t>Esquemas y mapas conceptuales</t>
  </si>
  <si>
    <t>Registros y cuadros de actitudes observadas en los estudiantes en actividades colectivas</t>
  </si>
  <si>
    <t>Portafolios y carpetas de los trabajos</t>
  </si>
  <si>
    <t>Pruebas escritas u orales</t>
  </si>
  <si>
    <t>Examen escrito</t>
  </si>
  <si>
    <t>Examen práctico</t>
  </si>
  <si>
    <t>Tareas</t>
  </si>
  <si>
    <t>Actividades</t>
  </si>
  <si>
    <t>Exposición</t>
  </si>
  <si>
    <t>Mapa conceptual</t>
  </si>
  <si>
    <t>Métrica de valores</t>
  </si>
  <si>
    <t>Práctica de ejercicios</t>
  </si>
  <si>
    <t>Proyecto</t>
  </si>
  <si>
    <t>Reporte</t>
  </si>
  <si>
    <t>Resumen</t>
  </si>
  <si>
    <t>Cuadro sinóptico</t>
  </si>
  <si>
    <t>METODOLOGÍA DE APRENDIZAJE</t>
  </si>
  <si>
    <t>Referencias Bibliográficas</t>
  </si>
  <si>
    <t>MATERIA 10</t>
  </si>
  <si>
    <t>MATERIA 12</t>
  </si>
  <si>
    <t>MATERIA 13</t>
  </si>
  <si>
    <t>MATERIA 14</t>
  </si>
  <si>
    <t>MATERIA 15</t>
  </si>
  <si>
    <t>MATERIA 16</t>
  </si>
  <si>
    <t>Toma de decisiones</t>
  </si>
  <si>
    <t>MATERIA 17</t>
  </si>
  <si>
    <t>MATERIA 18</t>
  </si>
  <si>
    <t>MATERIA 19</t>
  </si>
  <si>
    <t>MATERIA 20</t>
  </si>
  <si>
    <t>MATERIA 21</t>
  </si>
  <si>
    <t>MATERIA 23</t>
  </si>
  <si>
    <t>MATERIA 24</t>
  </si>
  <si>
    <t>MATERIA 26</t>
  </si>
  <si>
    <t>MATERIA 27</t>
  </si>
  <si>
    <t>MATERIA 29</t>
  </si>
  <si>
    <t>MATERIA 30</t>
  </si>
  <si>
    <t>MATERIA 31</t>
  </si>
  <si>
    <t>MATERIA 32</t>
  </si>
  <si>
    <t>MATERIA 33</t>
  </si>
  <si>
    <t>MATERIA 34</t>
  </si>
  <si>
    <t>MATERIA 36</t>
  </si>
  <si>
    <t>MATERIA 37</t>
  </si>
  <si>
    <t>MATERIA 38</t>
  </si>
  <si>
    <t>MATERIA 39</t>
  </si>
  <si>
    <t>MATERIA 40</t>
  </si>
  <si>
    <t>MATERIA 41</t>
  </si>
  <si>
    <t>MATERIA 42</t>
  </si>
  <si>
    <t>MATERIA 43</t>
  </si>
  <si>
    <t>MATERIA 44</t>
  </si>
  <si>
    <t>MATERIA 45</t>
  </si>
  <si>
    <t>MATERIA 46</t>
  </si>
  <si>
    <t>MATERIA 47</t>
  </si>
  <si>
    <t>MATERIA 48</t>
  </si>
  <si>
    <t>MATERIA 49</t>
  </si>
  <si>
    <t>MATERIA 50</t>
  </si>
  <si>
    <t>MATERIA 51</t>
  </si>
  <si>
    <t>MATERIA 52</t>
  </si>
  <si>
    <t>MATERIA 53</t>
  </si>
  <si>
    <t>MATERIA 54</t>
  </si>
  <si>
    <t>MATERIA 55</t>
  </si>
  <si>
    <t>MATERIA 56</t>
  </si>
  <si>
    <t>MATERIA 57</t>
  </si>
  <si>
    <t>MATERIA 58</t>
  </si>
  <si>
    <t>El alumno construirá un estilo de liderazgo para dirigir organizaciones con eficacia.</t>
  </si>
  <si>
    <t>Administración del tiempo</t>
  </si>
  <si>
    <t>El alumno administrará eficientemente el tiempo para mejorar el desempeño y cumplimiento de objetivos personales y organizacionales.</t>
  </si>
  <si>
    <t xml:space="preserve">Administración del tiempo 
</t>
  </si>
  <si>
    <t xml:space="preserve">Explicar los conceptos: administración del tiempo, eficiencia y efectividad, control, urgente e importante, mitos y enemigos del tiempo, planeación del tiempo y sus herramientas (agenda ejecutiva, matriz de administración del tiempo).
Identificar los elementos que integran un planificador de uso del  tiempo: objetivos , metas, lista de pendientes, lista de actividades (priorizadas)
horarios, holgura para atención de contingencias
</t>
  </si>
  <si>
    <t>Planificar el uso de tiempo considerando factores de eficiencia y efectividad y a través de un planificador de uso de tiempo.</t>
  </si>
  <si>
    <t xml:space="preserve">Proactivo
Respeto
Responsabilidad, 
Iniciativa
Puntualidad
Crítico
Espíritu de superación personal
Analítico. 
</t>
  </si>
  <si>
    <t>Herramientas para la administración del tiempo</t>
  </si>
  <si>
    <t xml:space="preserve">Identificar los enfoques de tiempo de respuesta y de tiempo discrecional
Explicar los conceptos de principio 10 - 90, ciclo de productividad, ley de parkinson.
Identificar las herramientas de gestión del tiempo (delegación; manejo de interrupciones; asertividad y gestión del estrés: solución de problemas, desensibilización sistemática, sensibilización encubierta y visualización) y sus características.
Explicar los conceptos e identificar las características de las reuniones de trabajo efectivas  (horarios, objetivo, participantes, agenda, requerimientos y minuta de acuerdos e información previa).
</t>
  </si>
  <si>
    <t xml:space="preserve">Seleccionar las herramientas de gestión del tiempo adecuada 
Planificar reuniones de trabajo efectivas.
</t>
  </si>
  <si>
    <t xml:space="preserve">Proactivo
Respeto
Responsabilidad, 
Iniciativa
Puntualidad
Crítico
Espíritu de superación personal
Analítico
</t>
  </si>
  <si>
    <t xml:space="preserve">A partir de un caso elaborará un programa de trabajo (semanal y mensual) utilizando las herramientas de planeación que incluya: Planificador de uso del tiempo, objetivos, metas, lista de actividades, secuencia de actividades priorizadas, definición de horarios, holgura para atención de contingencias, herramienta de gestión de tiempo aplicada, plan de reunión efectiva.  
Realizará un plan estratégico de Negociación que contemple:  Pre-negociación:
Objetivos, Tiempos, Responsables (Papel del líder y del equipo), Estilo de comunicación, Matriz de Factores, Estilo de Negociación, Resultado Programado, Estrategia de Negociación, Táctica personal 
Gruesa y Fina
Términos Legales y comerciales
Tiempo
Comparar estándares 
Alternativas (Mínimo dos planes)
Acuerdo Preliminar 
Post-Negociación 
Cierre de acuerdos
Resultados obtenidos
Comparación entre lo planeado y lo obtenido 
Áreas de oportunidad
</t>
  </si>
  <si>
    <t xml:space="preserve">1. Comprender los conceptos y herramientas relacionadas con la administración del tiempo.
2. Reconocer su importancia e impacto en la eficiencia de una organización.
3. Analizar su aplicabilidad en la problemática planteada.
4. Estructurar una estrategia de solución
</t>
  </si>
  <si>
    <t xml:space="preserve">Estudio de casos 
Lista de Cotejo
</t>
  </si>
  <si>
    <t xml:space="preserve">Equipos colaborativos,
Ejercicios prácticos 
Simulación
</t>
  </si>
  <si>
    <t xml:space="preserve">.Impresos (casos)
Internet
Medios audiovisuales.
</t>
  </si>
  <si>
    <t>Liderazgo</t>
  </si>
  <si>
    <t>El alumno desarrollará habilidades de liderazgo a través de identificar sus fortalezas y áreas de oportunidad para su aplicación en el ámbito personal y organizacional.</t>
  </si>
  <si>
    <t>Autoestima</t>
  </si>
  <si>
    <t xml:space="preserve">Explicar los conceptos de  autoestima, sentido de pertenencia, competencia personal,  y  su implicación en el liderazgo.
Identificar los elementos de la autoestima (autoconocimiento, autoconcepto, )  y los mecanismos para fortalecerla.
</t>
  </si>
  <si>
    <t>Elaborar un plan de fortalecimiento de autoestima.</t>
  </si>
  <si>
    <t>Motivación e inteligencia Emocional</t>
  </si>
  <si>
    <t xml:space="preserve">Describir el concepto y características de inteligencia emocional (IE) y motivación y, su influencia en el ámbito laboral 
Explicar el proceso del manejo adecuado de las emociones y la relación con el liderazgo.
Identificar las técnicas de motivación: job enrichment, programa de calidad de vida laboral, teoría de las tres necesidades.
</t>
  </si>
  <si>
    <t xml:space="preserve">Determinar las áreas de oportunidad en IE  y estrategias para fortalecerlas.
Diseñar estrategias motivacionales conforme a las características de sus colaboradores.
</t>
  </si>
  <si>
    <t xml:space="preserve">Proactivo
Respeto
Responsabilidad, 
Iniciativa
Puntualidad
Crítico
Espíritu de superación personal
Analítico. </t>
  </si>
  <si>
    <t>Liderazgo Transformacional</t>
  </si>
  <si>
    <t xml:space="preserve">Identificar los estilos de liderazgo (Autocrático, democrático, transaccional, laissez faire, situacional y transformador).
Identificar la diferencia entre líder y jefe.
Describir las habilidades de un líder transformador  (generar cultura de innovación continua, enfoque a fortalezas, construcción de una cultura de colaboración y servicio, crear cultura de valores)
Identificar los elementos de la rejilla administrativa o grid gerencial. 
Explicar el concepto de empowerment.
</t>
  </si>
  <si>
    <t xml:space="preserve">Distinguir el estilo de liderazgo personal y elaborar un plan de atención de áreas de mejora.
Definir una propuesta de estilo de  liderazgo acorde a las necesidades  de la organización.
Elaborar  planes tácticos y  operacionales orientados a  la aplicación del liderazgo transformacional.
</t>
  </si>
  <si>
    <t xml:space="preserve">A partir de un estudio de caso elaborará un reporte ejecutivo que contenga:
• Identificación de la problemática mediante el diagnóstico de autoestima, áreas de oportunidad de IE y grid gerencial.
• Propuesta de solución orientada a la aplicación de: planes de fortalecimiento de autoestima,  motivacionales, operacionales y de liderazgo transformacional.
</t>
  </si>
  <si>
    <t xml:space="preserve">1.-Comprender los conceptos de: Inteligencia emocional (IE), motivación y técnicas de motivación, estilos de liderazgo, líder y jefe.
2.-Comprender los conceptos, elementos y mecanismos de autoestima, sentido de pertenencia, competencia personal.
3.-Relacionar los conceptos con la problemática planteada.
4.-Analizar alternativas de solución.
5.-Comprender la estructura del  plan de acción.
</t>
  </si>
  <si>
    <t xml:space="preserve">Estudio de casos
Listas de cotejo
</t>
  </si>
  <si>
    <t xml:space="preserve">Ejercicios prácticos 
Equipos colaborativos 
Juego de roles
</t>
  </si>
  <si>
    <t>Impresos (casos), Internet, medios audiovisuales.</t>
  </si>
  <si>
    <t xml:space="preserve">Administrar el tiempo a través de técnicas de planeación y organización del tiempo para eficientar el desempeño propio.
</t>
  </si>
  <si>
    <t>Realiza un planificador de uso del tiempo que incluye: objetivos, metas, lista de pendientes, secuencia de actividades priorizadas por importancia y categorizada por grado de urgencia, definiendo horarios y margen para atención de contingencias.</t>
  </si>
  <si>
    <t>Evaluar el estilo de liderazgo personal a través de técnicas de exploración y  autoconocimiento para  fortalecer un estilo de liderazgo.</t>
  </si>
  <si>
    <t xml:space="preserve">Realiza el autodiagnóstico que contiene: estilo de liderazgo, estilo gerencial, nivel de sociabilidad, áreas de oportunidad.
Diseña el plan de capacitación que atiende a las áreas de mejora identificadas, precisando el objetivo personal, recursos y tiempo disponibles.
</t>
  </si>
  <si>
    <t xml:space="preserve">Stephen P. ,   
De Cenzo A (1996) Fundamentos de Administración, Conceptos y aplicaciones
 Distrito  Federal. México Prentice Hall
</t>
  </si>
  <si>
    <t xml:space="preserve">Terry &amp; Franklin (1985) Principios de Administración
 Distrito  Federal. México CECSA
</t>
  </si>
  <si>
    <t xml:space="preserve">Stone  F,  (1996) Administración Distrito  Federal.
 México Prentice Hall
</t>
  </si>
  <si>
    <t xml:space="preserve">Stephen P. , (1998) La administración en el mundo de hoy
 Distrito  Federal. México Prentice Hall
</t>
  </si>
  <si>
    <t xml:space="preserve">Leslie W. ,
Lloyd L. Byars
 (1995) Administración Teoría y aplicaciones Distrito  Federal. México Grupo Editor S. A.
</t>
  </si>
  <si>
    <t xml:space="preserve">Stephen P.,
  Coulter M.
 (1996) Administration. Distrito  Federal. México Prentice Hall
</t>
  </si>
  <si>
    <t xml:space="preserve">Casares A.,
 Siliceo A.
 (1993) Planeación de Vida y Carrera Distrito Federal México Limusa
</t>
  </si>
  <si>
    <t xml:space="preserve">Hoodgets R. (1989) El supervisor eficiente Distrito  Federal.
 México Mc. Graw Hill
</t>
  </si>
  <si>
    <t xml:space="preserve">Mc.Cay J. (1996) Administración del Tiempo Distrito  Federal.
 México Manual Moderno
</t>
  </si>
  <si>
    <t xml:space="preserve"> (1999) Enciclopedia ilustrada cumbre
 Distrito  Federal. México 
</t>
  </si>
  <si>
    <t xml:space="preserve"> (2002) Diccionario de la Real Academia Española
  España 
</t>
  </si>
  <si>
    <t>El alumno administrará los procesos al interior de la unidad operativa a través de técnicas de planeación, organización y control para el logro de los objetivos organizacionales.</t>
  </si>
  <si>
    <t>Planeación estratégica</t>
  </si>
  <si>
    <t>Conceptos básicos de planeación estratégica</t>
  </si>
  <si>
    <t>Describir los conceptos de:
• Planeación estratégica
• Estrategia
• Táctica
• Misión, visión y valores
• Objetivos, metas y estrategias
• estilos de planeación de Ackoff:
a) reactivista (pasado)
b) inactivista (presente)
c) preactivista (futuro)
d) interactivista (integración)</t>
  </si>
  <si>
    <t>Categorizar la orientación del estilo de planeación que tiene la organización..</t>
  </si>
  <si>
    <t>modelos organizacionales</t>
  </si>
  <si>
    <t xml:space="preserve">Describir las características de los modelos organizacionales:
• Mercadotecnia
• Producción
• Finanzas
• Recursos humanos
• Cuatro ejes:
a) sociales,
b) estratégicos,
c) administrativos y
d) tecnológicos
• Tres ejes:
a) misión,
b) diseño de transformación y
c) estructura organizacional) misión,
b) diseño de transformación y
c) estructura organizacional)
</t>
  </si>
  <si>
    <t>Proponer el modelo de organización idóneo a las características y necesidades de la organización.</t>
  </si>
  <si>
    <t>Análisis del entorno</t>
  </si>
  <si>
    <t xml:space="preserve">Explicar la incidencia del entorno en la organización: 
• educativo
• cultural
• económico
• político
• social
• ambiental
• tecnológico
Identificar la prospectiva para construir los siguientes escenarios
• real
• posible (factibles)
• probable (futurables)
• deseable (futurible)
</t>
  </si>
  <si>
    <t>Determinar las tendencias del entorno que inciden en la organización construyendo el escenario deseable.</t>
  </si>
  <si>
    <t xml:space="preserve">A partir de un caso práctico elaborará un reporte que integre: 
• análisis del modelo organizacional 
• análisis de las características del entorno
• plan estratégico que contenga:
• misión
• visión
• valores
• objetivos
• estrategias
• metas
• acciones
• recursos
• responsables
• plazos
</t>
  </si>
  <si>
    <t xml:space="preserve">1. Comprender conceptos asociados a la planeación estratégica.
2. Analizar escenarios que incidan en la organización.
3. Diseñar plan estratégico
</t>
  </si>
  <si>
    <t xml:space="preserve">Simulación por equipos colaborativos
Análisis de caso
Investigación
</t>
  </si>
  <si>
    <t xml:space="preserve">PC
Material y equipo audio visual
Pintarrón
impresos (casos)
</t>
  </si>
  <si>
    <t>Organización del trabajo</t>
  </si>
  <si>
    <t>El alumno diseñará la operación interna del área de trabajo con base en las técnicas y herramientas de planeación y organización, para el logro de los objetivos de cada unidad operativa</t>
  </si>
  <si>
    <t xml:space="preserve">Describir las formas de organización del trabajo con base en los tópicos: 
• objetivos tácticos 
• metas o indicadores de medición 
• procesos
• procedimiento
• programa
• actividad y tarea
• recursos que intervienen en los diferentes procesos:
• recurso humano (responsables)
• recurso material (suministros)
• recurso financiero (costos)
• grafico de Gantt
</t>
  </si>
  <si>
    <t>Determinar para el área o departamento un programa de trabajo congruente con la planeación estratégica definida por la alta dirección.</t>
  </si>
  <si>
    <t>Estrategias y alternativas</t>
  </si>
  <si>
    <t xml:space="preserve">Describir el concepto de estrategia y los elementos para su diseño según H.I. Ansoff:
• campo de actividad 
• vector de crecimiento 
• ventajas competitivas
• efecto sinérgico
</t>
  </si>
  <si>
    <t xml:space="preserve">Elaborar estrategias para mejorar:
• procesos
• procedimientos
• programas
• actividades y tareas
</t>
  </si>
  <si>
    <t xml:space="preserve">Proactivo
Respeto
Responsabilidad, 
Iniciativa
Puntualidad
Crítico
Espíritu de superación personal
Analítico
</t>
  </si>
  <si>
    <t xml:space="preserve">Elaborará un reporte con base en un caso práctico en el que:
Rediseñe el programa de trabajo para el área o departamento:
• objetivos del programa
• metas asociadas 
• estrategias o alternativas de cumplimiento
Organización del trabajo
• programas particulares
• procedimientos
• actividades
• tareas
Asignación de recursos
• humano
• material
• financiero
• tiempo
</t>
  </si>
  <si>
    <t xml:space="preserve">1. Comprender los elementos que integran la planeación y organización del trabajo.
2. Identificar los objetivos de los procesos asociados al área.
3. Analizar las estrategias de mejora.
4. Integrar estrategias a la secuencia de actividades y los recursos asociados
</t>
  </si>
  <si>
    <t xml:space="preserve">Simulación
Análisis de caso
Investigación
</t>
  </si>
  <si>
    <t xml:space="preserve">PC
Material y equipo audio visual
Pintarrón
Impresos (casos)
</t>
  </si>
  <si>
    <t>Análisis y evaluación</t>
  </si>
  <si>
    <t>El alumno evaluará el desempeño de cada unidad operativa a través de técnicas de análisis y evaluación de procesos para mejora de los mismos al interior de cada unidad operativa</t>
  </si>
  <si>
    <t>FODA</t>
  </si>
  <si>
    <t xml:space="preserve">Identificar la técnica de análisis FODA y su aplicación en al ámbito laboral:
• fortalezas
• oportunidades
• debilidades
• amenazas
</t>
  </si>
  <si>
    <t>Elaborar diagnóstico a través de interpretar los resultados del análisis FODA del área o departamento y hace propuestas de mejoras.</t>
  </si>
  <si>
    <t>Evaluación</t>
  </si>
  <si>
    <t xml:space="preserve">Identificar la técnica Balanced Scorecard de Ken Blanchard, considerando:
• desempeño del personal y del grupo
• resultados del proceso
• metas financieras
• indicadores de desempeño
• tiempos de cumplimiento
• retroalimentación (feedback)
• supervisión
</t>
  </si>
  <si>
    <t>Evaluar los resultados mediante la técnica Balanced Scorecard y hace propuesta de mejora</t>
  </si>
  <si>
    <t xml:space="preserve">1. Comprender las técnicas para el análisis y evaluación del trabajo.
2. Analizar los resultados de la evaluación para hacer propuestas de mejora.
3. Elaborar propuesta de mejora.
</t>
  </si>
  <si>
    <t xml:space="preserve">Estudio de casos
Lista de cotejo
</t>
  </si>
  <si>
    <t xml:space="preserve">Equipos colaborativos
Análisis de caso
Investigación
</t>
  </si>
  <si>
    <t xml:space="preserve">PC
Material y equipo audio visual
Rotafolios
Pintarrón
impresos (casos)
</t>
  </si>
  <si>
    <t>Coordinar equipos de trabajo a través de definir la planeación y la supervisión para incrementar la competitividad</t>
  </si>
  <si>
    <t xml:space="preserve">Elabora plan por equipo de trabajo con las siguientes características:
- objetivos
- metas
- estrategias
- secuencia de actividades
- tiempos de realización y de entrega de resultados
- recursos necesarios, tiempo en que se requieren y costos
- canales y medios de comunicación para nuevos acuerdos y entrega de resultados
- formas de supervisión.
</t>
  </si>
  <si>
    <t xml:space="preserve">Evaluar los resultados del equipo de trabajo con técnicas de control bajo un enfoque sistémico para fortalecer su desempeño
</t>
  </si>
  <si>
    <t xml:space="preserve">Elabora tablero de control de cumplimiento de indicadores que contiene:
- metas cuantitativas (indicadores)
- fechas especificas de cumplimiento
- nombres de los responsables
- análisis de las causas de las desviaciones en el cumplimiento de las metas con enfoque sistémico (cualitativo)
- estrategias o alternativas aplicadas
- resultados obtenidos después de aplicar las alternativas
- retroalimentación al grupo de trabajo
</t>
  </si>
  <si>
    <t xml:space="preserve">Stephen P.,
  Coulter M.
 (1996) Administration. Distrito  Federal. México Prentice Hall
</t>
  </si>
  <si>
    <t xml:space="preserve">Identificar los elementos básicos de las teorías de:
• Condicionamiento operante de Skinner
• Jerarquía de Necesidades de Maslow
• "X" y "Y" de McGregor
• Expectativas de Vroom
• Factores higiénicos de Herzberg
</t>
  </si>
  <si>
    <t xml:space="preserve">Categorizar las necesidades del individuo como resultado de su interacción en la organización 
Proponer mecanismos de adaptación de los individuos al grupo con base a la satisfacción de sus necesidades y expectativas.
</t>
  </si>
  <si>
    <t>Teoría de grupos y comunicación</t>
  </si>
  <si>
    <t xml:space="preserve">Describir la dinámica de grupos a partir de los elementos que lo integran:
• Grupos formales, informales y equipos de trabajo 
• Características: tamaño, cohesión, estatutos, roles.
• Etapas de desarrollo de un grupo: incertidumbre, cuestionamiento,  aceptación, realización y desempeño
• Grado de madurez y de pertenencia 
• Ética, moral y conciencia grupal
• Relaciones interpersonales afectivas 
• Habilidades y actitudes 
• Comunicación: efectiva, formal e informal, ascendente, descendente y lateral
Identificar las técnicas de evaluación de dinámica de grupos: sociograma, entrevistas, observación.
</t>
  </si>
  <si>
    <t>Diagnosticar la dinámica de grupo de un equipo de trabajo</t>
  </si>
  <si>
    <t xml:space="preserve">Con base en un caso práctico elaborará un reporte que incluya:
• Descripción del impacto de las expectativas individuales en el grupo 
• Diagnostico de la dinámica del grupo:
• Características
• Etapas de desarrollo de un grupo
• Grado de madurez y de pertenencia 
• Ética, moral y conciencia grupal
• Relaciones interpersonales afectivas 
• Habilidades y actitudes 
• Comunicación: efectiva, formal e informal, ascendente, descendente y lateral
</t>
  </si>
  <si>
    <t xml:space="preserve">1. Comprender los conceptos y teorías que influyen en el desempeño de los individuos y la dinámica de grupo.
2. Comprender el procedimiento de aplicación de las técnicas de evaluación de dinámica grupal.
3. Analizar la dinámica grupal.
</t>
  </si>
  <si>
    <t xml:space="preserve">Estudio de caso
Lista de cotejo
</t>
  </si>
  <si>
    <t xml:space="preserve">Estudio de casos
Investigación
Simulación
</t>
  </si>
  <si>
    <t xml:space="preserve">Material y equipo audio visual
Pintarrón
Impresos (casos)
</t>
  </si>
  <si>
    <t>Liderazgo y manejo de grupos</t>
  </si>
  <si>
    <t xml:space="preserve">Identificar los rasgos característicos del liderazgo, considerando los siguientes elementos en el manejo de grupos:
• Definición de liderazgo
• Diferencia entre jefe y líder
• Tipos de liderazgo  según Max Weber (autócrata, participativo, rienda suelta)
• Rejilla Administrativa o Grid Gerencial
• Empatía
• Diferencia entre poder y autoridad
• Empowerment
• Coaching
</t>
  </si>
  <si>
    <t>Proponer un estilo de liderazgo acorde a las necesidades de un equipo de alto rendimiento.</t>
  </si>
  <si>
    <t xml:space="preserve">Describir las Técnicas de manejo de grupos:
• Debate dirigido, actividades recreativas, grupos T, Focus Group, Role-Playing, Sociodrama y foro) para su aplicación en grupos:
• Colaborativos
• Altamente productivos
• Motivados
• Autodirigidos
y  describir los conceptos de 
Clima laboral
  a) Definición
  b) Medición
  c) Cambio
</t>
  </si>
  <si>
    <t>Promover equipos colaborativos y motivados mediante técnicas de manejo de grupos</t>
  </si>
  <si>
    <t xml:space="preserve">Distinguir las características de un equipo de alto rendimiento
• Miembros que conocen su propósito
• Roles y responsabilidades definidos
• Reglas de funcionamiento conocidas
• Integrantes que entienden el plan de trabajo y cómo medirlo
• Mecanismos efectivos para reuniones, toma de decisiones, solución de problemas, etc.
• Habilidad para auto corregirse
• Miembros interdependientes
• Comunicación abierta
• Diversidad
• Relaciones externas efectivas
• Equipos de alto rendimiento: trabajando con confianza y conciencia
</t>
  </si>
  <si>
    <t>Proponer estrategias para transformar equipos de trabajo en colaborativos, motivados, autodirigidos y altamente productivos.</t>
  </si>
  <si>
    <t xml:space="preserve">A partir de un caso práctico de equipos de trabajo, elaborará una propuesta de:  
• Estilo de liderazgo adecuado
• Técnicas de manejo de grupos para integrar, motivar y facilitar la colaboración
• Estrategias para convertir el equipo de trabajo en alto rendimiento
</t>
  </si>
  <si>
    <t xml:space="preserve">1.- Comprender los conceptos de liderazgo y clima laboral.
2.- Comprender la aplicación de técnicas de manejo de grupos.
3.- Comprender las características de equipos de alto rendimiento.
4.- Identificar las características, dinámica de grupo y la relación entre individuo-grupo-organización.
5.- Proponer estrategias para transformar el grupo de trabajo en equipo de alto rendimiento.
</t>
  </si>
  <si>
    <t xml:space="preserve">Ensayos
Lista de cotejo
</t>
  </si>
  <si>
    <t xml:space="preserve">Estudio de casos
Investigación
Conferencias
</t>
  </si>
  <si>
    <t xml:space="preserve">Determinar las características de los grupos de trabajo a través de un  diagnóstico, que determine: grado de madurez y efectividad  para capitalizar sus fortalezas y generar sinergias.  </t>
  </si>
  <si>
    <t xml:space="preserve">Realiza un diagnóstico que contiene:
• Grupos informales identificados,
• Clima laboral imperante en el área de trabajo,
• Análisis de la estructura del área o departamento,
• Análisis del grado de habilitación del trabajador en el puesto,
• Análisis de fortalezas y debilidades del grupo de trabajo
• Determinación del grado  madurez y efectividad del grupo de trabajo
</t>
  </si>
  <si>
    <t>Integrar equipos de trabajo de alto rendimiento identificando: roles, capacidades, experiencias y actitudes de los integrantes para alcanzar los objetivos de la organización.</t>
  </si>
  <si>
    <t xml:space="preserve">Integra propuesta de:
• Roles para cada uno de los colaboradores de acuerdo a sus características
• Asignación de funciones, tareas, proyectos o responsabilidades
• Definición de  valores del equipo
• Interrelación de las aportaciones entre colaborador-grupo-organización 
• Definición de objetivos individuales y grupales
• Establecimiento de mecanismos de evaluación
• Definición de estrategias de descentralización en la toma de decisiones
</t>
  </si>
  <si>
    <t xml:space="preserve">Terry &amp; Franklin (1985) Principios de Administración
 Distrito  Federal. México Cecsa
</t>
  </si>
  <si>
    <t xml:space="preserve">Stephen P. , (1998) La administración en el mundo de hoy Distrito  Federal.
 México Prentice Hall
</t>
  </si>
  <si>
    <t xml:space="preserve">Stephen P.,
  Coulter M. (1996) Administration. Distrito  Federal. México Prentice Hall
</t>
  </si>
  <si>
    <t xml:space="preserve">Mc.Cay J. (1996) Administración del Tiempo
 Distrito  Federal. México Manual Moderno
</t>
  </si>
  <si>
    <t xml:space="preserve">El alumno formulará estrategias de negociar a través de identificar el contexto, los actores  y el tipo de negociación, explorando los diferentes estilos de comunicación para adaptar el que más convenga al objetivo inicial. </t>
  </si>
  <si>
    <t>Factores y estilos de negociación</t>
  </si>
  <si>
    <t xml:space="preserve">El alumno desarrollará el plan estratégico de negociación para crear el escenario favorable a la negociación </t>
  </si>
  <si>
    <t>Factores y estilos de la negociación</t>
  </si>
  <si>
    <t xml:space="preserve">Definir Factores Internos y Externos de la negociación (tiempo, poderes, información, cultura, educación, estándares, experiencia, competencia) 
Identificar  los estilos de negociación
</t>
  </si>
  <si>
    <t xml:space="preserve">Determinar como afectan  los factores internos y externos a la negociación  
Seleccionar el estilo de negociación que convenga de acuerdo al análisis de factores (Matriz)
</t>
  </si>
  <si>
    <t>Elementos que influyen en el éxito de la negociación</t>
  </si>
  <si>
    <t xml:space="preserve">Distinguir aspectos que influyen en la negociación:
• Personales: Características de la personalidad (carisma, audacia, comunicación, manejo de la inteligencia emocional).
• Comunicación: Estilos (relacionador, persuasivo, analítico y directivo) y patrones (Verbal, corporal/sonora: expresión facial, postura corporal, tono muscular, ritmo respiratorio, tono de voz y gesticulación)
</t>
  </si>
  <si>
    <t>Determinar la táctica personal que defina el estilo de comunicación a utilizar  considerando sus rasgos personales</t>
  </si>
  <si>
    <t>Proceso de la Negociación</t>
  </si>
  <si>
    <t xml:space="preserve">Describir las etapas del proceso de negociación (pre-negociación, gruesa, fina y post-negociación).
Identificar las 15 estrategias de la negociación  (agente de autoridad limitada, dinero en juego, práctica establecida, la migaja, el perrito,  actuar y aceptar consecuencias, la salida oportuna, chico bueno- chico malo,  alta y baja autoridad, participación activa, entender, sentir , encontrarse, el aspaviento, restricciones de presupuesto, negociador reacio, la decisión) 
Identificar las 6 p´s de la negociación robusta ( producto, persona, pronóstico, problema, poder y proceso)
</t>
  </si>
  <si>
    <t>Elaborar un plan estratégico de negociación</t>
  </si>
  <si>
    <t xml:space="preserve">Realizará un plan estratégico de Negociación que contemple:  
Pre-negociación:
Objetivos
Tiempos
Responsables (Papel del líder y del equipo)
Estilo de comunicación 
Matriz de Factores 
Estilo de Negociación
Resultado Programado
Estrategia de Negociación
Táctica personal 
Gruesa y Fina
Términos Legales y comerciales
Tiempo
Comparar estándares 
Alternativas (Mínimo dos planes)
Acuerdo Preliminar 
Post-Negociación 
Cierre de acuerdos
Resultados obtenidos
Comparación entre lo planeado y lo obtenido 
Áreas de oportunidad
</t>
  </si>
  <si>
    <t xml:space="preserve">1. Identificar factores internos y externos, estrategias, el proceso de negociación, las 6 p´s de la negociación robusta y los elementos que afectan a la negociación 
2. Identificar los estilos de negociación 
3. Relacionar conceptos con su experiencia
4. Comprender la estructura del plan estratégico de la negociación
</t>
  </si>
  <si>
    <t xml:space="preserve">Proyecto
Lista de Cotejo
</t>
  </si>
  <si>
    <t xml:space="preserve">Análisis de casos 
Simulación
Equipos colaborativos
</t>
  </si>
  <si>
    <t xml:space="preserve">Impresos (casos)
Internet
Equipo audiovisual
</t>
  </si>
  <si>
    <t>Análisis de problemas y toma de decisión efectiva.</t>
  </si>
  <si>
    <t>El alumno aplicará los modelos de toma de decisión para garantizar el cumplimiento de los objetivos de la organización</t>
  </si>
  <si>
    <t>Fases para la toma de decisiones</t>
  </si>
  <si>
    <t xml:space="preserve">Explicar el concepto "toma de decisiones" 
identificar las 5 fases del proceso de toma de decisiones (Reconocimiento del problema, interpretación del problema, atención del problema, cursos de acción y consecuencias)
</t>
  </si>
  <si>
    <t>Distinguir las etapas del proceso de toma de decisiones</t>
  </si>
  <si>
    <t>Modelos para la toma de decisiones</t>
  </si>
  <si>
    <t>Identificar los 3 modelos de "toma de decisiones" (Racional, Racionalidad limitada y político) y sus características</t>
  </si>
  <si>
    <t xml:space="preserve">Identificar el modelo de toma de decisiones de acuerdo a la naturaleza del problema  
Tomar la decisión a partir del modelo seleccionado
</t>
  </si>
  <si>
    <t xml:space="preserve">A partir de un caso elaborará un plan estratégico de toma de decisiones que incluya:
Matriz del análisis del problema:  
• Identificación  
• Análisis de causas 
• Soluciones potenciales 
• Consecuencias de acciones
Alternativas de decisión:
• Selección del modelo 
• Selección de la solución   
• Implementación 
• Evaluación  
</t>
  </si>
  <si>
    <t xml:space="preserve">1. Comprender el concepto de toma de decisiones.
2. Identificar las fases y modelos de "toma de decisiones".
3. Relacionar conceptos a un caso práctico.
4. Analizar alternativas de solución.
5. Comprender la estructura del plan estratégico de toma de decisión
</t>
  </si>
  <si>
    <t xml:space="preserve">Análisis de casos
Simulación 
Equipos colaborativos
</t>
  </si>
  <si>
    <t>Evaluar el contexto de la negociación identificar su naturaleza, elementos, características y conflictos, para determinar el impacto que genera en la organización</t>
  </si>
  <si>
    <t xml:space="preserve">Elabora un análisis del contexto que se llevará a la negociación que contiene:
• fortalezas de la negociación
• oportunidades colaterales que generaría la negociación para actores
• debilidades de los actores para concretar la negociación
• amenazas que puedan incidir en la negociación
• tiempo de la negociación
• costo-valor-beneficio de la negociación
• impactos sobre la o las organizaciones
</t>
  </si>
  <si>
    <t>Determinar alternativas de acción a través de un plan estratégico de negociación para la toma de decisiones</t>
  </si>
  <si>
    <t xml:space="preserve">Elabora un plan estratégico de negociación que contiene:
• objetivos
• actores
• alcances
• estilos y roles de negociación por actor
• definición de los tiempos 
• costo-valor-beneficio
• diseño del ambiente en que se llevará a cabo la negociación
• diseño de la comunicación no verbal
• diseño de propuestas alternativas para la negociación
</t>
  </si>
  <si>
    <t>Seleccionar cursos de acción a través de herramientas de toma de decisiones, para garantizar el cumplimiento de los objetivos de la organización.</t>
  </si>
  <si>
    <t xml:space="preserve">Elabora un reporte de la selección de alternativas que contiene:
• Metodología a través de la cual se seleccionaron las alternativas
• Descripción de las alternativas seleccionadas
• Justificación de las alternativas en términos de beneficios y efectos colaterales
</t>
  </si>
  <si>
    <t xml:space="preserve">Stephen P. Robbins, David A. de Cenzo
 (1996) Fundamentos de Administración, Conceptos y aplicaciones D. F. México Prentice Hall
</t>
  </si>
  <si>
    <t xml:space="preserve">Terry &amp; Franklin
 (1985) Principios de Administración D. F México Cecsa
</t>
  </si>
  <si>
    <t xml:space="preserve">Stoner, Freeman, Gilbert
 (1996) Administración D.F. México Prentice Hall
</t>
  </si>
  <si>
    <t xml:space="preserve">Robbins, Stephen
 (1998) La administración en el mundo de hoy D.F. México Prentice Hall
</t>
  </si>
  <si>
    <t xml:space="preserve">Leslie W. Rue y Lloyd L. Byars
 (1995) Administración Teoría y aplicaciones D.F. México Grupo Editor S.A.
</t>
  </si>
  <si>
    <t xml:space="preserve">Stephen P. Robbins, Mary Coulter
 (1996) Administración. D.F. México Prentice Hall
</t>
  </si>
  <si>
    <t>Desarrollo sustentable</t>
  </si>
  <si>
    <t>El alumno reflexionará sobre un modelo de desarrollo alternativo para mejorar su calidad de vida.</t>
  </si>
  <si>
    <t>Relacionar los conceptos insertos en la globalización con su desarrollo integral</t>
  </si>
  <si>
    <t xml:space="preserve">Respeto
Responsabilidad
</t>
  </si>
  <si>
    <t>Explicar los beneficios de hacer suyo un modelo de desarrollo sustentable.</t>
  </si>
  <si>
    <t>Proponer un modelo alternativo para el desarrollo humano que considere los ejes de la sustentabilidad.</t>
  </si>
  <si>
    <t>Elaborará, a partir de una situación, una propuesta de acciones justificadas desde el enfoque de desarrollo sustentable para una organización dada.</t>
  </si>
  <si>
    <t xml:space="preserve">1. Comprender los conceptos relacionados al desarrollo sustentable
2. Relacionar estos conceptos con su desarrollo integral.
3. Analizar los beneficios de hacer suyo un modelo de desarrollo sustentable.
4. Proponer acciones desde el enfoque del desarrollo sustentable.
</t>
  </si>
  <si>
    <t xml:space="preserve">Análisis de caso
Lista de cotejo.
</t>
  </si>
  <si>
    <t xml:space="preserve">Sociodramas
Entrevistas
Análisis de casos
</t>
  </si>
  <si>
    <t>Video, carteles, Internet, Biblioteca, Revistas, Periódicos, Música y letra de canciones, publicidad, refranes, acetatos, proyector, computadora, pizarrón, rotafolios.</t>
  </si>
  <si>
    <t>Plan de vida y carrera</t>
  </si>
  <si>
    <t>El alumno elaborará un plan de vida y carrera integral, a corto, mediano y largo plazo, para su autorrealización.</t>
  </si>
  <si>
    <t xml:space="preserve">Crecimiento humano </t>
  </si>
  <si>
    <t xml:space="preserve">Describir el concepto del crecimiento humano desde los modelos:
- espiritual 
- biológico y social
- laboral y profesional
- intelectual
</t>
  </si>
  <si>
    <t>Realizará un plan de vida y carrera para sí mismo que considere valores, personalidad sana y modelo de desarrollo sustentable.</t>
  </si>
  <si>
    <t xml:space="preserve">1. Comprender el concepto del crecimiento humano desde los modelos espiritual, biológico y social, laboral y profesional,  intelectual
2. Identificar las actividades que estimulen el crecimiento humano integral. 
3. Relacionar estas actividades y conceptos con su actuar cotidiano
4. Identificar los componentes que integran un plan de vida y carrera.
5. Elaborar un plan de vida dirigido a su autorrealización, a corto, mediano y largo plazo.
</t>
  </si>
  <si>
    <t xml:space="preserve">Sociodrama
Debate
Equipos colaborativos
</t>
  </si>
  <si>
    <t>Identificar los valores a partir de una teoría, para asignar su jerarquía.</t>
  </si>
  <si>
    <t>Identifica los niveles de valor de una situación dada, positiva o negativamente, en sus ejes material, intelectual y espiritual.</t>
  </si>
  <si>
    <t>Analizar situaciones humanas para comprender su significado.</t>
  </si>
  <si>
    <t>Argumenta racionalmente el significado de situaciones reales.</t>
  </si>
  <si>
    <t>Realiza un análisis autocrítico de su desempeño.</t>
  </si>
  <si>
    <t>Elabora un plan de vida que incluya objetivos personales y profesionales acorde a su sistema de valores.</t>
  </si>
  <si>
    <t>El alumno interpretará la mecánica de los equipos de trabajo, para generar sinergia colaborativa entre sus integrantes.</t>
  </si>
  <si>
    <t>Tipos de grupos</t>
  </si>
  <si>
    <t>Formas de asociación al grupo</t>
  </si>
  <si>
    <t>El alumno integrará equipos de trabajo, a partir de su dinámica, estilo de comunicación y roles de los integrantes, para generar sinergia colaborativa entre sus integrantes.</t>
  </si>
  <si>
    <t>Características de los grupos de trabajo</t>
  </si>
  <si>
    <t>Tipos de comunicación</t>
  </si>
  <si>
    <t>Seleccionar el tipo de comunicación en función de las características del equipo de trabajo.</t>
  </si>
  <si>
    <t>Roles</t>
  </si>
  <si>
    <t>Identificar oportunidades de mejora en su ámbito económico, social y profesional mediante técnicas para el desarrollo del pensamiento creativo, para contribuir a su desarrollo personal y profesional.</t>
  </si>
  <si>
    <t>Evaluar la viabilidad de propuestas novedosas mediante el análisis de familias de inventos (productos o servicios), para satisfacer necesidades con responsabilidad social.</t>
  </si>
  <si>
    <t>Elaborar propuestas de mejora a través de las técnicas de diseño de inventos, para la aprobación del prototipo.</t>
  </si>
  <si>
    <t>Elaborar anteproyecto de mejora a partir de la propuesta, para formalizar y sustentar la viabilidad de la idea.</t>
  </si>
  <si>
    <t>El alumno establecerá estrategias de trabajo, a través de la dirección de equipos, solución de conflictos y toma de decisiones, para contribuir al logro de los objetivos de la organización.</t>
  </si>
  <si>
    <t>Liderazgo y toma de decisiones</t>
  </si>
  <si>
    <t>El alumno dirigirá equipos de trabajo, a través del manejo asertivo de los estilos de liderazgo, para contribuir al logro de los objetivos de la organización.</t>
  </si>
  <si>
    <t>Introducción al liderazgo</t>
  </si>
  <si>
    <t>Tipos de liderazgo</t>
  </si>
  <si>
    <t>Negociación y toma de decisiones</t>
  </si>
  <si>
    <t>Manejo de conflictos</t>
  </si>
  <si>
    <t>Negociación</t>
  </si>
  <si>
    <t>Negociar una situación a través de la técnica adecuada.</t>
  </si>
  <si>
    <t>El alumno desarrollará ideas innovadoras o alternativas de solución, bajo parámetros éticos de aplicación y mediante el uso de técnicas de creatividad, para dar solución a problemas cotidianos o estimular la generación de nuevos negocios que contribuyan al desarrollo económico y social del entorno.</t>
  </si>
  <si>
    <t>Proceso del pensamiento creativo</t>
  </si>
  <si>
    <t>El alumno generará ideas mediante el proceso de pensamiento creativo para satisfacer necesidades con responsabilidad social.</t>
  </si>
  <si>
    <t>La inteligencia</t>
  </si>
  <si>
    <t>Describir la teoría de las inteligencias múltiples.
Identificar las características de los seis sombreros del pensamiento.</t>
  </si>
  <si>
    <t>Pensamiento vertical y lateral</t>
  </si>
  <si>
    <t>Definir pensamiento, pensamiento vertical y pensamiento lateral.</t>
  </si>
  <si>
    <t xml:space="preserve">Generar ideas utilizando el pensamiento vertical y lateral contrastando los resultados. </t>
  </si>
  <si>
    <t>Proceso de Pensamiento Creativo</t>
  </si>
  <si>
    <t>Describir el proceso de pensamiento creativo: preparación, incubación, iluminación y verificación.</t>
  </si>
  <si>
    <t>Generar ideas siguiendo las etapas del proceso de pensamiento creativo.</t>
  </si>
  <si>
    <t>Pro-actividad
Responsabilidad
Iniciativa
Crítica
Análisis
Respeto</t>
  </si>
  <si>
    <t>Desarrollo de ideas</t>
  </si>
  <si>
    <t>El alumno desarrollará alternativas creativas de solución, mediante el proceso de desarrollo de nuevas ideas, para la resolución de problemas</t>
  </si>
  <si>
    <t>Generación de ideas</t>
  </si>
  <si>
    <t>Generar ideas de negocios o alternativas de solución factibles.</t>
  </si>
  <si>
    <t>Depuración de ideas</t>
  </si>
  <si>
    <t>Desarrollo de concepto</t>
  </si>
  <si>
    <t>Diseñar el concepto de un producto o alternativa de solución.</t>
  </si>
  <si>
    <t>Prueba de concepto</t>
  </si>
  <si>
    <t>Administración por valores</t>
  </si>
  <si>
    <t>El alumno adoptará actitudes profesionales, a través del análisis ético de valores sociales y empresariales, para promover ideas de negocio que contribuyan al desarrollo social.</t>
  </si>
  <si>
    <t>Ética y Valores</t>
  </si>
  <si>
    <t>Comunión y Comunicación</t>
  </si>
  <si>
    <t>Procesador de Textos</t>
  </si>
  <si>
    <t>Introducción a los editores de presentaciones electrónicas.</t>
  </si>
  <si>
    <t>Entorno del editor de presentaciones electrónicas.</t>
  </si>
  <si>
    <t>Elaboración de presentaciones electrónicas.</t>
  </si>
  <si>
    <t>Presentación de diapositivas.</t>
  </si>
  <si>
    <t>Aula Laboratorio / Taller</t>
  </si>
  <si>
    <t>Reacciones químicas y estequiometría</t>
  </si>
  <si>
    <t xml:space="preserve">Ejecución de tareas
Lista de verificación
</t>
  </si>
  <si>
    <t xml:space="preserve">Aprendizaje basado en proyectos
Equipos colaborativos
Discusión en grupo
</t>
  </si>
  <si>
    <t xml:space="preserve">Estudio de casos
Lista de verificación
</t>
  </si>
  <si>
    <t xml:space="preserve">Estudio de caso
Lista de cotejo
</t>
  </si>
  <si>
    <t>Distinguir en el entorno del software la definición de variables, los comandos, medios de graficación.</t>
  </si>
  <si>
    <t xml:space="preserve">Trabajo en equipo
Capacidad de auto aprendizaje
Creativo
Razonamiento deductivo
Orden y limpieza
</t>
  </si>
  <si>
    <t xml:space="preserve">Ensayo 
Lista de cotejo
</t>
  </si>
  <si>
    <t>Caso práctico
Lista de cotejo</t>
  </si>
  <si>
    <t>FÍSICA Y PROPIEDADES DE LOS MATERIALES</t>
  </si>
  <si>
    <t>Coordinar la operación de servicios de emergencia y de protección civíl, con base en el análisis de los riesgos de los agentes y fenómenos perturbadores,   planes y acciones de intervención, herramientas administrativas y la normatividad aplicable, para disminuir la morbi-mortalidad y el impacto económico, social y ecológico.</t>
  </si>
  <si>
    <t>El alumno determinara el riesgo en el manejo de la materia para establecer acciones de prevención, control y mitigación.</t>
  </si>
  <si>
    <t>Comportamiento de la materia, gases, liquidos y solidos.</t>
  </si>
  <si>
    <t>Identificar los efectos físicos derivados del comportamiento y los cambios fisicos de la materia.</t>
  </si>
  <si>
    <t>Determinar los riegos en el manejo, almacenamiento y distribución de la materia.</t>
  </si>
  <si>
    <t>Cambios de estado de la materia.</t>
  </si>
  <si>
    <t xml:space="preserve">Determinar los riesgos mediante las leyes de gases, propiedades de líquidos y sólidos. </t>
  </si>
  <si>
    <t>Tipo de reacciones  en la interacción de materiales</t>
  </si>
  <si>
    <t>El alumno determinará  riesgos y consecuencias por el tipo de reacciones de la materia para establecer acciones en el manejo de las mismas.</t>
  </si>
  <si>
    <t>Reacciones de la materia</t>
  </si>
  <si>
    <t>Identificar los tipos de reacciones endotérmicas y exotérmicas, de acuerdo al requerimiento de energia.</t>
  </si>
  <si>
    <t>Valorar tipo de reacciones de sustancias y materiales.</t>
  </si>
  <si>
    <t>Mecanismos de reacción y equilibrio químico</t>
  </si>
  <si>
    <t>Explicar las velocidades de reacción y equilibrio químico como resultado de su concentración, temperatura y catálisis.</t>
  </si>
  <si>
    <t>Estimar los efectos de las reacciones en la interacción de materia de acuerdo a su concentracion y condicion.</t>
  </si>
  <si>
    <t>Principios físicos de la materia</t>
  </si>
  <si>
    <t>El alumno determinara el grado de influencia del  estado físico de la materia en los efectos de la mecánica de los materiales para establecer dispositivos de control e intervención.</t>
  </si>
  <si>
    <t>Estados físicos de la materia</t>
  </si>
  <si>
    <t>Elaborar  escenarios de comportamiento de la materia en función de las variables de temperatura, presión y volumen.</t>
  </si>
  <si>
    <t>Mecánica de materiales.</t>
  </si>
  <si>
    <t>Determinar riesgos de comportamiento por variables de mecánica de materiales de los contenedores.</t>
  </si>
  <si>
    <t>Planear acciones de respuesta con base en un análisis de riesgos, capacidad de respuesta, recursos disponibles y los protocolos establecidos, para eficientar los servicios de emergencias.</t>
  </si>
  <si>
    <t xml:space="preserve">Elabora un plan de acciones a partir del informe de capacidad de respuesta y de los riesgos de la región, que contenga:       
- Tipo, magnitud y características de los riesgos latentes y potenciales 
- Capacidad de respuesta
- Objetivos generales
- Planes operativos de los riesgos específicos: objetivos de respuesta (durante y después de la emergencia), organización del personal (rol de actividades y responsables),  procedimientos (protocolos y normatividad aplicable), capacitación (prevención y actualización), requerimientos de materiales y equipo, instancias de apoyo, indicadores de desempeño y revaluaciones periódicas.
- Propuesta de evaluación del plan de acciones </t>
  </si>
  <si>
    <t>Valorar  la emergencia a través de un análisis de los riesgos potenciales y latentes, las características de la emergencia y capacidad de respuesta,
para informar al centro de comando y determinar la estrategia a seguir.</t>
  </si>
  <si>
    <t xml:space="preserve">Pro-actividad
Responsabilidad
Iniciativa
Crítica
Análisis
Respeto
Conciliador
</t>
  </si>
  <si>
    <t xml:space="preserve">Realizar la prueba de concepto de la idea de negocio o alternativa de solución.  </t>
  </si>
  <si>
    <t>Discusión Grupal
Aprendizaje Basado en proyectos
Equipos colaborativos</t>
  </si>
  <si>
    <t>Evaluar su sistema de valores para identificar carencias y fortalezas y oportunidades de crecimiento personal</t>
  </si>
  <si>
    <t xml:space="preserve">Urguía Lago Antonio (2000) Pensamiento crítico manual de actividades Ciudad de México
 México Jt Press
</t>
  </si>
  <si>
    <r>
      <t xml:space="preserve">                                                    SECUENCIA DIDACTICA                                  </t>
    </r>
    <r>
      <rPr>
        <sz val="8"/>
        <color theme="1"/>
        <rFont val="Calibri"/>
        <family val="2"/>
        <scheme val="minor"/>
      </rPr>
      <t xml:space="preserve">E*=Actividad Evaluable   R*= Actividad Realizada </t>
    </r>
    <r>
      <rPr>
        <sz val="8"/>
        <color theme="1"/>
        <rFont val="Webdings"/>
        <family val="1"/>
        <charset val="2"/>
      </rPr>
      <t>a</t>
    </r>
  </si>
  <si>
    <t>Elaboró (Nombre completo y Firma)</t>
  </si>
  <si>
    <t>Revisó (Nombre completo y Firma)</t>
  </si>
  <si>
    <t>Validó (Nombre completo y Firma)</t>
  </si>
  <si>
    <t>PLANEACIÓN ACADÉMICA REV. 0</t>
  </si>
  <si>
    <t>Nombre MATARIA</t>
  </si>
  <si>
    <t>FUENTE BIBLIOGRÁFICA 21</t>
  </si>
  <si>
    <t>FUENTE BIBLIOGRÁFICA 22</t>
  </si>
  <si>
    <t>FUENTE BIBLIOGRÁFICA 23</t>
  </si>
  <si>
    <t>FUENTE BIBLIOGRÁFICA 24</t>
  </si>
  <si>
    <t>FUENTE BIBLIOGRÁFICA 25</t>
  </si>
  <si>
    <t>FUENTE BIBLIOGRÁFICA 26</t>
  </si>
  <si>
    <t>FUENTE BIBLIOGRÁFICA 27</t>
  </si>
  <si>
    <t>FUENTE BIBLIOGRÁFICA 28</t>
  </si>
  <si>
    <t>FUENTE BIBLIOGRÁFICA 29</t>
  </si>
  <si>
    <t>FUENTE BIBLIOGRÁFICA 30</t>
  </si>
  <si>
    <t>FUENTE BIBLIOGRÁFICA 31</t>
  </si>
  <si>
    <t>FUENTE BIBLIOGRÁFICA 32</t>
  </si>
  <si>
    <t>FUENTE BIBLIOGRÁFICA 33</t>
  </si>
  <si>
    <t>FUENTE BIBLIOGRÁFICA 34</t>
  </si>
  <si>
    <t>FUENTE BIBLIOGRÁFICA 35</t>
  </si>
  <si>
    <t>FUENTE BIBLIOGRÁFICA 36</t>
  </si>
  <si>
    <t>FUENTE BIBLIOGRÁFICA 37</t>
  </si>
  <si>
    <t>FUENTE BIBLIOGRÁFICA 38</t>
  </si>
  <si>
    <t>FUENTE BIBLIOGRÁFICA 39</t>
  </si>
  <si>
    <t>MATERIA 59</t>
  </si>
  <si>
    <t>LICENCIATURA EN PROTECCIÓN CIVIL  Y EMERGENCIAS</t>
  </si>
  <si>
    <t>Coordinar la atención de emergencias y prevención de riesgos de seguridad e higiene, mediante herramientas estadísticas, la aplicación de protocolos y la operación de unidades de emergencia terrestres y con base en la normatividad aplicable, para contribuir a preservar la vida de las víctimas y a la mejora en la salud ocupacional.</t>
  </si>
  <si>
    <t>El alumno desarrollará las capacidades físicas a través de la ejecución de los estilos de nado y el orden cerrado para brindar la atención y auxilio en situaciones de emergencia.</t>
  </si>
  <si>
    <t>Natación</t>
  </si>
  <si>
    <t>El alumno ejecutará los estilos de nado  para autoprotección y brindar auxilio en situaciones de emergencia.</t>
  </si>
  <si>
    <t>Fundamentos teóricos de natación</t>
  </si>
  <si>
    <t xml:space="preserve">Definir los conceptos y técnicas básicas de natación:    
- Flotabilidad                      
- Respiración
- Propulsión  (patada y braceo) 
Describir las formas de entrada al agua  
</t>
  </si>
  <si>
    <t xml:space="preserve">Ejecutar las técnicas de: 
-Entrada al agua
-Respiración 
-Flotación 
-Propulsión
</t>
  </si>
  <si>
    <t xml:space="preserve">Observador 
Capacidad de reacción 
Tolerante al estrés 
Iniciativa 
Responsable 
Trabajo en equipo 
Disciplinado  
Dominio personal
Perseverante
</t>
  </si>
  <si>
    <t>Estilos de natación</t>
  </si>
  <si>
    <t xml:space="preserve">Describir los estilos de natación y las técnicas del nado:
- Crawl (libre).
- Pecho (braza).
- Mariposa.
- Dorso (Espalda).
</t>
  </si>
  <si>
    <t xml:space="preserve">Nadar en los estilos 
- Crawl (libre).
- Pecho (braza).
- Mariposa.
- Dorso (Espalda)
</t>
  </si>
  <si>
    <t xml:space="preserve">Observador 
Capacidad de reacción 
Tolerante al estrés 
Iniciativa 
Responsable 
Trabajo en equipo 
Disciplinado  
Dominio personal
Perseverante
</t>
  </si>
  <si>
    <t xml:space="preserve">A partir de ejercicios prácticos dentro y fuera de la alberca demostrará la ejecución  de las técnicas de nado:
- Crawl (libre).
- Pecho (braza).
- Mariposa.
- Dorso (Espalda).
</t>
  </si>
  <si>
    <t xml:space="preserve">1.- Comprender los conceptos de la natación.
2.- identificar las técnicas de respiración, flotación, propulsión y entrada en natación.
3.- Explicar los estilos de nado :
-Crawl
-Braza
-Mariposa
-Dorso
</t>
  </si>
  <si>
    <t xml:space="preserve">Ejercicios prácticos
Guía de observación
</t>
  </si>
  <si>
    <t xml:space="preserve">Ejercicios prácticos
Simulación 
Juego de roles
</t>
  </si>
  <si>
    <t xml:space="preserve">Alberca
Chalecos salvavidas 
Tiras flotadoras
Cinturón flotador
Tablas flotadoras
Pull buoys
Cañón
Computadora
</t>
  </si>
  <si>
    <t>Orden Cerrado</t>
  </si>
  <si>
    <t>El alumno ejecutará ejercicios físicos y de orden cerrado para mantener la disciplina y condición en situaciones de emergencia</t>
  </si>
  <si>
    <t xml:space="preserve">Capacidades condicionales y formaciones militares
</t>
  </si>
  <si>
    <t xml:space="preserve">Reconocer las capacidades condicionales.
- Flexibilidad
- Resistencia
- Velocidad 
- Fuerza
Describir las formaciones militares.
- Compañía
- Sección
- Pelotón
- Columna ó hilera
- Línea ó fila
Identificar las voces de mando.
- Voz preventiva
- Voz ejecutiva
</t>
  </si>
  <si>
    <t xml:space="preserve">Realizar   ejercicios  para el mantenimiento de las capacidades físicas. 
- Flexibilidad
- Resistencia
- Velocidad 
- Fuerza
Ejecutar las formaciones empleadas en la militarización.
Atender a las voces de mando en la ejecución de tareas de naturaleza militar
</t>
  </si>
  <si>
    <t xml:space="preserve">Observación                                    Capacidad de análisis 
Iniciativa 
Disciplina 
Dominio personal
Responsabilidad
Perseverancia 
Proactividad
Trabajo en equipo
</t>
  </si>
  <si>
    <t>Ejercicios de orden y control</t>
  </si>
  <si>
    <t xml:space="preserve">Describir los ejercicios preliminares de orden y control: 
- Saludar
- Marcar el paso
- Firmes 
- Descanso
- Flancos
- Distancia
- Marcha
--- Paso redoblado
--- Paso de costado
--- Paso hacia atrás
--- Acortar o alargar el paso
</t>
  </si>
  <si>
    <t>Realizar  los ejercicios preliminares de orden y control.</t>
  </si>
  <si>
    <t xml:space="preserve">Observación                                    
Iniciativa 
Disciplina 
Dominio personal
Responsabilidad
Perseverancia 
Proactividad
Trabajo en equipo
Capacidad de reacción
</t>
  </si>
  <si>
    <t xml:space="preserve">A partir de prácticas de orden y control demostrará la realización acorde a la técnica correspondiente de los siguientes: 
-Ejercicios para el mantenimiento de las capacidades físicas
-Formaciones empleadas en la militarización
-Atención a voces de mando
-Evoluciones de orden y control 
</t>
  </si>
  <si>
    <t xml:space="preserve">1. Reconocer las capacidades condicionales.
2. Describir las formaciones militares.
3. Identificar las voces de mando.
4. Describir los ejercicios preliminares de orden y control.
</t>
  </si>
  <si>
    <t xml:space="preserve">Ejercicios prácticos
Equipos colaborativos
Aprendizaje situado
</t>
  </si>
  <si>
    <t xml:space="preserve">Gimnasio
Equipo para ejercicios aeróbicos y anaeróbicos
Silbatos
Conos
</t>
  </si>
  <si>
    <t>Estratificar prioridades de rescate a las víctimas de una escena mediante el análisis de datos y los protocolos correspondientes para salvaguardar la vida y la integridad de los pacientes y la suya propia.</t>
  </si>
  <si>
    <t xml:space="preserve">Elabora un reporte de evaluación de necesidades de rescate, que contenga:
- Tipo de emergencia
- Numero de víctimas
- Características de las víctimas
- Recursos humanos disponibles y sus capacidades para el rescate
- Recursos materiales necesarios y disponibles
- Distancia y tiempos de traslados
- Entorno de la escena
- Riesgos presentes
- Riesgos latentes
- Causas de riesgos
- Precauciones a considerar
- Requerimientos de equipo especializado 
- Apoyos adicionales requeridos
</t>
  </si>
  <si>
    <t xml:space="preserve">Thomas R. Baechle, Roger W. Earle (2007) Principios del entrenamiento de la Fuerza y del Acondicionamiento Físico.
 Madrid España Médica Panamericana
</t>
  </si>
  <si>
    <t xml:space="preserve">Juan Carlos Colado Sánchez (2004) Acondicionamiento físico en el medio acuático
 Barcelona España Paidotribo
</t>
  </si>
  <si>
    <t xml:space="preserve">Alex Meri Vived (2013) Fundamentos de Fisiología de la Actividad Física y el Deporte
 México México Panamericana
</t>
  </si>
  <si>
    <t xml:space="preserve">Baechle (2012) Principios de la Fuerza y del Acondicionamiento Físico
 México México Panamericana
</t>
  </si>
  <si>
    <t xml:space="preserve">Ortega Toro et. al. (2009) Cuaderno de Clase Bases del Acondicionamiento  Físico
 Murcia España Diego Marín
</t>
  </si>
  <si>
    <t xml:space="preserve">Brown (2007) Entrenamiento de la Fuerza
 México México Médica Panamericana
</t>
  </si>
  <si>
    <t>Coordinar y proporcionar atención pre-hospitalaria y de rescate a las víctimas con base en la evaluación de la escena, mediante, las técnicas y protocolos correspondientes acordes a la normatividad aplicable para preservar sus funciones y su vida desde la escena hasta la unidad de recepción.</t>
  </si>
  <si>
    <t>Introducción al acondicionamiento físico</t>
  </si>
  <si>
    <t>Elaborará un mapa conceptual el cual incluya los antecedentes generales y conceptos del acondicionamiento físico y su relación con las actividades del paramédico.</t>
  </si>
  <si>
    <t xml:space="preserve">1.- Identificar los antecedentes generales del acondicionamiento físico.
2.- Comprender los conceptos básicos del acondicionamiento físico.
3.- Relacionar el acondicionamiento físico con las actividades del paramédico.
</t>
  </si>
  <si>
    <t xml:space="preserve">Equipos colaborativos
Investigación
Discusión en grupo
</t>
  </si>
  <si>
    <t>Pintarrón, cañón computadora, equipo y material audiovisual.</t>
  </si>
  <si>
    <t>Kinesiología</t>
  </si>
  <si>
    <t xml:space="preserve">Concepto básico de kinesiología
</t>
  </si>
  <si>
    <t xml:space="preserve">Describir el concepto de kinesiología
Reconocer el cuerpo como concepto integral
</t>
  </si>
  <si>
    <t xml:space="preserve">Capacidad de análisis 
Iniciativa 
Disciplina 
Dominio personal
Responsable
</t>
  </si>
  <si>
    <t xml:space="preserve">Arcos y movilidad del cuerpo
</t>
  </si>
  <si>
    <t xml:space="preserve">Identificar el esquema de movimientos musculares
Identificar los fundamentos fisiológicos de la motricidad.
</t>
  </si>
  <si>
    <t xml:space="preserve">Realizar ejercicios de motricidad y arcos de movimiento.
</t>
  </si>
  <si>
    <t xml:space="preserve">Observación  Capacidad de análisis 
Iniciativa 
Disciplina 
Dominio personal Responsable
</t>
  </si>
  <si>
    <t xml:space="preserve">Demostrará la realización de ejercicios de motricidad y arcos de movimiento de acuerdo a los ángulos de flexión, extensión, abducción, aducción y rotación establecidos. 
</t>
  </si>
  <si>
    <t xml:space="preserve">1.- Comprender el concepto de kinesiología.
2.- Reconocer el cuerpo como concepto integral.
3.- Identificar el esquema de movimientos musculares.
4.- Comprender los fundamentos fisiológicos de la motricidad.
</t>
  </si>
  <si>
    <t xml:space="preserve">Lista de cotejo
Ejercicios prácticos
</t>
  </si>
  <si>
    <t xml:space="preserve">Equipos colaborativos
Investigación
Ejercicios prácticos
</t>
  </si>
  <si>
    <t>Pintarrón, cañón computadora, audiovisual, goniómetro.</t>
  </si>
  <si>
    <t>Variables del acondicionamiento físico</t>
  </si>
  <si>
    <t xml:space="preserve">Flexibilidad </t>
  </si>
  <si>
    <t>Realizar ejercicios que desarrollen la flexibilidad del cuerpo humano.</t>
  </si>
  <si>
    <t xml:space="preserve">Analítico 
Capacidad de reacción 
Responsable 
Con iniciativa 
Disciplinado
Proactivo 
Trabajo en equipo
</t>
  </si>
  <si>
    <t xml:space="preserve">Resistencia </t>
  </si>
  <si>
    <t xml:space="preserve">Realizar ejercicios que desarrollen la resistencia física del cuerpo humano.
</t>
  </si>
  <si>
    <t xml:space="preserve">Velocidad </t>
  </si>
  <si>
    <t xml:space="preserve">Realizar ejercicios que desarrollen la velocidad.
</t>
  </si>
  <si>
    <t xml:space="preserve">Observador 
Capacidad de reacción 
Responsable 
Con iniciativa 
Disciplinado 
Dominio personal
Perseverante 
Proactivo 
Trabajo en equipo
</t>
  </si>
  <si>
    <t xml:space="preserve">Fuerza </t>
  </si>
  <si>
    <t xml:space="preserve">Realizar ejercicios que desarrollen la fuerza física.
</t>
  </si>
  <si>
    <t xml:space="preserve">Observador 
Capacidad de reacción 
Responsable 
Con iniciativa 
Disciplinado 
Dominio personal
Perseverante 
Proactivo 
Trabajo en equipo.
</t>
  </si>
  <si>
    <t xml:space="preserve">Guía de observación
Ejercicios prácticos 
</t>
  </si>
  <si>
    <t xml:space="preserve">Práctica de campo 
Equipos colaborativos 
Juegos
</t>
  </si>
  <si>
    <t>Audiovisual, pintarrón, cañón, computadora, videos, equipo de acondicionamiento físico: Cuerdas, pesas, bicicletas, ligas, bastones, tapetes, poleas, mancuernas, colchonetas, banco de polimetría, pelota medicinal, polainas, escaleras, aros, conos, vallas, cuerda para crossfit, gimnasio, cronómetro y silbato.</t>
  </si>
  <si>
    <t>Ejecutar protocolos de protección persona del paramédico, utilizando el equipamiento correspondiente y con base a la normatividad aplicable que le permitan intervenir en la escena de manera segura y sin exponerse a riesgos.</t>
  </si>
  <si>
    <t>Evaluar riesgos y peligros reales y potenciales mediante técnicas de inspección sensoriales, de análisis del entorno de la escena y de manejo de emociones, de acuerdo a los protocolos aplicables para salvaguardar la integridad del paciente y la suya y para establecer el tipo de intervención pre-hospitalaria y en crisis.</t>
  </si>
  <si>
    <t xml:space="preserve">Elabora el reporte de la evaluación de la escena especificando:
- Hora en que llega la llamada
- Fecha
- Hora de salida de la ambulancia 
- Hora de llegada al escenario
- Entorno y dirección del Escenario
- Datos de la unidad de emergencia
- Información del operador y prestadores del servicio
- Quien reporta
- Tipo de Evento
- Riesgos presentes
- Riesgos latentes
- Causas de riesgos
</t>
  </si>
  <si>
    <t>Realizar el manejo inicial del paciente con base en la evaluación primaria y mediante la aplicación del protocolo correspondiente a la clasificación del paciente, para contribuir a la preservación de la vida y funciones del paciente.</t>
  </si>
  <si>
    <t xml:space="preserve">Ejecuta el protocolo de manejo inicial del paciente y lo documenta en un reporte escrito que incluya:
- selección de las técnicas acordes a la clasificación del paciente
- Descripción de las técnicas utilizadas de acuerdo a los resultados de la evaluación primaria.
- Resultados de la revaloración.
</t>
  </si>
  <si>
    <t xml:space="preserve">El alumno desarrollará un plan de acondicionamiento mediante rutinas con ejercicios ergonómicos aeróbicos y anaeróbicos y dieta personalizada para desarrollar destrezas que mejoren su rendimiento físico. </t>
  </si>
  <si>
    <t>Ergonomía en el acondicionamiento físico</t>
  </si>
  <si>
    <t>El alumno ejecutará ejercicios ergonómicos aeróbicos y anaeróbicos para mejorar su acondicionamiento físico.</t>
  </si>
  <si>
    <t>Introducción a la ergonomía</t>
  </si>
  <si>
    <t xml:space="preserve">Reconocer las variables del acondicionamiento físico: Fuerza, velocidad, resistencia y flexibilidad.
Explicar el concepto de ergonomía.
Comprender la mecánica corporal en el acondicionamiento físico.
Relacionar la ergonomía con la mecánica corporal en el acondicionamiento físico.
</t>
  </si>
  <si>
    <t xml:space="preserve">Apto físicamente
Disciplina
Honestidad
Observador
Proactividad
Responsabilidad
Respeto
Trabajo bajo presión
Ética 
</t>
  </si>
  <si>
    <t>Ejercicios aeróbicos y anaeróbicos</t>
  </si>
  <si>
    <t xml:space="preserve">Describir tipos de ejercicios aeróbicos:
-Bajo impacto: calistenia, sentadillas, lagartijas, salto de escuadras, abdominales,  y sus variables.
Describir tipos de ejercicios anaeróbicos:
-Alto impacto: correr, trotar, arrastres, patitos, sprints y sus variables.
Definir la producción del ácido láctico en los ejercicios aeróbicos y anaeróbicos. 
</t>
  </si>
  <si>
    <t>Realizar ejercicios aeróbicos y anaeróbicos</t>
  </si>
  <si>
    <t xml:space="preserve">Apto físicamente
Disciplina
Honestidad
Humildad
Observador 
Proactividad
Responsabilidad
Respeto
Toma de decisiones
Trabajo bajo presión
Ética 
</t>
  </si>
  <si>
    <t xml:space="preserve">Mediante pruebas físicas, demostrará una correcta ejecución de:
-Ejercicios aeróbicos: calistenia, sentadillas, lagartijas, salto de escuadras, abdominales y sus variables.
-Ejercicios anaeróbicos: correr, trotar, arrastres, patitos, sprints y sus variables.
</t>
  </si>
  <si>
    <t xml:space="preserve">1.- Comprender el concepto de ergonomía.
2.-Describir la mecánica corporal.
3.- Relacionar la ergonomía con la mecánica corporal.
4.- Comprender las técnicas de ejecución de los ejercicios aeróbicos y anaeróbicos.
5.- Comprender la producción de ácido láctico en los ejercicios aeróbicos y anaeróbicos.
</t>
  </si>
  <si>
    <t xml:space="preserve">Guía de observación
Ejercicios prácticos
</t>
  </si>
  <si>
    <t xml:space="preserve">Simulación
Prácticas en laboratorio
Equipos colaborativos.
</t>
  </si>
  <si>
    <t xml:space="preserve">Cañón.
Computadora.
Pintarrón.
Plumón.
Borrador.
Pista atlética.
Campo abierto.
Cronómetro.
Silbato.
Conos y platos.
Llantas de coche y tractor.
Cuerdas, cordeletas y piolas.
Gimnasio: caminadora, escaladora mancuernas, discos de varios pesos, barras, bicicletas estáticas, aparato múltiple de ocho estaciones.
Tabla de natación
Alberca.
</t>
  </si>
  <si>
    <t>Nutrición</t>
  </si>
  <si>
    <t>El alumno desarrollará una dieta personal para mejorar sus niveles energéticos y su rendimiento.</t>
  </si>
  <si>
    <t>Pirámide alimenticia</t>
  </si>
  <si>
    <t>Identificar los grupos de alimentos que integran la pirámide alimenticia y su interrelación.</t>
  </si>
  <si>
    <t xml:space="preserve">Apto físicamente
Disciplina
Honestidad
Humildad
Observador y analítico
Proactividad
Responsabilidad
Respeto
Toma de decisiones
Trabajo bajo presión
Ética
</t>
  </si>
  <si>
    <t>Alimentación y terapia hidroelectrolítica para el acondicionamiento físico.</t>
  </si>
  <si>
    <t xml:space="preserve">Comprender el balance de agua y electrolitos
Identificar los signos y síntomas de deshidratación
Explicar la tabla de Guyton, de ingresos y pérdidas diarias de agua en mililitros por día. 
Explicar el concepto de Índice de Masa Corporal y su cálculo.
Identificar la importancia de la alimentación balanceada en el acondicionamiento físico.
Relacionar el Índice de Masa Corporal y la alimentación balanceada.
Calcular el consumo de calorías con base en la tasa metabólica, considerando la fórmula de Harris Benedict.
</t>
  </si>
  <si>
    <t xml:space="preserve">Preparar opciones de menú acorde a sus necesidades con base en el Índice de Masa Corporal.
Reponer líquidos considerando la tabla de Guyton. 
</t>
  </si>
  <si>
    <t xml:space="preserve">Apto físicamente
Disciplina
Honestidad
Observador y analítico
Proactividad
Responsabilidad
Respeto
Toma de decisiones
Trabajo bajo presión
Ética
</t>
  </si>
  <si>
    <t xml:space="preserve">En base en su condición física e índice de masa corporal diseñará un  plan que contenga un Programa nutricional personalizado incluyendo:
Datos generales
Tabla de seguimiento que correlacione las necesidades  calóricas considerando: peso, talla, índice de masa corporal, acción dinámica específica y actividad física.
Menú que incluya los grupos de alimentos y su valor nutricional.
Reponer líquidos considerando la tabla de Guyton.
</t>
  </si>
  <si>
    <t xml:space="preserve">1.- Comprender los componentes y las funciones de los componentes de la pirámide alimenticia.
2. Comprender el balance de agua y electrolitos
3. Identificar los signos y síntomas de deshidratación
4. Explicar la tabla de Guyton, de ingresos y pérdidas diarias de agua en mililitros por día.
5.- Determinar el Índice de Masa Corporal y relacionarlo con la alimentación.
</t>
  </si>
  <si>
    <t xml:space="preserve">Guía de observación.
Bitácora o diario.
</t>
  </si>
  <si>
    <t xml:space="preserve">Ejercicios prácticos.
Solución de problemas.
Análisis de casos.
</t>
  </si>
  <si>
    <t xml:space="preserve">Tablas de cálculo de Índice de Masa Corporal.
Báscula.
Cinta métrica.
Tabla de la pirámide alimenticia.
Tablas de hidratación.
Cañón.
Pintarrón.
Computadora.
Plumones.
</t>
  </si>
  <si>
    <t>Realizar evaluación primaria del paciente mediante la aplicación del protocolo ABC, vía aérea, buena ventilación y circulación, y técnicas de exploración física rápida en busca de lesiones letales, para determinar prioridades de atención y establecer la presunción pre-hospitalaria</t>
  </si>
  <si>
    <t xml:space="preserve">Valorar al paciente y elaborar el reporte de evaluación primaria especificando:
- Estado de conciencia del paciente: Alerta, Voz, Dolor e Inconciencia.
- Valoración de la permeabilidad de la vía aérea.
- Método de control de vía aérea. 
- Ventilación: Volumen, frecuencia y patrón respiratorio.
- Método de restablecimiento de la mecánica respiratoria.
- Circulación: llenado capilar, calidad del pulso, color y temperatura de piel
- presencia de hemorragias y método de contención 
- Exploración física rápida del paciente en busca de lesiones letales.
- Escala de prioridades: "Triage"
</t>
  </si>
  <si>
    <t>Realizar el manejo inicial del paciente con base en la evaluación primaria y mediante la aplicación del protocolo correspondiente a la clasificación del paciente,  para contribuir a la preservación de la vida y funciones del paciente.</t>
  </si>
  <si>
    <t xml:space="preserve">Ejecuta el protocolo de manejo inicial del paciente y lo documenta en un reporte escrito que incluya:
- Selección de las técnicas acordes a la clasificación del paciente
- Descripción de las técnicas utilizadas de acuerdo a los resultados de la evaluación primaria.
- Resultados de la revaloración.
</t>
  </si>
  <si>
    <t xml:space="preserve">Trasladar pacientes con base en la evaluación inicial y a través de protocolos de evaluación secundaria, continua y de  manejo pre-hospitalario técnico y documental correspondientes para su seguimiento hasta su atención hospitalaria.
</t>
  </si>
  <si>
    <t xml:space="preserve">Ejecuta los protocolos de traslado y evaluación secundaria correspondientes y los documenta en un reporte que incluya:
- Protocolo de traslado utilizado de acuerdo a los resultados de la evaluación inicial del paciente
- Resultados de la de evaluación secundaria:
- Signos vitales
- Historial SAMPLER:  signos y síntomas, alergias, medicamentos, última ingesta, eventos previos y situaciones de riesgo
- Técnicas de manejo secundario del paciente     utilizadas
</t>
  </si>
  <si>
    <t xml:space="preserve">Thomas R. Baechle, Roger W. Earle (2007) Principios del entrenamiento de la Fuerza y del Acondicionamiento Físico.
 Madrid España
 Médica Panamericana
</t>
  </si>
  <si>
    <t xml:space="preserve">Joan Ramon Barbany (2012) Alimentación para el deporte y la salud
 Badalona,  España Paidotribo
</t>
  </si>
  <si>
    <t xml:space="preserve">Anita Bean (2011) La guía completa de la Nutrición del Deportista
 Badalona,  España Paidotribo
</t>
  </si>
  <si>
    <t xml:space="preserve">Louise Burke (2007) Nutrición en el deporte Madrid España Médica Panamericana
</t>
  </si>
  <si>
    <t xml:space="preserve">Angel Gil (2010) Tratado de Nutrición Madrid España Médica Panamericana
</t>
  </si>
  <si>
    <t xml:space="preserve">James D. George.
A. Garth Fisher.
Pat R. Vehrs
 (2007) Test y Pruebas Físicas Badalona,  España Paidotribo
</t>
  </si>
  <si>
    <t xml:space="preserve">José López Chicharro et. al. (2013) Fisiología del Entrenamiento Aeróbico.
 México México Panamericana
</t>
  </si>
  <si>
    <t xml:space="preserve">Ortega Toro et. al. (2009) Cuaderno de Clase Bases del Acondicionamiento Físico
 Murcia España Diego Marín
</t>
  </si>
  <si>
    <t xml:space="preserve">Brown (2007) Entrenamiento de la Fuerza  México México Editorial Médica Panamericana
</t>
  </si>
  <si>
    <t>Coordinar la operación de servicios de emergencia y de protección civil, con base en el análisis de los riesgos de los agentes y fenómenos perturbadores,   planes y acciones de intervención, herramientas administrativas y la normatividad aplicable, para disminuir la morbi-mortalidad y el impacto económico, social y ecológico.</t>
  </si>
  <si>
    <t xml:space="preserve">El alumno propondrá el proceso administrativo, a través de la planeación estratégica y herramientas de organización, supervisión y  control, para contribuir a la optimización de recursos en las organizaciones de protección civil y emergencias.
</t>
  </si>
  <si>
    <t>Principios de Administración</t>
  </si>
  <si>
    <t xml:space="preserve">El alumno propondrá el proceso administrativo, para contribuir a la operación y optimización de recursos en el antes, durante y después de  emergencias y desastres. 
</t>
  </si>
  <si>
    <t>Fundamentos de administración.</t>
  </si>
  <si>
    <t xml:space="preserve">Identificar los conceptos: 
La Administración y su evolución cronológica;                 Administración científica;
Administración operacional; 
Enfoques administrativos.
</t>
  </si>
  <si>
    <t xml:space="preserve">Asertivo 
Disciplinado 
Crítico 
Analítico 
Receptivo 
Autodidacta 
Congruente 
Trabajo en equipos colaborativos.
</t>
  </si>
  <si>
    <t>Proceso administrativo.</t>
  </si>
  <si>
    <t>Definir los conceptos de  proceso administrativo: Planeación, Organización, Dirección y Control.</t>
  </si>
  <si>
    <t>Proponer proceso administrativo de organizaciones.</t>
  </si>
  <si>
    <t>La administración y áreas funcionales de organizaciones</t>
  </si>
  <si>
    <t xml:space="preserve">Distinguir los  tipos de organizaciones de acuerdo al tamaño, al giro y origen del capital.
Identificar las áreas funcionales de organizaciones: Producción, Finanzas, Recursos humanos y Mercadotecnia.
Identificar la diferencia de la administración en los sectores público, social y privado en relación con la protección civil y emergencias.
</t>
  </si>
  <si>
    <t>Proponer la interrelación de las áreas funcionales en organizaciones de protección civil y emergencias.</t>
  </si>
  <si>
    <t xml:space="preserve">Asertivo 
Disciplinado 
Crítico 
Analítico 
Receptivo 
Autodidacta 
Congruente 
Trabajo en equipos colaborativos.
</t>
  </si>
  <si>
    <t xml:space="preserve">A partir de un caso de administración elaborará una propuesta que contenga:
- Flujo del proceso administrativo  y su justificación
- Áreas funcionales y su justificación
</t>
  </si>
  <si>
    <t xml:space="preserve">1. Comprender los conceptos básicos de administración.
2. Relacionar los conceptos de las etapas del proceso administrativo y  los tipos de organización.
3. Analizar la estructura del proceso administrativo.
4. Identificar y relacionar las áreas funcionales de  organizaciones de protección civil y emergencias.
</t>
  </si>
  <si>
    <t xml:space="preserve">Ensayo
Lista de Cotejo
</t>
  </si>
  <si>
    <t xml:space="preserve">Tareas de investigación
 Equipos colaborativos
Estudio de casos
</t>
  </si>
  <si>
    <t xml:space="preserve">Computadora
Cañón
Audiovisuales
Impresos
Pintarrón
</t>
  </si>
  <si>
    <t>Planeación</t>
  </si>
  <si>
    <t>El alumno elaborará la planeación estratégica, para contribuir al cumplimiento de los objetivos de la organización</t>
  </si>
  <si>
    <t>Tipos de planeación.</t>
  </si>
  <si>
    <t xml:space="preserve">Identificar los tipos de planeación:
- Estratégica
- Operativa
- Táctica
- Por tiempos
- Por jerarquía.
</t>
  </si>
  <si>
    <t xml:space="preserve">Asertivo
Crítico
Proactivo
Trabajo en equipo
Analítico
Receptivo
Autodidacta
Congruente
Manejo de grupo
Habilidades de gestión de la información
Toma de decisiones
Capacidad de planificar y gestionar
</t>
  </si>
  <si>
    <t>Herramientas especializadas de planeación.</t>
  </si>
  <si>
    <t xml:space="preserve">Describir las características y usos de:
- Gráficas de Gantt
- Gráficas de Pert
- Gráficas de hitos
- Análisis FODA.
</t>
  </si>
  <si>
    <t xml:space="preserve">Elaborar cronogramas de actividades, funciones y responsables.
Determinar desviaciones de la planeación.
Determinar las fortalezas, oportunidades, debilidades, y amenazas de organizaciones de protección civil y emergencias.
</t>
  </si>
  <si>
    <t xml:space="preserve">Asertivo
Crítico
Proactivo
Trabajo en equipo
Analítico
Receptivo
Autodidacta
Congruente
Manejo de grupo
Habilidades de gestión de la información
Toma de decisiones
Capacidad de planificar y gestionar
</t>
  </si>
  <si>
    <t>Principios de mejora continua</t>
  </si>
  <si>
    <t xml:space="preserve">Identificar los conceptos, características,  propósitos y estrategias de la mejora continua en la planeación.
</t>
  </si>
  <si>
    <t>Proponer estrategias de mejora continua en organizaciones de protección civil y emergencias.</t>
  </si>
  <si>
    <t xml:space="preserve">A partir de un caso de una organización elaborará la planeación estratégica que contenga:
- Misión
- Visión
- Estrategias y objetivos
- Políticas, programas operativos, cronogramas de trabajo y procedimientos 
- Determinar la situación de la organización
- Estrategias de mejora continua
</t>
  </si>
  <si>
    <t xml:space="preserve">1. Comprender los tipos de planeación
2. Identificar los componentes de la planeación estratégica.
3. Comprender los procedimientos de las herramientas  de la planeación.
4. Analizar las estrategias de la mejora continua.
</t>
  </si>
  <si>
    <t xml:space="preserve">Equipos colaborativos
Análisis de casos
Tareas de investigación
</t>
  </si>
  <si>
    <t>Organización</t>
  </si>
  <si>
    <t>El alumno determinará la estructura organizacional y asignación de los recursos, para  contribuir a la optimización de las organizaciones de protección civil y emergencias.</t>
  </si>
  <si>
    <t>Tipos de organización.</t>
  </si>
  <si>
    <t xml:space="preserve">Identificar los tipos de organización por: función, producto, cliente y distribución geográfica.
Identificar la estructura organizacional de las instancias de protección civil y emergencias.
</t>
  </si>
  <si>
    <t>Elaborar organigramas de organizaciones de protección civil y emergencias.</t>
  </si>
  <si>
    <t>Integración de los recursos humanos.</t>
  </si>
  <si>
    <t xml:space="preserve">Definir los conceptos básicos de recursos humanos: perfiles, cédulas de valuación de puestos y análisis de puestos.
Identificar las etapas del proceso de admisión: reclutamiento, selección, contratación, inducción y capacitación.
</t>
  </si>
  <si>
    <t>Elaborar funciones y perfiles de actividades.</t>
  </si>
  <si>
    <t>Asignación de  recursos.</t>
  </si>
  <si>
    <t xml:space="preserve">Explicar el concepto y criterios de la asignación de recursos humanos, materiales y financieros.
</t>
  </si>
  <si>
    <t xml:space="preserve">Asignar los recursos acorde a las características y necesidades de las organizaciones.
.
</t>
  </si>
  <si>
    <t xml:space="preserve">A partir de un caso  de organizaciones de protección civil y  emergencias, elaborará una propuesta que incluya:
-    organigramas
- funciones y perfiles 
- asignación de recursos humanos y materiales
</t>
  </si>
  <si>
    <t xml:space="preserve">1. Comprender los tipos de organización y su estructura.
2. Comprender los conceptos básicos de recursos humanos.
3. Identificar las etapas del proceso de admisión.
4. Comprender la asignación de los recursos humanos y materiales.
</t>
  </si>
  <si>
    <t xml:space="preserve">Estudios de casos 
Lista de verificación
</t>
  </si>
  <si>
    <t xml:space="preserve">Computadora
Cañón
Audiovisuales
Impresos
Pintarrón.
</t>
  </si>
  <si>
    <t>Dirección</t>
  </si>
  <si>
    <t>El alumno determinará las estrategias de dirección, para el cumplimiento de las metas en organizaciones de protección civil y emergencias</t>
  </si>
  <si>
    <t>Comunicación</t>
  </si>
  <si>
    <t>Explicar los tipos  de comunicación formal e informal en la organización.</t>
  </si>
  <si>
    <t>Proponer los canales de comunicación formal e informal acorde a las actividades de protección civil y emergencias.</t>
  </si>
  <si>
    <t xml:space="preserve">Explicar los tipos de liderazgo, motivación y estímulos motivacionales en organizaciones de protección civil y emergencias.
</t>
  </si>
  <si>
    <t xml:space="preserve">Proponer alternativas de motivación acorde a las organizaciones de protección civil y emergencias.
</t>
  </si>
  <si>
    <t>Supervisión.</t>
  </si>
  <si>
    <t xml:space="preserve">Identificar los tipos de supervisión directa e indirecta.
Explicar las técnicas de supervisión en organizaciones de protección civil y emergencias.
</t>
  </si>
  <si>
    <t>Determinar el tipo de supervisión acorde a las actividades de las organizaciones de protección civil y emergencias</t>
  </si>
  <si>
    <t xml:space="preserve">A partir de un caso  de organizaciones de protección civil y  emergencias, elaborará una propuesta que contenga:
- Tipos y canales de comunicación
- Tipos de liderazgo, motivación y estímulos
- Tipos de supervisión
</t>
  </si>
  <si>
    <t xml:space="preserve">1. Comprender los tipos de comunicación
2. Identificar los tipos de liderazgo, motivación y estímulos motivacionales en organizaciones de protección civil y emergencias.
3. Identificar los tipos de supervisión en organizaciones de protección civil y emergencias.
4. Elaborar una propuesta de mejora para las estrategias de la dirección.
</t>
  </si>
  <si>
    <t>Control</t>
  </si>
  <si>
    <t>El alumno propondrá estrategias de control, para validar el cumplimiento de las metas.</t>
  </si>
  <si>
    <t>Tipos de control.</t>
  </si>
  <si>
    <t xml:space="preserve">Definir los tipos de control:
- Procesos
- Resultados
</t>
  </si>
  <si>
    <t>Proponer tipos de control en organizaciones de protección civil y emergencias.</t>
  </si>
  <si>
    <t>Medidas de desempeño.</t>
  </si>
  <si>
    <t xml:space="preserve">Definir las bases cualitativas y cuantitativas  de la medición del desempeño.
Explicar el concepto y elaboración de indicadores de desempeño.
</t>
  </si>
  <si>
    <t>Proponer indicadores de desempeño en actividades de protección civil y emergencias.</t>
  </si>
  <si>
    <t xml:space="preserve">A partir de un caso  de organizaciones de protección civil y  emergencias, elaborará una propuesta que contenga:
a) Tipos de control 
b) Indicadores de desempeño 
</t>
  </si>
  <si>
    <t xml:space="preserve">1. Identificar los tipos de control.
2. Comprender las bases cualitativas y cuantitativas de la medición del desempeño.
3. Reconocer la importancia de la aplicación de los controles.
4. Elaborar los indicadores propios de las áreas de compras y ventas.
</t>
  </si>
  <si>
    <t xml:space="preserve">Computadora,
Cañón
Audiovisuales
Impresos
Pintarrón.
</t>
  </si>
  <si>
    <t>Valorar la emergencia a través de un análisis de los riesgos potenciales y latentes, las características de la emergencia y capacidad de respuesta, para informar al centro de comando y determinar la estrategia a seguir.</t>
  </si>
  <si>
    <t xml:space="preserve">Elabora un reporte de la emergencia que contenga:
- Tipo  y características de desastre. 
- Responsable
- -Fecha, lugar de la emergencia
- Situación geográfica y vías de acceso
- Hora de inicio del evento 
- impacto a la población
- Condiciones climáticas
- Condiciones sanitarias
- Riesgos potenciales y latentes
- Características de la población
- Capacidad de respuesta en el lugar
- Presencia y requerimientos de instancias de apoyo
- Status de los servicios públicos
- Número de lesionados
- Tipos de lesiones
- Centros de atención inicial donde se canalizan los lesionados.
- Notificación vía radio y electrónica al centro de mando 
- Estrategias: de acciones ante la emergencia,  búsqueda y rescate, de evacuación, de acordonamiento, cerco epidemiológico
- Equipo a utilizar en  la emergencia
</t>
  </si>
  <si>
    <t>Coordinar las acciones de respuesta ante la emergencia a través de las estrategias establecidas, las brigadas, instituciones de apoyo, los protocolos de atención y la normatividad aplicable, para responder acorde a la situación de emergencia.</t>
  </si>
  <si>
    <t xml:space="preserve">Coordina y elabora un reporte de las actividades que contenga:
A) Supervisión a través de los registros de:
- Estadio de la emergencia (bajo, en proceso o fuera de control)
- Estadio de los riesgos potenciales y latentes (bajo, en proceso o fuera de control)
- Número aproximado de lesionados, evacuados y damnificados
- Protocolos aplicados
- Intercomunicación constante entre el centro de comando unificado y el personal en sitio de emergencia
- Desempeño del personal de emergencia
- Interacción con el personal de las instancias de apoyo 
- Estrategias establecidas y su adecuación ante las necesidades detectadas
- Rutas de acceso y evacuación
- Escenarios de atención, protección y seguridad. 
 B) Resultados de intervención:
- Responsable
- Fecha, lugar y duración de la emergencia
- Características de la emergencia y su control: técnicas y estrategias utilizadas
- Total de personas atendidas: lesionados, rescatados, damnificados
- Aproximación de personas desaparecidas
- Tipos de lesiones
- Impacto a la población
- Riesgos potenciales y latentes
- Capacidad de respuesta
- Participación de instancias de apoyo y actuación
- Bitácora de comunicación vía radio y electrónica entre el centro de mando y el sitio de la emergencia
- Reportes de las estrategias implementadas 
- Reporte del equipo y material utilizado
- Interpretación y conclusiones de las acciones
- Informe a las autoridades y medios de comunicación
- propuestas de mejora
</t>
  </si>
  <si>
    <t>Determinar las necesidades de recursos humanos y materiales a partir de un análisis de la disponibilidad de los mismos y riesgos de la región, para gestionar los requerimientos del centro de atención de emergencias.</t>
  </si>
  <si>
    <t xml:space="preserve">Elaborar un informe de la  capacidad de respuesta de los servicios de emergencia y de los riesgos de la región que  incluya:
A) CAPACIDAD DE RESPUESTA:
- Bases de operación: número y ubicación de las  bases, vehículos de emergencia (número, tipo y nivel de atención), equipamiento de rescate (vertical, urbano, de montaña, acuático, aéreo y materiales peligrosos), recursos de personal (funciones, formación y experiencia) y materiales.
- centros de atención hospitalaria: ubicación, nivel de atención y capacidad instalada.
B) ANÁLISIS DE RIESGOS:
- Tipos y magnitud de los riesgos: presentes,  potenciales    y    latentes 
- Mapa
- Condiciones climáticas
- Condiciones sanitarias
- Idiosincrasia
- Antecedentes sociopolíticos
- Historia de desastres ocurridos en la región
- Directorio de posibles contactos de la zona
- Formatos de evaluación
- Requerimientos de recursos humanos y materiales.
- Vías de acceso
- Posibles efectos adversos: a la población, impacto al medio ambiente, infraestructura (vivienda, bien público, industrial), servicios públicos, salud y económicos.
</t>
  </si>
  <si>
    <t xml:space="preserve">Elabora un plan de acciones a partir del informe de capacidad de respuesta y de los riesgos de la región, que contenga:       
- Tipo, magnitud y características de los riesgos latentes y potenciales 
- Capacidad de respuesta
- Objetivos generales
- Planes operativos de los riesgos específicos: objetivos de respuesta (durante y después de la emergencia), organización del personal (rol de actividades y responsables),  procedimientos (protocolos y normatividad aplicable), capacitación (prevención y actualización), requerimientos de materiales y equipo, instancias de apoyo, indicadores de desempeño y revaluaciones periódicas.
- Propuesta de evaluación del plan de acciones
</t>
  </si>
  <si>
    <t>Diagnosticar el nivel de riesgo y vulnerabilidad de inmuebles y zonas mediante técnicas de inspección, el análisis de la información de expertos y con base en la normatividad aplicable, para integrar el atlas de riesgo.</t>
  </si>
  <si>
    <t xml:space="preserve">Inspecciona inmuebles y zonas, y elabora un reporte  diagnóstico que incluya:
- Descripción del estatus  y nivel de riesgos en inmuebles: usos de suelo; estructurales, no estructurales; recursos circundantes en el  entorno; características sociodemográficas; principales actividades económicas; características climatológicas durante las estaciones del año.
- Descripción de la vulnerabilidad y nivel de riesgos naturales y sociales: geológicos; hidrometeoro lógicos; químico-tecnológicos, sanitario-ecológicos y socio-organizativo.
- Antecedentes históricos de contingencias en la zona
- Capacidad de respuesta de las instancias de urgencias
- Riesgos a los que se está expuesta la zona a partir del análisis de la información recabada del CENAPRED, atlas de riesgo, y del sistema de información geográfica
- Conclusiones
</t>
  </si>
  <si>
    <t>Estructurar acciones de protección civil considerando el atlas de riesgo, las características de la población y la normatividad aplicable para proteger a la población, sus bienes y el entorno.</t>
  </si>
  <si>
    <t xml:space="preserve">Elabora un programa de protección civil que contenga:
1. Definición del programa
2. Objetivos
3. Desarrollo del programa: normatividad en la que se basa, medidas y dispositivos de protección, seguridad y autoprotección del personal, usuarios y bienes.
4.Subprograma de prevención: 
- Definición
- Funciones organización, documentación del programa interno, análisis de riesgos; directorios e inventarios; señalización; programa de mantenimiento; normas de seguridad; equipos de seguridad; capacitación; difusión y concientización; realización de ejercicios y simulacros.
5. Subprograma de auxilio: 
- definición
- funciones: alertamiento, plan de emergencias y evaluación de daños.
6. Subprograma de recuperación:
- Definición
- Funciones: vuelta a la normalidad
- Anexos
</t>
  </si>
  <si>
    <t>Capacitar a la población y personal operativo con base en el programa de protección civil y a través de la planeación e instrumentación  didáctica, para fomentar la participación de la población, fomentar la cultura de la prevención y la actualización técnica del personal.</t>
  </si>
  <si>
    <t xml:space="preserve">Elabora e imparte cursos de capacitación que contenga:
- Detección de necesidades de capacitación
- Objetivos 
- Justificación
- Planeación del curso de capacitación: participantes, calendarización, temas, estrategias de enseñanza, materiales didácticos, estrategias de evaluación de los participantes, técnicas de manejo de grupo , y requerimientos de espacio y equipo
- Costo de la capacitación
- Evaluación del  curso y del instructor 
- Conclusiones y propuestas de mejora
</t>
  </si>
  <si>
    <t>Determinar los daños y las necesidades de la población ante un fenómeno perturbador mediante el análisis de los informes de los brigadistas e instancias de apoyo y técnicas de recolección de datos,  para establecer las acciones de intervención.</t>
  </si>
  <si>
    <t xml:space="preserve">Elabora el informe de  daños y necesidades de la población ante el desastre que integre:
1. Tipo de desastre
2. Entidad federativa
3. Municipio
4. Localidades/rancherías/comunidades/áreas o zonas afectadas
5. Población total aproximada
6. Porcentaje aproximado de población afectada  
7. Características del fenómeno perturbador
8. Hora probable de inicio
9. Fecha: D/M/A
10. Breve descripción del evento recabando la información de los brigadistas e instancias de apoyo: detalles de la activación del servicio y del traslado al sitio, procedimientos de atención al desastre.
11. Localización del puesto de mando: responsables operativos de las instancias de apoyo requeridos y del puesto de mando.
12. Afectaciones a los servicios vitales
13. Condiciones climáticas
14. Afectaciones a la población: heridos, desaparecidos y muertos
15. Refugios temporales requeridos
16. Requerimientos de los refugios habilitados: domicilio; capacidad; servicios vitales y tiempo de disponibilidad.
17. Transporte y evacuación: número, tipos y capacidad de transporte; rutas de acceso y  de evacuación.
18. Requerimientos de los recursos humanos, materiales y financieros 
19. Instalación del consejo municipal, estatal y/o federal
De protección civil: responsables
</t>
  </si>
  <si>
    <t>Implementar las acciones de intervención de acuerdo a los procedimientos establecidos en los programas de protección civil correspondientes, la gestión de recursos humanos y materiales, y la organización de las brigadas e instituciones de apoyo, para contribuir al regreso a la normalidad.</t>
  </si>
  <si>
    <t xml:space="preserve">Elabora el plan de acción y lo implementa en concordancia con los lineamientos de los programas de Protección civil correspondientes, que incluya:
A) ETAPA AUXILIO
1. Tipo y magnitud del evento
2. Instituciones e instancias  de apoyo que participan con la descripción de la organización y comunicación con los responsables, detallando la dinámica del evento y ajustando las estrategias de acción planeadas.    
3. Cronograma de la organización de  las acciones a realizar, correspondiente a: 
- Delimitar  zonas de atención de la emergencia: de riesgos, latentes y potenciales, así como su dinámica
- Rescate de heridos mediante rutas de acceso y evacuación, y su canalización a hospitales
- Rescate de personas afectadas mediante rutas de acceso y evacuación, y su canalización a albergues
- Habilitamiento de albergues
- Censo de daños materiales y servicios vitales
- Acciones para mitigar los efectos
- Establecer las condiciones de trabajo y de descanso de las brigadas hasta la vuelta a la normalidad 
4. Ejecutar la supervisión e integrar  el informe diario de las actividades establecidas en el cronograma:
- Fatiga y bitácoras de los brigadistas y coordinadores de brigadistas a sus jefes, día a día.
- Formatos de informe diario de los jefes del Centro de Comando Unificado
B) ETAPA DE VUELTA A LA NORMALIDAD
5. Cronograma de la organización de las acciones de vuelta a la normalidad en la zona de desastre, de acuerdo a la normatividad aplicable:
- verificación de la atención a heridos y atención en albergues.
- retiro de brigadas e instancias de apoyo 
- censo de daños a infraestructura, viviendas y edificios públicos;   daño a mobiliario y daños a servicios vitales.
- saneamiento, recuperación y habilitación de los servicios vitales
- saneamiento y recuperación de viviendas, comercios, infraestructura, vialidades e industrias.
- reubicación de las comunidades afectadas y su fundamentación
- suministro de provisiones a los afectados
6. Ejecutar el seguimiento e integrar  el informe de las actividades establecidas en el cronograma, con los representantes de las Instituciones e instancias de apoyo involucradas.
</t>
  </si>
  <si>
    <t>Evaluar las acciones de intervención  implementadas, mediante un análisis comparativo de los resultados obtenidos del plan de acción durante el desastre y los objetivos del programa de protección civil, para proponer los ajustes pertinentes a los programas vigentes.</t>
  </si>
  <si>
    <t xml:space="preserve">Elabora un informe de evaluación de  las acciones realizadas, que contenga:
1. Tipo y magnitud del evento.
2. Instituciones e instancias de apoyo participantes: 
- bitácoras del desempeño de los brigadistas: seguimiento de protocolos, manejo de estrés y trabajo en equipo.
- Número de fallecidos de personal
- Número de desaparecidos de personal
- Número de personas lesionadas
- Afectaciones de equipo y material
- Tiempo de activación en las instituciones e instancias de apoyo
- Tiempo de respuesta en la zona de desastre
- Cantidad de personal de brigadas acorde a la magnitud del desastre
- Tipo y cantidad de equipamiento y material acorde a la emergencia del desastre
3. Análisis de Indicadores de las acciones implementadas durante el desastre:
- Localización de las zonas delimitadas: riesgos, latentes y potenciales
- Población atendida (sexo y edad):
- Número de personas lesionadas
- Número de personas fallecidas
- Número de personas desaparecidos
- Número de personas afectadas
- Mapas de rutas de acceso y evacuación utilizadas
- Albergues: número de albergues habilitados, dirección, población atendida y vigencia del albergue.
- Número, tipo y estatus de viviendas afectadas; nivel socioeconómico de la población afectada; número, tipo y estatus de los servicios vitales
- Acciones emprendidas para mitigar los efectos en tiempo y forma
- Bitácoras de los roles de trabajo de las brigadas establecidos:  lugar de trabajo; tipo de trabajo; horas trabajadas; días trabajados; semanas y meses trabajados; alimentos; ropa y hospedaje
4. Análisis comparativo de las acciones implementadas durante el desastre, contra el cronograma y los protocolos establecidos.
5. Análisis de los indicadores de las acciones para la vuelta a la normalidad implementadas:
- Partes de servicio y bitácoras de la atención a heridos y atención en albergues.
- Reporte del retiro de brigadas e instancias de apoyo y su justificación
- Censo de daños a infraestructura, viviendas y edificios públicos;   daño a mobiliario y daños a servicios vitales
- Cumplimiento del cronograma del saneamiento, recuperación y habilitación de los servicios vitales
- Cumplimiento del cronograma del saneamiento y recuperación de viviendas, comercios, infraestructura, vialidades e industrias.
- Verificación de reubicación de las comunidades afectadas, de acuerdo a la normatividad.
- Cotejo de los reportes de entrega de provisiones a los afectados 
6. Análisis comparativo de las acciones para la vuelta a la normalidad implementadas, contra el cronograma acordado:
7. Conclusiones y propuestas de mejora
8. Anexos: formatos de registro y verificación; apoyos visuales, .implementadas durante el desastre, contra el cronograma y los protocolos establecidos.
</t>
  </si>
  <si>
    <t>Koontz, H. (2008) Administración una perspectiva global (13ª. Ed.) D.F. México McGraw-Hill Interamericana de México, S.A.</t>
  </si>
  <si>
    <t>Robbins, S. (2004) Administración (8ª Ed.) D.F. México Pearson Education</t>
  </si>
  <si>
    <t>Werther, W. (2008) Administración de recursos humanos. (6ª Ed.) D.F. México McGraw-Hill Interamericana de México, S.A.</t>
  </si>
  <si>
    <t>Rodríguez Valencia, J. (2005) Cómo aplicar la planeación estratégica a la pequeña y mediana empresa (5ª Ed.) D.F. México Cengage Learning Editores</t>
  </si>
  <si>
    <t>David, F. (2003) Conceptos de administración estratégica (9ª. Ed.) D.F.  México Pearson Education</t>
  </si>
  <si>
    <t>Puchol, L. (2003) Dirección y gestión de recursos humanos (5ª Ed.) Madrid España Ediciones Díaz de Santos</t>
  </si>
  <si>
    <t>Palomo Vadillo, M. (2007) Liderazgo y motivación de equipos de trabajo (4ª Ed.) D.F.  México ESIC Editorial</t>
  </si>
  <si>
    <t xml:space="preserve">Chiavenato, I (2001) Administración, Teoría, proceso y practica
 Bogotá Colombia Mc Graw Hill
</t>
  </si>
  <si>
    <t xml:space="preserve">Fernández Arena, J.
(1999) El proceso administrativo
 México México Diana
</t>
  </si>
  <si>
    <t xml:space="preserve">Munch Galindo, L.
(2006) Fundamentos de administración
 México México Trillas
</t>
  </si>
  <si>
    <t>Coordinar la atención de emergencias y prevención de riesgos de seguridad e higiene, mediante herramientas estadísticas, la aplicación de protocolos y la operación de unidades de emergencia terrestres, con base en la normatividad aplicable, para contribuir a preservar la vida de las víctimas y a la mejora en la salud ocupacional.</t>
  </si>
  <si>
    <t>El Alumno coordinará servicios de emergencia con base en la mejora continua y toma de decisiones para brindar atención prehospitalaria de calidad.</t>
  </si>
  <si>
    <t>Proceso administrativo</t>
  </si>
  <si>
    <t xml:space="preserve">El alumno evaluará procesos  considerando las teorías de mejora continua para proponer las acciones administrativas en el área de atención prehospitalaria. </t>
  </si>
  <si>
    <t>Evolución del proceso administrativo</t>
  </si>
  <si>
    <t xml:space="preserve">Explicar las teorías de Fayol y Taylor. 
Explicar conceptos y etapas del proceso administrativo.
</t>
  </si>
  <si>
    <t xml:space="preserve">Analítico
Honestidad
Responsabilidad
Humildad
Observador y analítico
Tolerancia
</t>
  </si>
  <si>
    <t>Mejora continua</t>
  </si>
  <si>
    <t>Explicar las teorias de mejora continua, sus elementos y aplicaciones: Deming, Kaizen, Tagushi.</t>
  </si>
  <si>
    <t>Propone acciones de mejora a los protocolos y procedimientos de la atencion Prehospitalaria.</t>
  </si>
  <si>
    <t xml:space="preserve">Analítico
Responsabilidad
Honestidad
Humildad
Observador y analítico
Tolerancia
</t>
  </si>
  <si>
    <t>Obstaculos para la eficiencia y efectividad y cadena de valor</t>
  </si>
  <si>
    <t xml:space="preserve">Explicar las siete enfermedades mortales en la administración según Deming
Explicar la importancia del valor agregado para el proceso administrativo y la consecución del objetivo que se persigue
</t>
  </si>
  <si>
    <t xml:space="preserve">Determinar las actitudes que influyen negativamente en la  mejora integral de la competitividad en una situación dada. </t>
  </si>
  <si>
    <t xml:space="preserve">Analítico
Responsabilidad
Honestidad
Humildad
Observador y analítico
Tolerancia
</t>
  </si>
  <si>
    <t xml:space="preserve">A partir de la revisión de un caso practico, entregará un reporte que incluya:
Las etapas del proceso administrativo
- Propuesta de mejora
-Barreras y obstáculos del proceso administrativo.
-Conclusiones.
</t>
  </si>
  <si>
    <t xml:space="preserve">1. Identificar las etapas históricas del proceso administrativo.
2. Comprender los conceptos y etapas del proceso administrativo. 
3. Comprender las teorías de mejora continua, sus elementos y aplicaciones: Deming, Kaizen, Tagushi.
4. Identificar las siete enfermedades mortales en la administración según Deming
5. Comprender la importancia del valor agregado para el proceso administrativo y la consecución del objetivo que se persigue
</t>
  </si>
  <si>
    <t xml:space="preserve">Estudio de Caso
Lista de verificación
</t>
  </si>
  <si>
    <t>Supervisión</t>
  </si>
  <si>
    <t>El alumno ejecutará la supervisión con toma de decisiones en el medio prehospitalario para la resolución de problemas</t>
  </si>
  <si>
    <t>Principios de la supervisión en el trabajo</t>
  </si>
  <si>
    <t xml:space="preserve">Explicar los principios de la supervisión.
Explicar los objetivos de la supervisión
Comprende las funciones de la supervisión.
</t>
  </si>
  <si>
    <t xml:space="preserve">Analítico
Responsabilidad
Honestidad
Humildad
Toma de decisiones
Trabajo bajo presión
Observador y analítico
Tolerancia
Confidencialidad
</t>
  </si>
  <si>
    <t>Estilos de supervisión</t>
  </si>
  <si>
    <t>Reconocer los estilos de supervisión.</t>
  </si>
  <si>
    <t xml:space="preserve">Verificar que los recursos y equipamiento se encuentre disponible y en condicione adecuadas.
Verificar la disponibilidad del personal paramédico.
</t>
  </si>
  <si>
    <t xml:space="preserve">Analítico
Responsabilidad
Honestidad
Humildad
Toma de decisiones
Trabajo bajo presión
Observador y analítico
Tolerancia
Apto físicamente
Confidencialidad
</t>
  </si>
  <si>
    <t>Explicar el proceso para la toma de decisiones: Definición del problema, ánalisis del problema, evaluación de las alternativas, elección de la alternativa, aplicación de la decisión, evaluación de resultados.</t>
  </si>
  <si>
    <t>Implementar estrategias de toma de decisiones en la solución de problemas</t>
  </si>
  <si>
    <t xml:space="preserve">Analítico
Responsabilidad
Honestidad
Humildad
Toma de decisiones
Trabajo bajo presión
Observador y analítico
Tolerancia
Confidencialidad
</t>
  </si>
  <si>
    <t xml:space="preserve">A partir de un caso real, entregará un reporte de supervisión que incluya:
Estilo de  supervisión utilizado
Áreas débiles de la supervisión de acuerdo a los tipos de procesos y condiciones del personal.
El resultado de la toma de decisiones 
</t>
  </si>
  <si>
    <t xml:space="preserve">1. Comprender los objetivos de la supervisión.
2. Explicar los estilos de supervisión
3.Comprender el proceso de supervisión
4.Comprender el proceso para la toma de decisiones
</t>
  </si>
  <si>
    <t xml:space="preserve">Casos Prácticos
Lista de Cotejo
</t>
  </si>
  <si>
    <t xml:space="preserve">Aprendizaje basado en problemas
Equipos Colaborativos
Ejercicios Prácticos
Investigación
Discusión en grupo
</t>
  </si>
  <si>
    <t xml:space="preserve">Cañón.
Computadora.
Internet.
Pintarrón.
Presentaciones en Power Point.
</t>
  </si>
  <si>
    <t xml:space="preserve">Organizar los recursos que interbienen en el evento con base en la normatividad aplicable, las caracteristicas del evento, y emplenado protocolos de comunicación, para dar respuesta a la emergencia </t>
  </si>
  <si>
    <t xml:space="preserve">Elabora el informe de servicio, de acuerdo a las etapas del evento, especificando:
Antes:
-lista de cotejo requisitada con base en el protocolo de entrega-recepción
-reabastecimiento de insumos
-integración de escuadras
asignación de jefes de escuadras de acuerdo a los recursos disponibles
-reporte de actividades de unidades de acuerdo al protocolo.
Durante:
-datos del servicio: tipo de emergencia, hora, dirección.
-escuadra  que atiende el evento
-unidad que atiende el evento: numero económico y tipo.
-Hora de salida de la emergencia
-hora de llegada de la unidad de emergencia al evento
-reporta las condiciones del entorno
-apoyos solicitados para atender el evento
-condiciones del paciente
-hora del inicio del traslado del paciente
-hora de llegada al centro de atención con el paciente
-hora de salida del hospital de la unidad de emergencia.
Después:
-hora de llegada a la base
eventualidades ocurridas durante el servicio
actividades realizadas de limpieza y reabastecimiento de la unidad
-lista de cotejo requisitada con base en el protocolo de entrega recepción.
</t>
  </si>
  <si>
    <t>Supervisar el cumplimiento de las acciones de preveención de incidente, accidentes y sinisetros con base en el plan de proteccion civil interno, y la verificación de condiciones de seguridad y la normatividad aplicable para la mejora en la salud ocupacional y avatir el indice de accidentes</t>
  </si>
  <si>
    <t xml:space="preserve">Verifica e integra un reporte de seguimiento que incluya:
-comportamiento de vulnerabilidades: incidencias y prevalecías
-lista de cotejo de cumplimiento de las capacidades de auto protección: equipamiento de protección y recursos humanos y materiales disponibles
-guía de observación del cumplimiento de los protocolos de seguridad
-propuesta de acciones preventivas y de mejora
</t>
  </si>
  <si>
    <t xml:space="preserve">EDAVID Fred (2006) Concepto de Administración Estratégica
 D.F. México Pearson Prentice Hall
</t>
  </si>
  <si>
    <t xml:space="preserve">María de la Luz Balderas
 (2010) Administración de los Servicios de Enfermería
 D.F. México Mac. Graw-Hill
</t>
  </si>
  <si>
    <t xml:space="preserve">Harold Koontz
 (2007) Elementos de Administración
 D.F. México Mac. Graw-Hill
</t>
  </si>
  <si>
    <t xml:space="preserve">Cuauhtémoc Anda Gutiérrez
 (2007) Administración y Calidad D.F. México Limusa
</t>
  </si>
  <si>
    <t xml:space="preserve">Gustavo Velázquez Mastretta
 (2008) Administración de los Sistemas de Producción D.F. México Limusa (Noriega Editores)
</t>
  </si>
  <si>
    <t>El alumno evaluará el potencial de riesgo de fenómenos perturbadores, a través del análisis del histórico de riesgos, herramientas de detección de riesgos, métodos de manejo de materiales peligrosos, software especializado y la normatividad aplicable para contribuir a la toma de decisiones en las acciones de prevención, control y mitigación de daños a población.</t>
  </si>
  <si>
    <t>Riesgos y fenómenos perturbadores</t>
  </si>
  <si>
    <t>El alumno determinará los tipos, niveles y origen de los riesgos para establecer acciones en materia de protección civil.</t>
  </si>
  <si>
    <t xml:space="preserve">Clasificación de riesgos y fenómenos perturbadores  
</t>
  </si>
  <si>
    <t>Identificar  los conceptos y características de riesgo, emergencia y fenómeno perturbador.
Identificar los  tipos de riesgo:
- Interno
- Externo
Identificar los niveles de riesgo:
- Bajo
- Moderado
- Alto
Describir los fenómenos perturbadores y sus características: 
- Geológicos
- Hidrometeorológicos
- Sanitarios
- Físico-químico
- Socio-organizativos
Identificar la normatividad relacionada en materia de Protección Civil emanada de la Constitución Política de los Estados Unidos Mexicanos en sus artículos: 1°, 3°,  4°, 6°, 7°, 8°, 9°, 11°, 16°, 17°, Titulo VI Artículo 123°.
Explicar la estructura, alcance y propósito de la Ley General de Protección Civil y  
Manual de Organización y Operación del Sistema Nacional de Protección Civil.
Identificar la normatividad relacionada en materia de Protección Civil  en la Ley General de Salud, la Ley General de Población, Ley General de Equilibrio Ecológico y Protección al Ambiente y Ley Federal del Trabajo.
Identificar la Declaración Universal de los Derechos Humanos en sus Artículos 3 y 25 inciso 1 y 2</t>
  </si>
  <si>
    <t xml:space="preserve">Determinar el nivel de riesgo en situaciones de emergencia y desastre.
Determinar tipo de fenómeno perturbador que genera las emergencias y desastres.
Determinar la normatividad aplicable en materia de protección civil en emergencias y desastres.
</t>
  </si>
  <si>
    <t xml:space="preserve">Responsabilidad
Disciplina
Proactivo
Liderazgo
Trabajo en equipo.
Trabajo bajo presión
Analìtico
Sistemático
Preciso
Objetividad
Actitud de servicio
Honestidad
Ética
Innovación
Organizado
Empatía
Asertividad
Comunicación efectiva
Respeto a los derechos humanos de cada individuo
</t>
  </si>
  <si>
    <t xml:space="preserve">Histórico de riesgos       </t>
  </si>
  <si>
    <t xml:space="preserve">Identificar el concepto de Histórico de riesgos y su aplicación en la prevención, control y mitigación ante emergencias y desastres.
Identificar las Fuentes de información sobre riesgos y desastres naturales: Atlas de riesgo; Prevención de Desastres (CENAPRED), Programa IRIS del Instituto Nacional de Estadística, Geografía e Informática (INEGI); proyecto ARCE de la Organización de Naciones Unidas (ONU) y Sistemas de Información geográfica.
</t>
  </si>
  <si>
    <t xml:space="preserve">Elaborar histórico de riesgos de emergencias en su región.
Elaborar histórico de riesgos de fenómenos perturbadores geológicos, hidrometeorológicos y sanitarios en su región.
Determinar la vulnerabilidad de emergencias y desastres
</t>
  </si>
  <si>
    <t>Responsabilidad
Disciplina
Proactivo
Liderazgo
Trabajo en equipo.
Trabajo bajo presión
Analìtico
Sistemático
Preciso
Objetividad
Actitud de servicio
Honestidad
Ética
Innovación
Organizado
Empatía
Asertividad
Comunicación efectiva</t>
  </si>
  <si>
    <t>Herramientas para determinar incidentes</t>
  </si>
  <si>
    <t xml:space="preserve">Explicar las herramientas que determinan incidentes:
- Evaluación de la escena, situación y seguridad, "Tres S"
- Análisis del histórico de riesgos
- Análisis de vulnerabilidad de riesgos
- Fórmula de riesgo: amenaza X vulnerabilidad = riesgo
- Técnica de Análisis Funcional de Operatividad "HAZOP"
- Técnica de ¿qué pasa si?  "What if"
</t>
  </si>
  <si>
    <t>Determinar riesgos y su área de influencia.</t>
  </si>
  <si>
    <t xml:space="preserve">Responsabilidad
Disciplina
Proactivo
Liderazgo
Trabajo en equipo.
Trabajo bajo presión
Analìtico
Sistemático
Preciso
Objetividad
Actitud de servicio
Honestidad
Ética
Innovación
Organizado
Empatía
Asertividad
Comunicación efectiva
</t>
  </si>
  <si>
    <t xml:space="preserve">A partir de un caso de emergencias y desastres, entregará un reporte que contenga:
- Tipo de fenómeno perturbador
- Tipo de riesgo y su área de influencia
- Nivel de riesgo
- Histórico de riesgos
- Normatividad aplicable
</t>
  </si>
  <si>
    <t xml:space="preserve">1. Identificar  los conceptos y características de riesgo, emergencia y fenómenos perturbadores.
2. Comprender los tipos de riesgos y sus niveles.
3. Analizar la normatividad aplicable en materia de protección civil.
4. Comprender el concepto, herramientas y aplicación del histórico de riesgos.
5. Comprender las herramientas y procedimientos que determinan el grado de riesgo ante emergencias y desastres.
</t>
  </si>
  <si>
    <t xml:space="preserve">Ejercicios prácticos
Análisis de casos 
Investigación
</t>
  </si>
  <si>
    <t xml:space="preserve">Computadora
Internet
Equipo multimedia
</t>
  </si>
  <si>
    <t>Materiales peligrosos</t>
  </si>
  <si>
    <t>El alumno establecerá acciones de prevención, control y mitigación en el manejo de materiales peligrosos para contribuir a la seguridad de la población.</t>
  </si>
  <si>
    <t>Caracterización de materiales peligrosos</t>
  </si>
  <si>
    <t xml:space="preserve">Identificar el concepto, tipos y características de materiales peligrosos: corrosivo, reactivo, explosivo, tóxico, inflamable y biológico infeccioso (CRETIB).
Explicar las técnicas de medición y normatividad aplicable de materiales peligrosos:
- Exposímetros
- Detector de gases
- Detector de nivel de oxígeno
- Manejo de residuos peligrosos
Identificar los riesgos toxicológicos de los materiales peligrosos.
</t>
  </si>
  <si>
    <t xml:space="preserve">Determinar las características de materiales peligrosos.
Determinar grado de riesgo  toxicidad de materiales peligrosos.
</t>
  </si>
  <si>
    <t>Manejo de materiales peligrosos</t>
  </si>
  <si>
    <t xml:space="preserve">Explicar el manejo de materiales peligrosos.
Identificar la normatividad aplicable del manejo de materiales peligrosos.
Explicar los mecanismos de control y mitigación de los efectos en emergencias y desastres de origen fisicoquímico.
Identificar la estructura de las hojas de seguridad de materiales peligrosos, HSMP.
Interpretar hojas de seguridad de materiales peligrosos.
</t>
  </si>
  <si>
    <t xml:space="preserve">Establecer acciones de prevención,  control y mitigación de eventos adversos con materiales peligrosos.
</t>
  </si>
  <si>
    <t xml:space="preserve">A partir de un caso de emergencias y desastres con materiales peligrosos, elaborará un reporte que contenga:
- Tipo de materiales peligrosos
- Grado de riesgo y toxicidad de los materiales 
- Acciones de prevención 
- Acciones de control
- Acciones de mitigación
- Normatividad aplicable
</t>
  </si>
  <si>
    <t xml:space="preserve">1. Analizar  los tipos y características de los materiales peligrosos.
2. Comprender las técnicas de medición y sus procedimientos de los materiales peligrosos.
3. Identificar los riesgos toxicológicos de los materiales peligrosos.
4. Comprender el manejo de los materiales peligrosos y la normatividad aplicable.
5. Comprender los mecanismos de control y mitigación de los efectos en emergencias y desastres de origen fisicoquímico.
</t>
  </si>
  <si>
    <t xml:space="preserve">Estudio de caso
Lista de cotejo
</t>
  </si>
  <si>
    <t xml:space="preserve">Ejercicios prácticos
Análisis de casos
Investigación
</t>
  </si>
  <si>
    <t xml:space="preserve">Computadora
Internet
Equipo multimedia
</t>
  </si>
  <si>
    <t>Simulador de prevención de riesgos</t>
  </si>
  <si>
    <t>El alumno  determinará el grado de riesgo y zonas de amortiguamiento para establecer acciones de protección civil.</t>
  </si>
  <si>
    <t>Comandos y funciones</t>
  </si>
  <si>
    <t xml:space="preserve">Identificar el software especializado en prevención de riesgos industriales: Simulación de Contaminación y Riesgos en Industrias, (SCRI).
Identificar la interfaz y los comandos principales del software
</t>
  </si>
  <si>
    <t xml:space="preserve">Responsabilidad
Disciplina
Proactivo
Liderazgo
Trabajo en equipo.
Trabajo bajo presión
Analìtico
Sistemático
Actitud de servicio
Honestidad
Ética
Innovación
Organizado
Empatía
Asertividad
Solidaridad
Comunicación efectiva
Objetividad
</t>
  </si>
  <si>
    <t>Aplicación del simulador</t>
  </si>
  <si>
    <t>Explicar el  cálculo de grado de riesgo y zonas de amortiguamiento en emergencias y desastres.</t>
  </si>
  <si>
    <t>Determinar el grado de riesgo y zonas de amortiguamiento de emergencias y desastres.</t>
  </si>
  <si>
    <t xml:space="preserve">Responsabilidad
Disciplina
Proactivo
Liderazgo
Trabajo en equipo.
Trabajo bajo presión
Analìtico
Sistemático
Actitud de servicio
Honestidad
Ética
Innovación
Organizado
Empatía
Asertividad
Solidaridad
Comunicación efectiva
Objetividad
</t>
  </si>
  <si>
    <t xml:space="preserve">A partir de un caso de protección civil mediante el simulador de riesgos, entregará un reporte que contenga:
- Grado de riesgo
- Zonas de amortiguamiento
</t>
  </si>
  <si>
    <t xml:space="preserve">1. Identificar la interfaz y comandos del simulador de prevención de riesgos.
2. Comprender los procedimientos del cálculo de grado de riesgo en emergencias y desastres.
3. Comprender los procedimientos en el pronóstico de las zonas de amortiguamiento en emergencias y desastres.
</t>
  </si>
  <si>
    <t xml:space="preserve">Ejercicios prácticos
Análisis de casos
Investigación
</t>
  </si>
  <si>
    <t xml:space="preserve">Computadora
Internet
Equipo multimedia
Software de simulación SCRI
</t>
  </si>
  <si>
    <t xml:space="preserve">Determinar  las necesidades de recursos  humanos y materiales a partir de un análisis de la disponibilidad de los mismos y riesgos de la región, para gestionar los requerimientos del centro de atención de emergencias.    </t>
  </si>
  <si>
    <t xml:space="preserve">Elaborar un informe de la  capacidad de respuesta de los servicios de emergencia y de los riesgos de la región que  incluya:
A) CAPACIDAD DE RESPUESTA:
- Bases de operación: número y ubicación de las  bases, vehículos de emergencia (número, tipo y nivel de atención), equipamiento de rescate (vertical, urbano, de montaña, acuático, aéreo y materiales peligrosos), recursos de personal (funciones, formación y experiencia) y materiales.
- Centros de atención hospitalaria: ubicación, nivel de atención y capacidad instalada.
B) ANÁLISIS DE RIESGOS:
- Tipos y magnitud de los riesgos: presentes,  potenciales    y    latentes 
- Mapa
- Condiciones climáticas
- Condiciones sanitarias
- Idiosincracia
- Antecedentes sociopolíticos
- Historia de desastres ocurridos en la región
- Directorio de posibles contactos de la zona
- Formatos de evaluación
- Requerimientos de recursos humanos y materiales.
- Vías de acceso
- Posibles efectos adversos: a la población, impacto ambiental, infraestructura (habitacional, comercial, industrial y público), servicios públicos, salud y económicos.
</t>
  </si>
  <si>
    <t xml:space="preserve">Planear  acciones de respuesta con base en un análisis de riesgos, capacidad de respuesta, recursos disponibles y los protocolos establecidos, para eficientar los servicios de emergencias. 
</t>
  </si>
  <si>
    <t xml:space="preserve">Elabora un plan de acciones a partir del informe de capacidad de respuesta y de los riesgos de la región, que contenga:       
- Tipo, magnitud y características de los riesgos latentes y potenciales 
- Capacidad de respuesta
- Objetivos generales
- Planes operativos de los riesgos específicos: objetivos de respuesta (durante y después de la emergencia), organización del personal (rol de actividades y responsables),  procedimientos (protocolos y normatividad aplicable), capacitación (prevención y actualización), requerimientos de materiales y equipo, instancias de apoyo, indicadores de desempeño y revaluaciones periódicas.
- Propuesta de evaluación del plan de acciones 
</t>
  </si>
  <si>
    <t xml:space="preserve">Valorar  la emergencia a través de un análisis de los riesgos potenciales y latentes, las características de la emergencia y capacidad de respuesta,
para informar al centro de comando y determinar la estrategia a seguir.
</t>
  </si>
  <si>
    <t xml:space="preserve">Elabora un reporte de la valoración de la emergencia que contenga:
- Tipo  y características de la emergencia
- Responsable
- Fecha, lugar de la emergencia
- Situación geográfica y vías de acceso
- Hora de inicio del evento 
- Impacto a la población
- Condiciones climáticas
- Condiciones sanitarias
- Riesgos potenciales y latentes
- Características de la población
- Capacidad de respuesta en el lugar
- Presencia y requerimientos de instancias de apoyo
- Status de los servicios públicos
- Número de lesionados
- Tipos de lesiones
- Centros de atención inicial donde se canalizan los lesionados.
- Notificación vía radio y electrónica al centro de mando 
- Estrategias: de acciones ante la emergencia,  búsqueda y rescate, de evacuación, de acordonamiento, cerco epidemiológico
- Equipo a utilizar en  la emergencia
</t>
  </si>
  <si>
    <t xml:space="preserve">Coordinar las acciones de respuesta ante la emergencia, a través de las estrategias establecidas, las brigadas, instituciones de apoyo, los protocolos de atención y la normatividad aplicable,
para responder acorde a la situación de emergencia. 
</t>
  </si>
  <si>
    <t xml:space="preserve">Coordina y elabora un reporte de las actividades que contenga:
A) Supervisión a través de los registros de:
- Estadio de la emergencia (bajo, en proceso o fuera de control)
- Estadio de los riesgos potenciales y latentes (bajo, en proceso o fuera de control)
- Número aproximado de lesionados, evacuados y damnificados
- Protocolos aplicados
- Intercomunicación constante entre el centro de comando unificado y el personal en sitio de emergencia
- Desempeño del personal de emergencia
- Interacción con el personal de las instancias de apoyo 
- Estrategias establecidas y su adecuación ante las necesidades detectadas
- Rutas de acceso y evacuación
- Escenarios de atención, protección y seguridad. 
 B) Resultados de intervención:
- Responsable
- Fecha, lugar y duración de la emergencia
- Características de la emergencia y su control: técnicas y estrategias utilizadas
- Total de personas atendidas: lesionados, rescatados, damnificados
- Aproximación de personas desaparecidas
- Tipos de lesiones
- Impacto a la población
- Riesgos potenciales y latentes
- Capacidad de respuesta
- Participación de instancias de apoyo y actuación
- Bitácora de comunicación vía radio y electrónica entre el centro de mando y el sitio de la emergencia
- Reportes de las estrategias implementadas 
- Reporte del equipo y material utilizado
- Interpretación y conclusiones de las acciones
- Informe a las autoridades y medios de comunicación
- Propuestas de mejora
</t>
  </si>
  <si>
    <t xml:space="preserve">Diagnosticar el nivel de riesgo y vulnerabilidad de inmuebles y zonas mediante técnicas de inspección, el análisis de la información de expertos y con base en la normatividad aplicable, para integrar el atlas de riesgo. 
</t>
  </si>
  <si>
    <t xml:space="preserve">Inspecciona inmuebles y zonas, y elabora un reporte  diagnóstico que incluya:
- Descripción del estatus  y nivel de riesgos en inmuebles: usos de suelo; elementos estructurales, no estructurales; recursos circundantes en el  entorno; características sociodemográficas; principales actividades económicas; características climatológicas durante las estaciones del año.
- Descripción de la vulnerabilidad y nivel de riesgos naturales y sociales: geológicos; hidrometeorológicos; químico-tecnológicos, sanitario-ecológicos y socio-organizativo.
- Antecedentes históricos de contingencias en la zona
- Capacidad de respuesta de los sistemas de urgencias (tiempo de arribo, accesos, tipos de sistemas de emergencias).
- Riesgos a los que se està expuesta la zona a partir del análisis de la información recabada del CENAPRED, atlás de riesgo, y del sistema de información geográfica
- Conclusiones
</t>
  </si>
  <si>
    <t xml:space="preserve">Estructurar programas de protección civil considerando el atlas de riesgo, las características de la población y la normatividad aplicable para proteger a la población, sus bienes y el entorno. 
</t>
  </si>
  <si>
    <t xml:space="preserve">Elabora un programa de protección civil que contenga:
1. Definición del programa
2. Objetivos
3. Desarrollo del programa : normatividad en la que se basa, medidas y dispositivos de protección, seguridad y autoprotección del personal, usuarios, bienes y medio ambiente
4.Subprograma de prevención: 
- Definición
- Funciones organización, documentación del programa interno, análisis de riesgos; directorios e inventarios; señalización; programa de mantenimiento; normas de seguridad; equipos de seguridad; capacitación; difusión y concientización; realización de ejercicios y simulacros.
5. Subprograma de auxilio: 
- Definición
- Funciones: alertamiento, plan de emergencias y evaluación de daños.
6. Subprograma de recuperación:
- Definición
- Funciones: vuelta a la normalidad
- Anexos
</t>
  </si>
  <si>
    <t xml:space="preserve">Capacitar a la población y al personal operativo, con base en el programa de protección civil y a través de la planeación e instrumentación didáctica, para fomentar la participación de la población, fomentar la cultura de la prevención y la actualización técnica del personal. 
</t>
  </si>
  <si>
    <t xml:space="preserve">Elabora e imparte cursos de capacitación que contenga:
- Detección de necesidades de capacitación
- Objetivos 
- Justificación
- Planeación del curso de capacitación: participantes, calendarización, temas, estrategias de enseñanza, materiales didácticos, estrategias de evaluación de los participantes, técnicas de manejo de grupo , y requerimientos de espacio y equipo
- Costo de la capacitación
- Evaluación del  curso y del instructor 
- Conclusiones y propuestas de mejora
</t>
  </si>
  <si>
    <t xml:space="preserve">Determinar los daños y las necesidades de la población ante un fenómeno perturbador mediante el análisis de los informes de los brigadistas e instancias de apoyo y técnicas de recolección de datos,  para establecer las acciones de intervención.
</t>
  </si>
  <si>
    <t xml:space="preserve">Elabora el informe de  daños y necesidades de la población ante el desastre que integre:
1. Tipo de desastre
2. Entidad federativa
3. Municipio
4. Localidades/rancherías/comunidades/áreas o zonas afectadas
5. Población total aproximada
6. Porcentaje aproximado de población afectada  
7. Características del fenómeno perturbador
8. Hora probable de inicio
9. Fecha: D/M/A
10. Breve descripción del evento recabando la información de los brigadistas e instancias de apoyo: detalles de la activación del servicio y del traslado al sitio, procedimientos de atención al desastre.
11. Localización del puesto de mando: responsables operativos de las instancias de apoyo requeridos y del puesto de mando.
12. Afectaciones a los servicios vitales
13. Condiciones climáticas
14. Afectaciones a la población: heridos, desaparecidos y muertos
15. Refugios temporales requeridos
16. Requerimientos de los refugios habilitados: domicilio; capacidad; servicios vitales y tiempo de disponibilidad.
17. Transporte y evacuación: número, tipos y capacidad de transporte; rutas de acceso y  de evacuación.
18. Requerimientos de los recursos humanos, materiales y financieros 
19. Instalación del consejo municipal, estatal y/o federal
de protección civil: responsables 
</t>
  </si>
  <si>
    <t xml:space="preserve">Implementar las acciones de intervención de acuerdo a los procedimientos establecidos en los programas de protección civil correspondientes, la gestión de recursos humanos y materiales, y la organización de las brigadas e instituciones de apoyo, para contribuir al regreso a la normalidad. 
establecidas en el cronograma:
- Fatiga y bitácoras de los brigadistas y coordinadores de brigadistas a sus jefes, día a día.
- Formatos de informe diario de los jefes del Centro de Comando Unificado
</t>
  </si>
  <si>
    <t xml:space="preserve">Elabora el plan de acción y lo implementa en concordancia con los lineamientos de los programas de Protección civil correspondientes, que incluya:
A) ETAPA AUXILIO
1. Tipo y magnitud del evento
2. Instituciones e instancias  de apoyo que participan con la descripción de la organización y comunicación con los responsables, detallando la dinámica del evento y ajustando las estrategias de acción planeadas.    
3. Cronograma de la organización de  las acciones a realizar, correspondiente a: 
- Delimitar  zonas de atención de la emergencia: de riesgos, latentes y potenciales, así como su dinámica
- Rescate de heridos mediante rutas de acceso y evacuación, y su canalización a hospitales
- Rescate de personas afectadas mediante rutas de acceso y evacuación, y su canalización a albergues
- Habilitamiento de albergues
- Censo de daños materiales y servicios vitales
- Acciones para mitigar los efectos
- Establecer las condiciones de trabajo y de descanso de las brigadas hasta la vuelta a la normalidad 
4. Ejecutar la supervisión e integrar  el informe diario de las actividades
B) ETAPA DE VUELTA A LA NORMALIDAD
5. Cronograma de la organización de las acciones de vuelta a la normalidad en la zona de desastre, de acuerdo a la normatividad aplicable:
- Verificación de la atención a heridos y atención en albergues.
- Retiro de brigadas e instancias de apoyo 
- Censo de daños a infraestructura, viviendas y edificios públicos;   daño a mobiliario y daños a servicios vitales
- Saneamiento, recuperación y habilitación de los servicios vitales
- Saneamiento y recuperación de viviendas, comercios, infraestructura, vialidades e industrias.
- Reubicación de las comunidades afectadas y su fundamentación
- Suministro de provisiones a los afectados
6. Ejecutar el seguimiento e integrar  el informe de las actividades establecidas en el cronograma, con los representantes de las Instituciones e instancias de apoyo involucradas.
</t>
  </si>
  <si>
    <t xml:space="preserve">Evaluar las acciones de intervención implementadas mediante un análisis comparativo de los resultados obtenidos del plan de acción durante el desastre y los objetivos del programa de protección civil, para proponer los ajustes pertinentes a los programas vigentes.
</t>
  </si>
  <si>
    <t xml:space="preserve">Elabora un informe de evaluación de  las acciones realizadas, que contenga:
1. Tipo y magnitud del evento.
2. Instituciones e instancias de apoyo participantes: 
- Bitácoras del desempeño de los brigadistas: seguimiento de protocolos, manejo de estrés y trabajo en equipo.
- Número de fallecidos de personal
- Número de desaparecidos de personal
- Número de personas lesionadas
- Afectaciones de equipo y material
- Tiempo de activación en las instituciones e instancias de apoyo
- Tiempo de respuesta en la zona de desastre
- Cantidad de personal de brigadas acorde a la magnitud del desastre
- Tipo y cantidad de equipamiento y material acorde a la emergencia del desastre
3. Análisis de Indicadores de las acciones implementadas durante el desastre:
- Localización de las zonas delimitadas: riesgos, latentes y potenciales
- Población atendida (sexo y edad):
- Número de personas lesionadas
- Número de personas fallecidas
- Número de personas desaparecidos
- Número de personas afectadas
- Mapas de rutas de acceso y evacuación utilizadas
- Albergues: número de albergues habilitados, dirección, población atendida y vigencia del albergue.
- Número, tipo y estatus de viviendas afectadas; nivel socioeconómico de la población afectada; número, tipo y estatus de los servicios vitales
- Acciones emprendidas para mitigar los efectos en tiempo y forma
- Bitácoras de los roles de trabajo de las brigadas establecidos:  lugar de trabajo; tipo de trabajo; horas trabajadas; días trabajados; semanas y meses trabajados; alimentos; ropa y hospedaje
4. Análisis comparativo de las acciones implementadas durante el desastre, contra el cronograma y los protocolos establecidos.
5. Análisis de los indicadores de las acciones para la vuelta a la normalidad implementadas:
- Partes de servicio y bitácoras de la atención a heridos y atención en albergues.
- Reporte del retiro de brigadas e instancias de apoyo y su justificación
- Censo de daños a infraestructura, viviendas y edificios públicos;   daño a mobiliario y daños a servicios vitales
- Cumplimiento del cronograma del saneamiento, recuperación y habilitación de los servicios vitales
- Cumplimiento del cronograma del saneamiento y recuperación de viviendas, comercios, infraestructura, vialidades e industrias.
- Verificación de reubicación de las comunidades afectadas, de acuerdo a la normatividad.
- Cotejo de los reportes de entrega de provisiones a los afectados 
6. Análisis comparativo de las acciones para la vuelta a la normalidad implementadas, contra el cronograma acordado
7. Conclusiones y propuestas de mejora
8. Anexos: formatos de registro y verificación; apoyos visuales.
</t>
  </si>
  <si>
    <t>Casal, Joaquín (2009) Análisis de riesgos y estudios de seguridad México México Pearson Educación</t>
  </si>
  <si>
    <t xml:space="preserve">Casal, Joaquín (2004) Análisis de riesgos en Instituciones Industriales
 España Cataluña UNAM
</t>
  </si>
  <si>
    <t>Ley Borrás Roberto (1997) Libro: Análisis de incertidumbre y riesgo para la toma de decisiones México México Comunidad Morelos</t>
  </si>
  <si>
    <t>Cortés  J. María (2007) Seguridad e Higiene del Trabajo Madrid España TEBAR</t>
  </si>
  <si>
    <t>Gómez Domingo (2007) Evaluación Ambiental Estratégica Ciudad de México México MP</t>
  </si>
  <si>
    <t>Secretaría de Gobernación ( Constitución Política de los Estados Unidos Mexicanos Distrito Federal México Diario Oficial de la Federación</t>
  </si>
  <si>
    <t>Cámara de Diputados del H. Congreso de la Unión (2000) Ley General de Protección Civil Distrito Federal México Diario Oficial de la Federación</t>
  </si>
  <si>
    <t xml:space="preserve">  Ley General de Salud   </t>
  </si>
  <si>
    <t xml:space="preserve">  Ley General de Población   </t>
  </si>
  <si>
    <t>SEMARNAT  Ley General de Equilibrio Ecológico y Protección al Ambiente Distrito Federal México Diario Oficial de la federación</t>
  </si>
  <si>
    <t xml:space="preserve">Secretaría del Trabajo y Previsión Social  Ley Federal de Trabajo
 Distrito Federal México Diario Oficial de la Federación
</t>
  </si>
  <si>
    <t>El alumno elaborará un análisis de riesgo de inmuebles e infraestructura, a través de métodos y protocolos de inspección y valoración, así como herramientas estadísticas, software y normatividad aplicable para establecer acciones preventivas y de intervención ante fenómenos perturbadores.</t>
  </si>
  <si>
    <t>Estructuras de Inmuebles</t>
  </si>
  <si>
    <t>El alumno valorará los riesgos en inmuebles por fallas estructurales y averías en instalaciones para tomar decisiones e implementar acciones preventivas.</t>
  </si>
  <si>
    <t>Clasificación de inmuebles y de estructuras</t>
  </si>
  <si>
    <t xml:space="preserve">Identificar Géneros de inmuebles:
           -  Industriales
           -  Comerciales 
           - Servicios
           -  Salud
           -  Educación
           -  Cultura y recreación
            -  Hospedaje
            -  Habitacional
Describir los diferentes tipos de estructuras y sus características:
         - Estructuras de mamposteria
         -  Estructuras de concreto armado
         - Estructuras de acero
         -  Estructuras de madera
Identificar la normatividad de desarrollo urbano.
</t>
  </si>
  <si>
    <t xml:space="preserve">Determinar tipos de inmuebles y tipos de estructuras.
Verificar el uso de inmuebles correspondiente a su género y normatividad.
</t>
  </si>
  <si>
    <t xml:space="preserve">Responsabilidad
Disciplina
Proactivo
Liderazgo
Trabajo en equipo.
Trabajo bajo presión
Analítico
Sistemático
Preciso
Objetividad
Actitud de servicio
Honestidad
Ética
Innovación
Organizado
Empatía
Asertividad
Comunicación efectiva
Respeto a los derechos humanos de cada individuo
</t>
  </si>
  <si>
    <t xml:space="preserve">Interpretación de planos
arquitectónicos estructurales e instalaciones
</t>
  </si>
  <si>
    <t xml:space="preserve">Identificar Simbología en Planos: 
A) Arquitectónicos:
    - Accesos y salidas
    - Circulaciones horizontales y verticales
   -  Distribución de zonas
B) Instalaciones:
    - Servicios
    - Operaciones
    - Almacenamientos
C) Estructurales.
      - Marcos estructurales
      - Muros de carga
      - Muros resistentes
Identificar la normatividad aplicable en proyecto arquitectónico, instalaciones y estructuras.
</t>
  </si>
  <si>
    <t xml:space="preserve">Interpretar planos arquitectónicos, estructurales y de instalaciones.
Verificar físicamente elementos arquitectónicos, estructurales y de instalaciones acorde a la normatividad aplicable.
</t>
  </si>
  <si>
    <t>Detección de fallas estructurales en inmuebles</t>
  </si>
  <si>
    <t xml:space="preserve">Definir el concepto de falla estructural y diferencia entre fisura y grieta.
Describir las fallas por flexión, compresión, cortante y torsión: Sentido de grietas en el elemento estructural y sus conexiones.
Describir el protocolo de verificación de  inmuebles y recintos. 
Describir el protocolo de inspección visual de inmuebles: 
  - Tipo de estructura
  - Elementos estructurales y no  estructurales
  - Fallas en elementos estructurales
Identificar los niveles de riesgo a partir de la detección de fallas estructurales.
</t>
  </si>
  <si>
    <t xml:space="preserve">Determinar fallas estructurales, fisuras y grietas en inmuebles.
</t>
  </si>
  <si>
    <t>Detección de averías en instalaciones</t>
  </si>
  <si>
    <t xml:space="preserve">Describir el protocolo de verificación de instalaciones:
- Servicios
- Operaciones
- Almacenamientos
Identificar los niveles de riesgo a partir de la detección de averías en instalaciones.
</t>
  </si>
  <si>
    <t xml:space="preserve">Valorar el estado que guardan las instalaciones acorde a la normatividad aplicable.
</t>
  </si>
  <si>
    <t xml:space="preserve">A partir de un caso práctico elaborará un reporte que contenga:
A) de una zona:
- Géneros de los inmuebles 
- Tipos de estructura  de cada inmueble
B) señalización sobre los planos arquitectónicos de un inmueble de la zona de estudio, lo siguiente:
- Accesos, salidas, circulaciones verticales y horizontales 
 - Elementos estructurales 
- Instalaciones   
C) Memoria descriptiva de las fallas encontradas en el inmueble, con un reporte fotográfico de:
   - Muros
   - Columnas   
   - Trabes 
   - Losas
   - Instalaciones
C) Conclusiones
</t>
  </si>
  <si>
    <t xml:space="preserve">1.- Identificar los Géneros de inmuebles
2.- Analizar  las características de las estructuras
3. Identificar la normatividad de desarrollo urbano.
4. Comprender la simbología de los planos arquitectónicos, estructurales y de instalaciones.
5. Comprender el procedimiento de diagnóstico de fallas estructurales y averías en instalaciones.
</t>
  </si>
  <si>
    <t xml:space="preserve">Ejercicio practico
Lista de cotejo
</t>
  </si>
  <si>
    <t xml:space="preserve">Estudio de casos
Investigación
</t>
  </si>
  <si>
    <t xml:space="preserve">Computadora
Planos
Medios multimedia
</t>
  </si>
  <si>
    <t>Infraestructura</t>
  </si>
  <si>
    <t>El alumno estimará los riesgos en infraestructura para determinar las acciones de protección civil.</t>
  </si>
  <si>
    <t>Conceptos y clasificación de infraestructura</t>
  </si>
  <si>
    <t xml:space="preserve">Explicar el concepto de infraestructura y sus tipos:
   - Energética: Redes de combustible, redes de electricidad, presas.
   - Sanitaria e hidráulica: Redes de drenaje, red de agua potable
   - Telecomunicaciones: Redes de telefonía, redes de televisión, redes de fibra óptica
  -  Carretera
</t>
  </si>
  <si>
    <t>Elaborar un inventario de la infraestructura de una zona, localidad y/o región.</t>
  </si>
  <si>
    <t>Análisis de vialidades y sistemas vitales en una zona de riesgo</t>
  </si>
  <si>
    <t xml:space="preserve">Identificar los tipos de vialidades:
- Primarias
- Secundarias
- Terciarias
Describir los sistemas vitales.
Describir el protocolo de evaluación de daño a vialidades y sistemas vitales ante fenómenos perturbadores.
</t>
  </si>
  <si>
    <t xml:space="preserve">Valorar las afectaciones en vialidades ante fenómenos perturbadores.
Valorar el daño de sistemas vitales ante fenómenos perturbadores.
Estimar daño en vialidades y sistemas vitales ante fenómenos perturbadores mediante herramientas estadísticas y software.
</t>
  </si>
  <si>
    <t xml:space="preserve">A partir de un caso de estudio de fenómenos perturbadores, en una zona, localidad y/o región  integrará un documento que contenga:
- Tipo de fenómeno perturbador
- Tipos de infraestructura 
- Impacto en vialidades
- Impacto en sistemas vitales 
- Inventario de los daños de la infraestructura y sistemas vitales en la zona de riesgo.
- Estimación de las afectaciones mediante software y estadística
</t>
  </si>
  <si>
    <t xml:space="preserve">1.- Identificar los tipos de infraestructura.
2.- Identificar los tipos de vialidades. 
3. Identificar los sistemas vitales.
4. Comprender el  protocolo de evaluación de daño a vialidades y sistemas vitales ante fenómenos perturbadores.
</t>
  </si>
  <si>
    <t xml:space="preserve">Ejercicio practico
Lista de cotejo
</t>
  </si>
  <si>
    <t xml:space="preserve">Computadora
 Planos
 Medios multimedia
</t>
  </si>
  <si>
    <t>Incendios</t>
  </si>
  <si>
    <t>El alumno implementará acciones de extinción del fuego, para mitigar daño a vidas humanas y materiales.</t>
  </si>
  <si>
    <t>Clasificación de tipos de fuego</t>
  </si>
  <si>
    <t xml:space="preserve">Explicar el concepto de fuego, elementos que lo componen y la reacción en cadena.
Identificar los tipos de fuego por sus características:
Tipo A 
Tipo B
Tipo C
Tipo D                                                                   Tipo K
</t>
  </si>
  <si>
    <t>Manejo de incendios</t>
  </si>
  <si>
    <t xml:space="preserve">Describir los métodos de extinción del fuego:
- Separación
- Enfriamiento
-  Sofocación
- Supresión de la reacción en cadena
Identificar los equipos de extinción del fuego.
</t>
  </si>
  <si>
    <t xml:space="preserve">Determinar tipos de fuego por su origen.
Demostrar extinción del fuego por su tipo.
</t>
  </si>
  <si>
    <t xml:space="preserve">A partir de una simulación, demostrará la extinción del fuego y entregará un reporte que contenga:
- Tipo de fuego
- Protocolos de extinción del fuego 
</t>
  </si>
  <si>
    <t xml:space="preserve">1. Identificar los componentes del fuego.
2. Comprender la reacción en cadena del fuego.
3. Identificar los tipos de fuego.
4.  Comprender los métodos de extinción del fuego.
5. Identificar los equipos de extinción del fuego.
</t>
  </si>
  <si>
    <t xml:space="preserve">Estudio de caso                    Lista de cotejo
</t>
  </si>
  <si>
    <t>Ejercicios prácticos                                   Análisis de casos                                    Investigación</t>
  </si>
  <si>
    <t>Computadora                                          Internet                                                    Equipos multimedia</t>
  </si>
  <si>
    <t xml:space="preserve">Determinar las necesidades de recursos  humanos y materiales a partir de un análisis de la disponibilidad de los mismos y riesgos de la región, para gestionar los requerimientos del centro de atención de emergencias.
</t>
  </si>
  <si>
    <t xml:space="preserve">Elaborar un informe de la  capacidad de respuesta de los servicios de emergencia y de los riesgos de la región que  incluya:
A) CAPACIDAD DE RESPUESTA:
- Bases de operación: número y ubicación de las  bases, vehículos de emergencia (número, tipo y nivel de atención), equipamiento de rescate (vertical, urbano, de montaña, acuático, aéreo y materiales peligrosos), recursos de personal (funciones, formación y experiencia) y materiales.
- Centros de atención hospitalaria: ubicación, nivel de atención y capacidad instalada.
B) ANÁLISIS DE RIESGOS:
- Tipos y magnitud de los riesgos: presentes,  potenciales    y    latentes 
- Mapa
- Condiciones climáticas
- Condiciones sanitarias
- Idiosincrasia
- Antecedentes sociopolíticos
- Historia de desastres ocurridos en la región
- Directorio de posibles contactos de la zona
- Formatos de evaluación
- Requerimientos de recursos humanos y materiales.
- Vías de acceso
- Posibles efectos adversos: a la población, impacto ambiental, infraestructura (habitacional, comercial, industrial y público), servicios públicos, salud y económicos.
</t>
  </si>
  <si>
    <t xml:space="preserve">Planear acciones de respuesta a partir de un análisis de la disponibilidad de los mismos y riesgos de la región, para gestionar los requerimientos del centro de atención de emergencias.
</t>
  </si>
  <si>
    <t xml:space="preserve">Elabora un plan de acciones a partir del informe de capacidad de respuesta y de los riesgos de la región, que contenga:       
- Tipo, magnitud y características de los riesgos latentes y potenciales 
- Capacidad de respuesta
- Objetivos generales
- Planes operativos de los riesgos específicos: objetivos de respuesta (durante y después de la emergencia),organización del personal (rol de actividades y responsables),  procedimientos (protocolos y normatividad aplicable), capacitación (prevención y actualización), requerimientos de materiales y equipo, instancias de apoyo, indicadores de desempeño y revaluaciones periódicas.
- Propuesta de evaluación del plan de acciones 
</t>
  </si>
  <si>
    <t xml:space="preserve">Coordinar las acciones de respuesta ante la emergencia, a través de las estrategias establecidas, las brigadas, instituciones de apoyo, los protocolos de atención y la normatividad aplicable, para responder acorde a la situación de emergencia.  </t>
  </si>
  <si>
    <t xml:space="preserve">Coordina y elabora un reporte de las actividades que contenga:
A) Supervisión a través de los registros de:
- Estadio de la emergencia (bajo, en proceso o fuera de control)
- Estadio de los riesgos potenciales y latentes (bajo, en proceso o fuera de control)
- Número aproximado de lesionados, evacuados y damnificados
- Protocolos aplicados
- Intercomunicación constante entre el centro de comando unificado y el personal en sitio de emergencia
- Desempeño del personal de emergencia
- Interacción con el personal de las instancias de apoyo 
- Estrategias establecidas y su adecuación ante las necesidades detectadas
- Rutas de acceso y evacuación
- Escenarios de atención, protección y seguridad. 
 B) Resultados de intervención:
- Responsable
- Fecha, lugar y duración de la emergencia
- Características de la emergencia y su control: técnicas y estrategias utilizadas
- Total de personas atendidas: lesionados, rescatados, damnificados
- Aproximación de personas desaparecidas
- Tipos de lesiones
- Impacto a la población
- Riesgos potenciales y latentes
- Capacidad de respuesta
- Participación de instancias de apoyo y actuación
- Bitácora de comunicación vía radio y electrónica entre el centro de mando y el sitio de la emergencia
- Reportes de las estrategias implementadas 
- Reporte del equipo y material utilizado
- Interpretación y conclusiones de las acciones
- Informe a las autoridades y medios de comunicación
- Propuestas de mejora
</t>
  </si>
  <si>
    <t xml:space="preserve">Inspecciona inmuebles y zonas, y elabora un reporte  diagnóstico que incluya:
- Descripción del estátus  y nivel de riesgos en inmuebles: usos de suelo; estructurales, no estructurales; recursos circundantes en el  entorno; caracterìstas sociodemográficas; principales actividades económicas; características climatológicas durante las estaciones del año.
- Descripción de la vulnerabilidad y nivel de riesgos naturales y sociales: geológicos; hidrometeorológicos; químico-tecnológicos, sanitario-ecológicos y socio-organizativo.
- Antecedentes históricos de contingencias en la zona
- Capacidad de respuesta de las instancias de urgencias
- Riesgos a los que se està expuesta la zona a partir del análisis de la información recabada del CENAPRED, atlás de riesgo, y del sistema de información geográfica
- Conclusiones
</t>
  </si>
  <si>
    <t xml:space="preserve">Estructurar programas de protección
considerando el atlas de riesgo, las características de la población y la normatividad aplicable, para proteger a la población, sus bienes y el entorno.
</t>
  </si>
  <si>
    <t xml:space="preserve">Elabora un programa de protección civíl que contenga:
1. Definición del programa
2. Objetivos
3. Desarrollo del programa : normatividad en la que se basa, medidas y dispositivos de protección, seguridad y autoprotección del personal, usuarios y bienes.
4.Subprograma de prevención: 
- Definición
- Funciones organización, documentación del programa interno, análisis de riesgos; directorios e inventarios; señalización; programa de mantenimiento; normas de seguridad; equipos de seguridad; capacitación; difusión y concientización; realización de ejercicios y simulacros.
5. Subprograma de auxilio: 
- definición
- Funciones: alertamiento, plan de emergencias y evaluación de daños.
6. Subprograma de recuperación:
- Definición
- Funciones: vuelta a la normalidad
- Anexos
</t>
  </si>
  <si>
    <t xml:space="preserve">Implementar
las acciones de intervención 
de acuerdo a los procedimientos establecidos en los programas de protección civíl correspondientes, la gestión de recursos humanos y materiales, y la organización de las brigadas e instituciones de apoyo, para contribuir al regreso a la normalidad.
</t>
  </si>
  <si>
    <t xml:space="preserve">Elabora el plan de acción y lo implementa en concordancia con los lineamientos de los programas de Protección civíl correspondientes, que incluya:
A) ETAPA AUXILIO
1. Tipo y magnitud del evento
2. Instituciones e instancias  de apoyo que participan con la descripción de la organización y comunicación con los responsables, detallando la dinámica del evento y ajustando las estrategias de acción planeadas.    
3. Cronograma de la organización de  las acciones a realizar, correspondiente a: 
- Delimitar  zonas de atención de la emergencia: de riesgos, latentes y potenciales, así como su dinámica
- Rescate de heridos mediante rutas de acceso y evacuación, y su canalización a hospitales
- Rescate de personas afectadas mediante rutas de acceso y evacuación, y su canalización a albergues
- Habilitamiento de albergues
- Censo de daños materiales y servicios vitales
- Acciones para mitigar los efectos
- Establecer las condiciones de trabajo y de descanso de las brigadas hasta la vuelta a la normalidad 
4. Ejecutar la supervisión e integrar  el informe diario de las actividades establecidas en el cronograma:
- Fatiga y bitácoras de los brigadistas y coordinadores de brigadístas a sus jefes, dia a dia.
- Formatos de informe diario de los jefes del Centro de Comando Unificado
B) ETAPA DE VUELTA A LA NORMALIDAD
5. Cronograma de la organización de las acciones de vuelta a la normalidad en la zona de desastre, de acuerdo a la normatividad aplicable:
- Verificación de la atención a herídos y atención en albergues.
- Retiro de brigadas e instancias de apoyo 
- Censo de daños a infraestructura, viviendas y edificios públicos;   daño a mobiliario y daños a servicios vitales
- Saneamiento, recuperación y habilitación de los servicios vitales
- Saneamiento y recuperación de viviendas, comercios, infraestructura, vialidades e industrias.
- Reubicación de las comunidades afectadas y su fundamentación
- Suministro de provisiones a los afectados
6. Ejecutar el seguimiento e integrar  el informe de las actividades establecidas en el cronograma, con los representantes de las Instituciones e instancias de apoyo involucradas.
</t>
  </si>
  <si>
    <t xml:space="preserve">Evaluar las acciones de intervención implementadas mediante un análisis comparativo de los resultados obtenidos del plan de acción durante el desastre y los objetivos del programa de protección civil, para proponer los ajustes pertinentes a los programas vigentes."
</t>
  </si>
  <si>
    <t xml:space="preserve">Elabora un informe de evaluación de  las acciones realizadas, que contenga:
1. Tipo y magnitud del evento.
2. Instituciones e instancias de apoyo participantes: 
- Bitácoras del desempeño de los brigadistas: seguimiento de protocolos, manejo de estrés y trabajo en equipo.
- Número de fallecidos de personal
- Número de desaparecidos de personal
- Número de personas lesionadas
- Afectaciones de equipo y material
- Tiempo de activación en las instituciones e instancias de apoyo
- Tiempo de respuesta en la zona de desastre
- Cantidad de personal de brigadas acorde a la magnitud del desastre
- Tipo y cantidad de equipamiento y material acorde a la emergencia del desastre
3. Análisis de Indicadores de las acciones implementadas durante el desastre:
- Localización de las zonas delimitadas: riesgos, latentes y potenciales
- Población atendida (sexo y edad):
- Número de personas lesionadas
- Número de personas fallecidas
- Número de personas desaparecidos
- Número de personas afectadas
- Mapas de rutas de acceso y evacuación utilizadas
- Albergues: número de albergues habilitados, dirección, población atendida y vigencia del albergue.
- Número, tipo y estatus de viviendas afectadas; nivel socioeconómico de la población afectada; número, tipo y estatus de los servicios vitales
- Acciones emprendidas para mitigar los efectos en tiempo y forma
- Bitácoras de los roles de trabajo de las brigadas establecidos:  lugar de trabajo; tipo de trabajo; horas trabajadas; días trabajados; semanas y meses trabajados; alimentos; ropa y hospedaje
</t>
  </si>
  <si>
    <t xml:space="preserve">Casal, Joaquín (2004) Análisis de riesgos en Instituciones Industriales
 México México UNAM
</t>
  </si>
  <si>
    <t>Creixell M. José 1992 Estabilidad en las construcciones México México Reverté ediciones</t>
  </si>
  <si>
    <t xml:space="preserve">Gobierno DF  Normas Técnicas Complementarias del reglamento de construcciones del D.F. México México </t>
  </si>
  <si>
    <t>Plazola Cisneros Alfredo 2000 Enciclopedia de arquitectura México México Noriega Editores</t>
  </si>
  <si>
    <t>Franco Mass 2003 Principios básicos de cartografía Toluca México U. A.E.M</t>
  </si>
  <si>
    <t>Coordinar y proporcionar atención pre-hospitalaria y de rescate a las víctimas con base en la evaluación de la escena, mediante las técnicas y protocolos correspondientes acordes a la normatividad aplicable, para preservar sus funciones y su vida desde la escena hasta la unidad de recepción.</t>
  </si>
  <si>
    <t>Sistema de vida y de relación</t>
  </si>
  <si>
    <t>Generalidades de anatomía</t>
  </si>
  <si>
    <t>Identificar los términos anatómicos, así como la planimetría como herramienta de la Anatomía Topográfica</t>
  </si>
  <si>
    <t>Localizar las estructuras anatómicas por planos.</t>
  </si>
  <si>
    <t xml:space="preserve">Analítico
Disciplinado
Ético
Iniciativa
Organizado
Puntual
Proactivo
Responsable
Trabajo en equipo
</t>
  </si>
  <si>
    <t>Sistema musculo esquelético</t>
  </si>
  <si>
    <t xml:space="preserve">Analítico
Disciplinado
Ético
Iniciativa
Organizado
Puntual
Proactivo
Responsable
Trabajo en equipo
</t>
  </si>
  <si>
    <t>Sistema cardiovascular</t>
  </si>
  <si>
    <t>Identificar los nombres, la situación y posición  regional de las estructuras del sistema cardiovascular</t>
  </si>
  <si>
    <t>Localizar las estructuras anatómicas del sistema cardiovascular por regiones.</t>
  </si>
  <si>
    <t>Sistema endócrino</t>
  </si>
  <si>
    <t>Identificar los nombres, la situación y posición  regional de las estructuras del sistema endócrino</t>
  </si>
  <si>
    <t>Localizar las estructuras anatómicas del sistema endócrino por regiones.</t>
  </si>
  <si>
    <t>Sistema nervioso</t>
  </si>
  <si>
    <t>Identificar los nombres, la situación y posición general en las  regiones de las estructuras del sistema nervioso</t>
  </si>
  <si>
    <t>Localizar las estructuras anatómicas del sistema nervioso por regiones</t>
  </si>
  <si>
    <t xml:space="preserve">Portafolio de evidencias.
Rúbrica
</t>
  </si>
  <si>
    <t>Sistema de generación de la energía</t>
  </si>
  <si>
    <t>Aparato respiratorio</t>
  </si>
  <si>
    <t>Identificar los nombres, la situación y posición general en las  regiones de las estructuras del aparato respiratorio</t>
  </si>
  <si>
    <t>Localizar las estructuras anatómicas del aparato respiratorio por regiones.</t>
  </si>
  <si>
    <t>Aparato digestivo</t>
  </si>
  <si>
    <t>Identificar los nombres, la situación y posición general en las  regiones de las estructuras del aparato digestivo</t>
  </si>
  <si>
    <t>Localizar las estructuras anatómicas del aparato digestivo por regiones.</t>
  </si>
  <si>
    <t>Aparato tegumentario</t>
  </si>
  <si>
    <t>Identificar los nombres, la situación y posición general en las  regiones de las estructuras del aparato tegumentario</t>
  </si>
  <si>
    <t>Localizar las estructuras anatómicas del aparato tegumentario por regiones.</t>
  </si>
  <si>
    <t xml:space="preserve">Equipos colaborativos
Prácticas de laboratorio
Tareas de investigación
</t>
  </si>
  <si>
    <t xml:space="preserve">Modelos anatómicos
Esquemas y planos
Investigaciones
Equipo y material audiovisual
Internet
Pintarrón
</t>
  </si>
  <si>
    <t>Sistema de la reproducción.</t>
  </si>
  <si>
    <t>Aparato urinario</t>
  </si>
  <si>
    <t>Identificar los nombres, la situación y posición general en las  regiones de las estructuras del aparato urinario</t>
  </si>
  <si>
    <t>Localizar las estructuras anatómicas del aparato urinario por regiones</t>
  </si>
  <si>
    <t xml:space="preserve">Analítico
Disciplinado
Ético
Iniciativa
Manejo de estrés
Objetivo
Organizado
Puntual
Proactivo
Responsable
Trabajo en equipo
Tolerante
Toma de decisiones
</t>
  </si>
  <si>
    <t>Aparato genital y reproductor</t>
  </si>
  <si>
    <t>Identificar los nombres, la situación y posición general en las  regiones de las estructuras del aparato genital y reproductor</t>
  </si>
  <si>
    <t>Localizar las estructuras anatómicas del aparato genital y reproductor por regiones.</t>
  </si>
  <si>
    <t xml:space="preserve">Analítico
Disciplinado
Ético
Iniciativa
Manejo de estrés
Objetivo
Organizado
Puntual
Proactivo
Responsable
Trabajo en equipo
Tolerante
Toma de decisiones
</t>
  </si>
  <si>
    <t>Ejecutar protocolos de protección personal del Paramédico  utilizando el equipamiento correspondiente y con base a la normatividad aplicable que le permitan intervenir en la escena de manera segura y sin exponerse a riesgos</t>
  </si>
  <si>
    <t>Evaluar riesgos y peligros reales y potenciales de la escena de la emergencia mediante técnicas de inspección sensoriales, de análisis del entorno de la escena y de manejo de emociones, de acuerdo a los protocolos aplicables para salvaguardar la integridad del paciente y la suya y para establecer el tipo de intervención pre-hospitalaria y en crisis</t>
  </si>
  <si>
    <t>Determinar mecanismos de lesión del evento mediante el análisis de la cinemática de trauma,  de la causa mórbida de la emergencia y el conteo de víctimas para establecer prioridades, necesidades de apoyo, presunción de lesiones y conductas de manejo.</t>
  </si>
  <si>
    <t xml:space="preserve">Elabora del reporte del mecanismo de lesión, especificando:
- Agente causal
- Origen probable
- Número de Víctimas
- Características de las víctimas
- Precauciones a considerar
- Requerimientos de equipo especializado
- Apoyos adicionales
</t>
  </si>
  <si>
    <t xml:space="preserve">Ejecuta los protocolos de traslado y evaluación secundaria correspondientes y los documenta en un reporte que incluya:
- Protocolo de traslado utilizado de acuerdo a los resultados de la evaluación inicial del paciente
- Resultados de la de evaluación secundaria:
   - Signos vitales
   - Historial SAMPLER:  signos y síntomas, alergias, medicamentos, última ingesta, eventos previos y situaciones de riesgo
- Técnicas de manejo secundario del paciente utilizadas
</t>
  </si>
  <si>
    <t>Trasladar  pacientes con base en la evaluación inicial y a través de protocolos de evaluación secundaria, continua y de  manejo pre-hospitalario técnico y documental correspondientes para su seguimiento hasta su atención hospitalaria.</t>
  </si>
  <si>
    <t>Rescatar víctimas mediante la aplicación de  las técnicas y protocolos  de rescate correspondientes al tipo de escena para restablecer sus condiciones de seguridad.</t>
  </si>
  <si>
    <t>Coordinar la operación de servicios de emergencia y de protección civil, con base en el análisis de los riesgos de los agentes y fenómenos perturbadores, planes y acciones de intervención, herramientas administrativas y la normatividad aplicable, para disminuir la morbi-mortalidad y el impacto económico, social y ecológico.</t>
  </si>
  <si>
    <t xml:space="preserve">El alumno determinará las fases de atención en desastres, a través del análisis de la tipología de los agentes perturbadores, afectables y reguladores, 
para contribuir a la planeación  y toma de decisiones en programas de protección civil.
</t>
  </si>
  <si>
    <t>Anatomía del desastre</t>
  </si>
  <si>
    <t>El alumno distinguirá los tipos de desastres, para proponer acciones preventivas, de auxilio y vuelta a la normalidad.</t>
  </si>
  <si>
    <t>Generalidades del desastre</t>
  </si>
  <si>
    <t xml:space="preserve">Describir los conceptos y características de la emergencia, catástrofe y desastre.
Identificar los principales desastres de la historia en el mundo y en México
Identificar la normatividad aplicable en materia de protección civil en México.
</t>
  </si>
  <si>
    <t xml:space="preserve">Analítico
Honesto
Responsable
Organizado
Sistemático
Proactivo
Ético
Responsabilidad social
Equidad
Asertivo
Trabajo en equipo
Creativo 
Capacidad de trabajo bajo presión 
Liderazgo
Orientación a resultados
Toma de decisiones
</t>
  </si>
  <si>
    <t>Clasificación de los desastres</t>
  </si>
  <si>
    <t xml:space="preserve">Identificar la clasificación de los desastres por sus características:
- origen
- tipos
- magnitud
Identificar los tipos de desastres a los  que está expuesto México de acuerdo al Atlas Nacional de Riesgos.
</t>
  </si>
  <si>
    <t xml:space="preserve">Con base en el Atlas Nacional de Riesgos, elaborará un reporte que contenga:
-  Clasificación de los desastres en su localidad y región 
- Jerarquización de los desastres en su localidad y región
</t>
  </si>
  <si>
    <t xml:space="preserve">1. Comprender el concepto y características del desastre.
2. Comprender los tipos de desastres a los  que está expuesto México de acuerdo al Atlas Nacional de Riesgos.
3. Analizar los principales desastres de la historia en el mundo y en México
4. Analizar las fases y estadios del desastre.
</t>
  </si>
  <si>
    <t xml:space="preserve">Equipos colaborativos y trabajos conjuntos
Investigación
Lecturas comentadas
</t>
  </si>
  <si>
    <t xml:space="preserve">Computadora 
 Internet
 USB
 Proyector de diapositivas
 Impresos informativos y formativos            
 Mapas de México y Regionales.
</t>
  </si>
  <si>
    <t>Agentes del desastre</t>
  </si>
  <si>
    <t>El alumno determinará la interrelación de los agentes perturbadores, afectables y reguladores, para la planeación de las acciones de intervención.</t>
  </si>
  <si>
    <t>Agentes Perturbadores</t>
  </si>
  <si>
    <t xml:space="preserve">Describir  el concepto y características del agente perturbador.
Identificar los tipos de agentes perturbadores:
- Origen natural:  geológicos e
 hidrometereológicos
- Antrópicos: químico-tecnológico, sanitario-ecológico y
socio-organizativo
</t>
  </si>
  <si>
    <t>Determinar los  tipos de agentes en localidades y regiones.</t>
  </si>
  <si>
    <t xml:space="preserve">Analítico
Honesto
Responsable
Organizado
Sistemático
Proactivo
Ético
Creativo 
Capacidad de trabajo bajo presión 
Liderazgo
Orientación a resultados
Toma de decisiones
</t>
  </si>
  <si>
    <t xml:space="preserve">Agentes afectables </t>
  </si>
  <si>
    <t xml:space="preserve">escribir el concepto y características del agente afectable:
- forma
- tamaño
- volumen
- función
Identificar los tipos de agentes afectables ante agentes perturbadores: personas, comunidades, servicios, infraestructuras y  naturales.
</t>
  </si>
  <si>
    <t>Determinar las características de los agentes afectables ante desastres.</t>
  </si>
  <si>
    <t>Agentes reguladores</t>
  </si>
  <si>
    <t xml:space="preserve">Describir el concepto y características del agente regulador.
Identificar los tipos de agentes reguladores en materia de protección civil: públicos, privados y organizaciones sociales.
</t>
  </si>
  <si>
    <t>Determinar los agentes reguladores.</t>
  </si>
  <si>
    <t xml:space="preserve">A partir de casos de desastres, elaborará un documento que incluya: 
-  Agentes perturbadores
-  Agentes afectables
-  Agentes  reguladores
- Conclusiones 
</t>
  </si>
  <si>
    <t xml:space="preserve">1. Comprender el concepto y características del agente perturbador y sus tipos.
2. Comprender el concepto y características del agente afectable, y sus tipos.
3. Comprender el concepto y características del agente regulador, y sus tipos.
4. Analizar  la relación entre agentes, perturbadores, afectables y reguladores.
</t>
  </si>
  <si>
    <t xml:space="preserve">Estudio de caso
Lista de cotejo 
</t>
  </si>
  <si>
    <t xml:space="preserve">Investigación
Análisis de casos
Solución de problemas
</t>
  </si>
  <si>
    <t xml:space="preserve">Computadora 
 Internet
 USB
 Proyector de diapositivas
</t>
  </si>
  <si>
    <t>Ciclo del desastre</t>
  </si>
  <si>
    <t>El alumno determinará las fases de atención en desastres para establecer las acciones de protección civil.</t>
  </si>
  <si>
    <t>Ciclo de la crisis</t>
  </si>
  <si>
    <t xml:space="preserve">Explicar las etapas del ciclo de crisis:
- riesgo
- crisis
- impacto
</t>
  </si>
  <si>
    <t xml:space="preserve">Analítico
Honesto
Responsable
Organizado
Sistemático
Proactivo
Ético
Orientación a resultados
Toma de decisiones
</t>
  </si>
  <si>
    <t xml:space="preserve">Explicar el concepto y fases del ciclo del desastre:
- Antes:
prevención, alerta y preparación
- Durante:
 respuesta y mitigación
 - Después: 
rehabilitación y Reconstrucción
</t>
  </si>
  <si>
    <t>Determinar la atención en desastres de acuerdo a la fase del ciclo.</t>
  </si>
  <si>
    <t xml:space="preserve">A partir de casos de estudio sobre desastres, elaborará un documento que incluya: 
-  Agentes perturbadores
- Agentes generadores de crisis
- Agentes afectables en cada etapa del desastre
- Agentes reguladores que den respuesta al desastre
- Conclusiones
</t>
  </si>
  <si>
    <t xml:space="preserve">1. Comprender las etapas de las crisis.
2. Comprender las fases del desastre. 
3. Analizar los elementos implicados en las fases del desastre.
</t>
  </si>
  <si>
    <t xml:space="preserve">Práctica situada.
Trabajos de investigación.
Equipos colaborativos.
</t>
  </si>
  <si>
    <t xml:space="preserve">Computadora 
 Internet
 USB
 Proyector de diapositivas
</t>
  </si>
  <si>
    <t xml:space="preserve">Elabora un reporte de la emergencia que contenga:
- Tipo  y características de desastre 
- Responsable
- Fecha, lugar de la emergencia
- Situación geográfica y vías de acceso
- Hora de inicio del evento 
- Impacto a la población
- Condiciones climáticas
- Condiciones sanitarias
- Riesgos potenciales y latentes
- Características de la población
- Capacidad de respuesta en el lugar
- Presencia y requerimientos de instancias de apoyo
- Status de los servicios públicos
- Número de lesionados
- Tipos de lesiones
- Centros de atención inicial donde se canalizan los lesionados.
- Notificación vía radio y electrónica al centro de mando 
- Estrategias: de acciones ante la emergencia,  búsqueda y rescate, de evacuación, de acordonamiento, cerco epidemiológico
- Equipo a utilizar en  la emergencia
</t>
  </si>
  <si>
    <t xml:space="preserve">Coordinar las acciones de respuesta ante la emergencia, a través de las estrategias establecidas, las brigadas, instituciones de apoyo, los protocolos de atención y la normatividad aplicable, para responder acorde a la situación de emergencia." 
- Participación de instancias de apoyo y actuación
- Bitácora de comunicación vía radio y electrónica entre el centro de mando y el sitio de la emergencia
- Reportes de las estrategias implementadas 
- Reporte del equipo y material utilizado
- Interpretación y conclusiones de las acciones
- Informe a las autoridades y medios de comunicación
- Propuestas de mejora
</t>
  </si>
  <si>
    <t xml:space="preserve">Coordina y elabora un reporte de las actividades que contenga:
A) Supervisión a través de los registros de:
- Estadio de la emergencia (bajo, en proceso o fuera de control)
- Estadio de los riesgos potenciales y latentes (bajo, en proceso o fuera de control)
- Número aproximado de lesionados, evacuados y damnificados
- Protocolos aplicados
- Intercomunicación constante entre el centro de comando unificado y el personal en sitio de emergencia
- Desempeño del personal de emergencia
- Interacción con el personal de las instancias de apoyo 
- Estrategias establecidas y su adecuación ante las necesidades detectadas
- Rutas de acceso y evacuación
- Escenarios de atención, protección y seguridad. 
 b) Resultados de intervención:
- Responsable
- Fecha, lugar y duración de la emergencia
- Características de la emergencia y su control: técnicas y estrategias utilizadas
- Total de personas atendidas: lesionados, rescatados, damnificados
- Aproximación de personas desaparecidas
- Tipos de lesiones
- Impacto a la población
- Riesgos potenciales y latentes
- Capacidad de respuesta
</t>
  </si>
  <si>
    <t xml:space="preserve">Inspecciona inmuebles y zonas, y elabora un reporte  diagnóstico que incluya:
- Descripción del estatus  y nivel de riesgos en inmuebles: usos de suelo; estructurales, no estructurales; recursos circundantes en el  entorno; carteristas sociodemográficas; principales actividades económicas; características climatológicas durante las estaciones del año.
- Descripción de la vulnerabilidad y nivel de riesgos naturales y sociales: geológicos; hidrometeorológicos; químico-tecnológicos, sanitario-ecológicos y socio-organizativo.
- Antecedentes históricos de contingencias en la zona
- Capacidad de respuesta de las instancias de urgencias
- Riesgos a los que se está expuesta la zona a partir del análisis de la información recabada del CENAPRED, Atlas de riesgo, y del sistema de información geográfica
- Conclusiones
</t>
  </si>
  <si>
    <t xml:space="preserve">Elabora un programa de protección civil que contenga:
1. Definición del programa
2. Objetivos
3. Desarrollo del programa: normatividad en la que se basa, medidas y dispositivos de protección, seguridad y autoprotección del personal, usuarios y bienes.
4.Subprograma de prevención: 
- Definición
- Funciones organización, documentación del programa interno, análisis de riesgos; directorios e inventarios; señalización; programa de mantenimiento; normas de seguridad; equipos de seguridad; capacitación; difusión y concientización; realización de ejercicios y simulacros.
5. Subprograma de auxilio: 
- Definición
- Funciones: alertamiento, plan de emergencias y evaluación de daños.
6. Subprograma de recuperación:
- Definición
- Funciones: vuelta a la normalidad
- Anexos
</t>
  </si>
  <si>
    <t>José Lugo Hubp (2006) Desastres Naturales en América Latina D.F. México  Fondo de Cultura Económica España</t>
  </si>
  <si>
    <t>Federico Arana (2006) Ecología para principiantes D.F. México  Editorial Trillas</t>
  </si>
  <si>
    <t>G. Tyler Miller Jr. (2004) Ecología y Medio Ambientes D.F. México  Grupo editorial Iberoamérica</t>
  </si>
  <si>
    <t>E.P. Odum (2005) Ecología D.F. México  Editorial Mc Graw Hill – Interamericana</t>
  </si>
  <si>
    <t>Myrick Freeman  (2005) Control de la contaminación del agua y el aire D.F. México  Editorial Limusa</t>
  </si>
  <si>
    <t>Álvarez Leiva Carlos (2008) Múltiples victimas y catástrofes Madrid España Editorial Aran Ediciones</t>
  </si>
  <si>
    <t xml:space="preserve">De Elías Gómez Ramón, Corral Torres Ervigio (2008) Volumen 6, Evacuación y Traslado de Pacientes Madrid España
 Editorial Aran Ediciones
</t>
  </si>
  <si>
    <t xml:space="preserve">Jiménez Corona Juan (2008) Técnico en Emergencias Sanitarias
 Madrid España
-4
 Editorial Aran Ediciones
</t>
  </si>
  <si>
    <t>BIOQUÍMICA</t>
  </si>
  <si>
    <t>Coordinar y proporcionar atención pre-hospitalaria y de rescate a las víctimas con base en la evaluación de la escena, mediante, las técnicas y protocolos correspondientes acordes a la normatividad aplicable para preservar sus funciones y su vida desde la escena hasta la unidad de recepción</t>
  </si>
  <si>
    <t>El alumno Identificará alteraciones bioquímicas mediante la comprensión del metabolismo celular  para intervenir en el proceso patológico de las urgencias médicas.</t>
  </si>
  <si>
    <t>Bioquímica estructural</t>
  </si>
  <si>
    <t>El alumno identificará los organelos celulares y sus funciones para comprender la constitución de tejidos, órganos y sistemas, así como los diferentes tipos de células.</t>
  </si>
  <si>
    <t>Clasificación de las células</t>
  </si>
  <si>
    <t xml:space="preserve">Describir la clasificación y función celular
Describir las características de las células procariotas y eucariotas
</t>
  </si>
  <si>
    <t>Organelos celulares y sus funciones</t>
  </si>
  <si>
    <t xml:space="preserve">Identificar los organelos celulares y su función.
Comprender los mecanismos de transporte de la membrana celular
</t>
  </si>
  <si>
    <t>Elaborará  y presentará modelos celulares procariotas y eucariotas  indicando y explicando los componentes de las células y los mecanismos de transporte celular.</t>
  </si>
  <si>
    <t xml:space="preserve">1.  Identificar la clasificación celular
2.  Comprender las características de las células procarionte y eucarionte
3. Identificar los organelos celulares y su función.
4.  Comprender los mecanismos de transporte de la membrana celular
</t>
  </si>
  <si>
    <t xml:space="preserve">Rubrica
Proyecto
</t>
  </si>
  <si>
    <t xml:space="preserve">Tareas de investigación 
Equipos colaborativos
Aprendizaje basado en proyectos
</t>
  </si>
  <si>
    <t xml:space="preserve">Pintarrón
Cañón, 
Internet
Computadora
Esquemas celulares
</t>
  </si>
  <si>
    <t>Bioquímica metabólica</t>
  </si>
  <si>
    <t>El alumno comprenderá las alteraciones metabólicas de las macromoléculas y el metabolismo celular para  detectar los eventos patológicos en las urgencias médicas.</t>
  </si>
  <si>
    <t>Macromoléculas</t>
  </si>
  <si>
    <t xml:space="preserve">Comprender el concepto y la clasificación de las macromoléculas:
Carbohidratos
Proteínas
Lípidos
</t>
  </si>
  <si>
    <t>Metabolismo celular</t>
  </si>
  <si>
    <t xml:space="preserve">Explicar los procesos del  metabolismo de los carbohidratos, proteínas y lípidos.
Identificar las rutas metabólicas y los mecanismos de regulación de los carbohidratos, proteínas y lípidos.
Determinar la importancia de los carbohidratos, proteínas y lípidos en los sistemas biológicos.
Identificara las alteraciones en el metabolismo de los carbohidratos, proteínas y lípidos.
</t>
  </si>
  <si>
    <t>A partir de una serie de casos clínicos integrará un reporte que contenga: una descripción de las alteraciones metabólicas de los  carbohidratos, proteínas y lípidos.</t>
  </si>
  <si>
    <t xml:space="preserve">1. Comprender el concepto y la clasificación de las macromoléculas:
Carbohidratos
Proteínas
Lípidos
2.  Comprender los procesos del  metabolismo de los carbohidratos, proteínas y lípidos.
3. Identificar las rutas metabólicas y los mecanismos de regulación de los carbohidratos, proteínas y lípidos.
4.  Reconocer la importancia de los carbohidratos, proteínas y lípidos en los sistemas biológicos.
5. Identificar alteraciones en el metabolismo de los carbohidratos, proteínas y lípidos.
</t>
  </si>
  <si>
    <t xml:space="preserve">Análisis de casos
Lista de cotejo
</t>
  </si>
  <si>
    <t xml:space="preserve">Análisis de casos
Tareas de investigación. 
Solución de problemas.
</t>
  </si>
  <si>
    <t xml:space="preserve">Computadora
Bibliografía especializada
Pintarrón
Cañón, 
Internet
Computadora
Esquemas celulares y de rutas metabólicas
</t>
  </si>
  <si>
    <t>Ejecutar protocolos de protección personal del Paramédico utilizando el equipamiento correspondiente y con base a la normatividad aplicable que le permitan intervenir en la escena de manera segura y sin exponerse a riesgos.</t>
  </si>
  <si>
    <t xml:space="preserve">Genera y requisita una lista de verificación que incluya:
- Casco protector
- Cubre bocas
- Lentes de protección
- Guantes de látex
- Uniforme con reflejantes e identificación
- Botas especializadas
- Rodilleras
- Peto de identificación
- Mascarilla para RCP.
- Lámpara de diagnóstico
</t>
  </si>
  <si>
    <t>Evaluar riesgos y peligros reales y potenciales de la escena de la emergencia mediante técnicas de inspección sensoriales, de análisis del entorno de la escena y de manejo de emociones, de acuerdo a los protocolos aplicables para salvaguardar la integridad del paciente y la suya y para establecer el tipo de intervención pre-hospitalaria y en crisis.</t>
  </si>
  <si>
    <t>Realizar evaluación primaria del paciente mediante la aplicación del protocolo ABC, vía aérea, buena ventilación y circulación, y técnicas de exploración física rápida en busca de lesiones letales, para determinar prioridades de atención y establecer la presunción pre-hospitalaria.</t>
  </si>
  <si>
    <t xml:space="preserve">Valora al paciente y elaborar el reporte de evaluación primaria especificando:
- Estado de conciencia del paciente: Alerta, Voz, Dolor e Inconciencia.
- Valoración de la permeabilidad de la vía área
- Método de control de vía aérea. 
- Ventilación: Volumen, frecuencia y patrón respiratorio.
- método de restablecimiento de la mecánica respiratoria.
- Circulación: llenado capilar, calidad del pulso, color y temperatura de piel
- presencia de hemorragias y método de contención 
- Exploración física rápida del paciente en busca de lesiones letales.
- Escala de prioridades: "Triage"
</t>
  </si>
  <si>
    <t>Campbell Neil A. (2010) Biología Madrid España Panamericana</t>
  </si>
  <si>
    <t xml:space="preserve">Karp Gerald (2009) Biología Celular y Molecular
 México, DF. México McGraw-Hill interamericana.
</t>
  </si>
  <si>
    <t xml:space="preserve">Nelson David L. (2010) Principios de Bioquímica
 New York E.U. Ediciones omega
</t>
  </si>
  <si>
    <t>W. David (2010) Bioquímica de Harper México, DF. México El manual moderno</t>
  </si>
  <si>
    <t>Guyton Arthur (2011) Tratado de Fisiología Médica Madrid España Elsevier</t>
  </si>
  <si>
    <t xml:space="preserve">Villee Solomon (1998) Biología de Ville México, DF. México  McGraw-Hill Interamericana
</t>
  </si>
  <si>
    <t xml:space="preserve">Karp Gerald (2009) Biología Celular y Molecular
 México, DF. México  McGraw-Hill interamericana.
</t>
  </si>
  <si>
    <t xml:space="preserve">Nelson David Leninger. (2005) Leninger Principios de Bioquímica
 New York E.U. Ediciones omega
</t>
  </si>
  <si>
    <t xml:space="preserve"> W. David (2005) Bioquímica de Harper México, DF. México  El manual moderno.
</t>
  </si>
  <si>
    <t xml:space="preserve">Guyton Arthur (2007) Tratado de Fisiología Médica
 México, DF. México Elsevier.
</t>
  </si>
  <si>
    <t>Voet-Voet- Pratt
 (2007) Fundamentos de bioquimica México, DF. México Panamericana</t>
  </si>
  <si>
    <t>Harvey/Ferrier
 (2011) Bioquimica México, DF. México Lippincott</t>
  </si>
  <si>
    <t xml:space="preserve">Mathews (2013) Bioquimica México, DF. México Pearson
</t>
  </si>
  <si>
    <t>BÚSQUEDA Y RESCATE</t>
  </si>
  <si>
    <t>El alumno implementará las acciones de búsqueda y rescate de personas, a través de las técnicas especializadas, sus protocolos y selección de los recursos humanos y materiales  para  brindar soporte básico y avanzado en el menor tiempo posible.</t>
  </si>
  <si>
    <t>Técnicas de Búsqueda en emergencias y desastres</t>
  </si>
  <si>
    <t>El alumno establecerá las acciones de búsqueda de personas con la finalidad de ubicarlas en el menor tiempo posible.</t>
  </si>
  <si>
    <t>Fundamentos de la búsqueda</t>
  </si>
  <si>
    <t xml:space="preserve">Explicar los conceptos básicos de la búsqueda relacionados con las emergencias y desastres.
Describir las consideraciones que intervienen en el proceso inicial de la búsqueda:
a) víctimas:
- Numero de víctimas
- Edad de la víctima
- Antropometría de la víctima
b)personal de búsqueda:
- Recursos humanos 
- Recursos materiales
- Distancia de traslado
- Límites de tiempo, distancia y terreno
</t>
  </si>
  <si>
    <t xml:space="preserve">Establecer las acciones de búsqueda  de personas desaparecidas ante emergencias y desastres.
</t>
  </si>
  <si>
    <t>Clasificación de las técnicas de búsqueda</t>
  </si>
  <si>
    <t xml:space="preserve">Identificar las técnicas de búsqueda utilizadas en emergencias y desastres.
Explicar el ámbito de aplicación de cada técnica correspondiente a cada tipo de emergencia y desastre.
</t>
  </si>
  <si>
    <t>Seleccionar  técnicas de búsqueda de acuerdo con las emergencias y desastres.</t>
  </si>
  <si>
    <t xml:space="preserve">Analítico
Honesto
Responsable
Organizado
Sistemático
Proactivo
Ético 
Responsabilidad social
Equidad
Asertivo
Trabajo en equipo
Creativo 
Capacidad de trabajo bajo presión 
Liderazgo
Orientación a resultados
Toma de decisiones
</t>
  </si>
  <si>
    <t>Búsqueda instrumentada</t>
  </si>
  <si>
    <t xml:space="preserve">Explicar la clasificación de los instrumentos de búsqueda y su uso de acuerdo con la situación de emergencia y desastre. </t>
  </si>
  <si>
    <t xml:space="preserve">Seleccionar los instrumentos  complementarios y suplementarios de búsqueda acordes a los tipos de emergencias y desastres.
Demostrar en su ámbito de aplicación, el uso de los instrumentos de búsqueda en emergencias y desastres.
</t>
  </si>
  <si>
    <t xml:space="preserve">Con base en una simulación de búsqueda de personas, elaborará un reporte que contenga:
a) consideraciones iniciales de búsqueda:
- tipo de emergencia y/o desastre
- Numero de víctimas
- Edades de las víctimas
- Antropometría de las víctimas
- Recursos humanos de búsqueda
- Recursos materiales necesarios y disponibles
- Distancia y tiempos de traslados
- Límites de tiempo, distancia y terreno
b) Acciones de búsqueda:
- técnicas acordes con el tipo de emergencia y/o desastre
- instrumentos complementarios y suplementarios a utilizar en  la operación. 
</t>
  </si>
  <si>
    <t xml:space="preserve">1. Comprender los fundamentos de la búsqueda en emergencias y desastres
2. Analizar las técnicas de búsqueda en emergencias y desastres
3. Identificar los instrumentos complementarios y suplementarios utilizados durante las técnicas de la búsqueda.
4. Proponer acciones de búsqueda acordes a la emergencia o desastre cuando las condiciones del evento lo ameriten
</t>
  </si>
  <si>
    <t xml:space="preserve">Simulación
Lista de Cotejo
</t>
  </si>
  <si>
    <t xml:space="preserve">Análisis de casos
Investigación
Solución de problemas
</t>
  </si>
  <si>
    <t xml:space="preserve">Equipo multimedia
Internet
Videos demostrativos
Manuales de Técnicas de Búsqueda
Software de simulación
</t>
  </si>
  <si>
    <t>Técnicas y protocolos de rescate en emergencias y desastres</t>
  </si>
  <si>
    <t>El alumno establecerá las acciones de rescate de personas,  con la finalidad de dar el soporte y el manejo requerido a la víctima de forma inmediata</t>
  </si>
  <si>
    <t xml:space="preserve">Fundamentos del rescate
</t>
  </si>
  <si>
    <t xml:space="preserve">Explicar los conceptos básicos del rescate, relacionados con las emergencias y desastres.
Describir las consideraciones que intervienen en el proceso del rescate. 
a) víctimas:
- Tipo de la emergencia y desastre
- Sitio del evento
- Características de las víctimas
b)personal de búsqueda:
- Recursos Humanos
- Recursos Materiales
- Movimiento, traslado y transporte de la víctima.
</t>
  </si>
  <si>
    <t xml:space="preserve">Establecer las acciones de acuerdo a la fase y características de las emergencias y desastres.
</t>
  </si>
  <si>
    <t>Técnicas de rescate</t>
  </si>
  <si>
    <t xml:space="preserve">Describir las técnicas de rescate  en emergencias y desastres y su ámbito de aplicación.
Describir los protocolos de las técnicas de rescate.
</t>
  </si>
  <si>
    <t xml:space="preserve">Seleccionar la técnica de rescate acorde a las emergencias y desastres.
Demostrar las técnicas de rescate apegadas a los protocolos establecidos.
</t>
  </si>
  <si>
    <t xml:space="preserve">Rescate especializado
</t>
  </si>
  <si>
    <t xml:space="preserve">Explicar la clasificación de las técnicas de rescate especializado y sus características.
Describir las técnicas de rescate especializado y sus protocolos.
Explicar las características a considerar en la selección del personal a desempeñar las funciones de rescate especializado.
</t>
  </si>
  <si>
    <t xml:space="preserve">Seleccionar técnicas de rescate especializado  acorde a las características de las emergencias y desastres.
 Seleccionar personal de rescate acorde a las técnicas especializadas.
Demostrar las técnicas de rescate especializado acorde a los protocolos establecidos.
</t>
  </si>
  <si>
    <t xml:space="preserve">Con base en una simulación de rescate de personas, elaborará un reporte que contenga:
a)  condiciones iniciales que intervienen en el rescate de personas:
- Tipo de la emergencia y/o desastre
- Sitio del evento
- Características de las víctimas
- Recursos humanos de búsqueda
- Recursos materiales necesarios y disponibles
- Movimiento, traslado y transporte de las víctimas
b) Acciones de rescate de personas específicas 
c) Técnicas de rescate acordes al tipo de emergencia y/o desastre tomando en cuenta:
- características del personal que desempeña las funciones de rescate especializado.
- instrumentos complementarios y suplementarios utilizados
</t>
  </si>
  <si>
    <t xml:space="preserve">1. Comprender los fundamentos del rescate en emergencias y desastres.
2. Analizar las técnicas de Rescate.
3. Identificar los instrumentos complementarios y suplementarios utilizados durante las técnicas de la rescate.
4. Analizar las técnicas de rescate especializado. 
5. Proponer acciones de rescate acordes a la emergencia o desastre cuando las condiciones del evento lo ameriten.
</t>
  </si>
  <si>
    <t xml:space="preserve">Simulación
Lista de Cotejo
</t>
  </si>
  <si>
    <t xml:space="preserve">Equipo multimedia
Internet
Videos demostrativos
Manuales de Técnicas de Rescate
Software de simulación
</t>
  </si>
  <si>
    <t xml:space="preserve">Determinar las necesidades de recursos  humanos y materiales a partir de un análisis de la disponibilidad de los mismos y riesgos de la región, para gestionar los requerimientos del centro de atención de emergencias.
</t>
  </si>
  <si>
    <t>Planear la emergencia a través de un análisis de los riesgos potenciales y latentes, las características de la emergencia y capacidad de respuesta</t>
  </si>
  <si>
    <t xml:space="preserve">Elabora un reporte de la valoración de la emergencia que contenga:
- Tipo  y características de la emergencia
- Responsable
- Fecha, lugar de la emergencia
- Situación geográfica y vías de acceso
- Hora de inicio del evento 
- Impacto a la población
- Condiciones climáticas
- Condiciones sanitarias
- Riesgos potenciales y latentes
- Características de la población
- Capacidad de respuesta en el lugar
- Presencia y requerimientos de instancias de apoyo
- Status de los servicios públicos
- Número de lesionados
- Tipos de lesiones
- Centros de atención inicial donde se canalizan los lesionados.
- Notificación vía radio y electrónica al centro de mando 
- Estrategias: de acciones ante la emergencia,  búsqueda y rescate, de evacuación, de acordonamiento, cerco epidemiológico
- Equipo a utilizar en  la emergencia
</t>
  </si>
  <si>
    <t>Valorar la emergencia a través de un análisis de los riesgos potenciales y latentes, las características de la emergencia y capacidad de respuesta</t>
  </si>
  <si>
    <t xml:space="preserve">Coordinar las acciones de respuesta ante la emergencia a través de las estrategias establecidas, las brigadas, instituciones de apoyo, los protocolos de atención y la normatividad aplicable,
para responder acorde a la situación de emergencia
</t>
  </si>
  <si>
    <t xml:space="preserve">Coordina y elabora un reporte de las actividades que contenga:
A) Supervisión a través de los registros de:
- Estadio de la emergencia (bajo, en proceso o fuera de control)
- Estadio de los riesgos potenciales y latentes (bajo, en proceso o fuera de control)
- Número aproximado de lesionados, evacuados y damnificados
- Protocolos aplicados
- Intercomunicación constante entre el centro de comando unificado y el personal en sitio de emergencia
- Desempeño del personal de emergencia
- Interacción con el personal de las instancias de apoyo 
- Estrategias establecidas y su adecuación ante las necesidades detectadas
- Rutas de acceso y evacuación
- Escenarios de atención, protección y seguridad. 
 B) Resultados de intervención:
- Responsable
- fecha, lugar y duración de la emergencia
- Características de la emergencia y su control: técnicas y estrategias utilizadas
- Total de personas atendidas: lesionados, rescatados, damnificados
- Aproximación de personas desaparecidas
- Tipos de lesiones
</t>
  </si>
  <si>
    <t>Diagnosticar nivel de riesgo y vulnerabilidad de inmuebles y zonas mediante técnicas de inspección, el análisis de la información de expertos y con base en la normatividad aplicable, para integrar el atlas de riesgo</t>
  </si>
  <si>
    <t xml:space="preserve">Inspecciona inmuebles y zonas, y elabora un reporte  diagnóstico que incluya:
- Descripción del estatus  y nivel de riesgos en inmuebles: usos de suelo; elementos estructurales, no estructurales; recursos circundantes en el  entorno; características sociodemográficas; principales actividades económicas; características climatológicas durante las estaciones del año.
- Descripción de la vulnerabilidad y nivel de riesgos naturales y sociales: geológicos; hidrometeorológicos; químico-tecnológicos, sanitario-ecológicos y socio-organizativo.
- Antecedentes históricos de contingencias en la zona
- Capacidad de respuesta de los sistemas de urgencias (tiempo de arribo, accesos, tipos de sistemas de emergencias).
- Riesgos a los que se está expuesta la zona a partir del análisis de la información recabada del CENAPRED, atlas de riesgo, y del sistema de información geográfica
- conclusiones
</t>
  </si>
  <si>
    <t xml:space="preserve">Implementar las acciones de intervención
de acuerdo a los procedimientos establecidos en los programas de protección civil correspondientes, la gestión de recursos humanos y materiales, y la organización de las brigadas e instituciones de apoyo, para contribuir al regreso a la normalidad.
</t>
  </si>
  <si>
    <t xml:space="preserve">Elabora el plan de acción y lo implementa en concordancia con los lineamientos de los programas de Protección civil correspondientes, que incluya:
A) ETAPA AUXILIO
1. Tipo y magnitud del evento
2. Instituciones e instancias  de apoyo que participan con la descripción de la organización y comunicación con los responsables, detallando la dinámica del evento y ajustando las estrategias de acción planeadas.    
3. Cronograma de la organización de  las acciones a realizar, correspondiente a: 
- Delimitar  zonas de atención de la emergencia: de riesgos, latentes y potenciales, así como su dinámica
- rescate de heridos mediante rutas de acceso y evacuación, y su canalización a hospitales
- Rescate de personas afectadas mediante rutas de acceso y evacuación, y su canalización a albergues
- Habilitamiento de albergues
- Censo de daños materiales y servicios vitales
- Acciones para mitigar los efectos
- Establecer las condiciones de trabajo y de descanso de las brigadas hasta la vuelta a la normalidad 
4. Ejecutar la supervisión e integrar  el informe diario de las actividades establecidas en el cronograma:
- Fatiga y bitácoras de los brigadistas y coordinadores de brigadistas a sus jefes, día a día.
- Formatos de informe diario de los jefes del Centro de Comando Unificado
B) ETAPA DE VUELTA A LA NORMALIDAD
5. Cronograma de la organización de las acciones de vuelta a la normalidad en la zona de desastre, de acuerdo a la normatividad aplicable:
- Verificación de la atención a heridos y atención en albergues.
- Retiro de brigadas e instancias de apoyo 
- Censo de daños a infraestructura, viviendas y edificios públicos;   daño a mobiliario y daños a servicios vitales
- Saneamiento, recuperación y habilitación de los servicios vitales
- Saneamiento y recuperación de viviendas, comercios, infraestructura, vialidades e industrias.
- Reubicación de las comunidades afectadas y su fundamentación
6. Ejecutar el seguimiento e integrar  el informe de las actividades establecidas en el cronograma, con los representantes de las Instituciones e instancias de apoyo involucradas.
</t>
  </si>
  <si>
    <t xml:space="preserve">Alvares Leyva Carlos (2007) Manual de Procedimientos en Gestión de Crisis Madrid España Aran-semeca
Isbn978-84-96881-27-3
</t>
  </si>
  <si>
    <t>García de la Cuesta Jorge (2003) Terminología en Aviación Madrid España Díaz de Santos S.A. ISBN 84-7978-579-9</t>
  </si>
  <si>
    <t>Organización Panamericana de la Salud (2000) Impactos de los Desastres en la Salud Pública Bogotá  Colombia K. NOJI, ERIK ISBN 0-19-509570-7</t>
  </si>
  <si>
    <t>AMERICAN ACADEMIC OF ORTHOPAEDIC SURGEONS (AAOS) (2008) Los Cuidados de Urgencia Misisuga Canada Andrew N. Pollak, MD, FAAOS ISBN978-07637-8970-1</t>
  </si>
  <si>
    <t>Agnur (Alto comisionado de la naciones unidas para los refugiados) (2006) La Situación de los Refugiados en el Mundo Barcelona  España Icaria ISBN 84-7426-910-5</t>
  </si>
  <si>
    <t xml:space="preserve">Agencia Estatal de Defensa Civil (2005) Plan de Búsqueda y Rescate San Juan Puerto Rico La Agencia </t>
  </si>
  <si>
    <t>CAPACITACIÓN EN PROTECCIÓN CIVIL</t>
  </si>
  <si>
    <t>El alumno capacitará sobre temas relacionados con la protección civil, a través del diseño, impartición y evaluación de cursos, para promover la cultura de la prevención.</t>
  </si>
  <si>
    <t>Diseño de curso de capacitación</t>
  </si>
  <si>
    <t>El alumno diseñará un curso de capacitación en protección civil de acuerdo al análisis de grupos, técnicas de enseñanza y recursos didácticos, para contribuir a la cultura de la prevención ante emergencias.</t>
  </si>
  <si>
    <t>Principios de la didáctica</t>
  </si>
  <si>
    <t xml:space="preserve">Diferenciar conceptos de Aprendizaje, Enseñanza, Capacitación y adiestramiento.
Describir los principios de las teorías del aprendizaje: conductismo, cognitivismo, constructivismo y educación basada en competencias.
Identificar las características de los estilos de aprendizaje: visual, auditivo, quinestésico. 
Identificar los factores que influyen en el aprendizaje: inteligencia, actitudes, percepción, atención, memoria y lenguaje.
</t>
  </si>
  <si>
    <t>Diagnosticar en un grupo de personas los estilos de aprendizaje.</t>
  </si>
  <si>
    <t xml:space="preserve">Responsabilidad
Ética
Toma de decisiones
Organizado
Capacidad analítica           
Propositivo                               
Objetividad
</t>
  </si>
  <si>
    <t>Técnicas y recursos didácticos</t>
  </si>
  <si>
    <t xml:space="preserve">Explicar las técnicas de enseñanza para la impartición de cursos de capacitación:
*Técnicas grupales e individuales
*Técnicas centradas en el expositor: conferencia, diálogo, demostrativa.
*Técnicas centradas en la acción del grupo: 
lluvia de ideas, mesa redonda, panel, lectura comentada, estudio de casos.
Explicar las características y la clasificación de recursos didácticos.
</t>
  </si>
  <si>
    <t>Seleccionar las técnicas y recursos didácticos acorde al perfil de los participantes.</t>
  </si>
  <si>
    <t xml:space="preserve">Seleccionar las técnicas y recursos didácticos acorde al perfil de los participantes. Responsabilidad
Activo
Trabajo en equipo
Ética
Toma de decisiones
Creatividad
Organizado
Capacidad analítica           
</t>
  </si>
  <si>
    <t>Planeación para el diseño de un curso de capacitación</t>
  </si>
  <si>
    <t xml:space="preserve">Identificar los elementos que conforman la estructura de un curso de capacitación: 
*Nombre del curso.
*Fecha de impartición.
*Duración del curso.
*Número de participantes.
*Lugar del curso y sus características.
*Objetivo general.
*Contenidos temáticos
*Requerimiento de mobiliario y equipo. 
*Evaluación del curso.
*Bibliografía.
Explicar los elementos que integran una guía de instrucción:
*Objetivo
*Perfil del participante.
*Perfil del instructor.
*Contenido, técnicas y recursos didácticos. *Instrumentos de evaluación.
</t>
  </si>
  <si>
    <t>Diseñar la guía de instrucción de un curso de capacitación</t>
  </si>
  <si>
    <t xml:space="preserve">Responsabilidad
Liderazgo
Toma de decisiones
Creatividad
Organizado
Capacidad analítica           
Propositivo                               
Objetividad
</t>
  </si>
  <si>
    <t xml:space="preserve">A partir  del análisis de  un caso de capacitación en protección civil, planeará un curso que contenga:
- Detección de estilos de aprendizaje
- Perfil de participante
- Objetivo.
- Perfil del instructor.
- Contenido, técnicas y recursos didácticos. 
- Instrumentos de evaluación.
.
</t>
  </si>
  <si>
    <t xml:space="preserve">1. Comprender los conceptos básicos y teorías del aprendizaje
2.-Identificar los estilos y características de aprendizaje
3.-Comprender los factores que influyen en el aprendizaje.
4.-Comprender las técnicas de enseñanza y recursos didácticos para impartición de cursos 
5.-Identificar los elementos que conforman un curso de capacitación y de una guía de instructor.
</t>
  </si>
  <si>
    <t xml:space="preserve">Trabajo en equipo
Equipos colaborativos
Ejercicios prácticos
</t>
  </si>
  <si>
    <t xml:space="preserve">Impresos
Cañón
Computadora
Internet
Pizarrón
Rotafolios
</t>
  </si>
  <si>
    <t>Impartición y evaluación de  cursos de capacitación</t>
  </si>
  <si>
    <t>El alumno impartirá cursos de capacitación en protección civil a través de secuencias didácticas y dinámicas de grupos para contribuir a la cultura de la prevención ante emergencias.</t>
  </si>
  <si>
    <t>Desarrollo del curso de capacitación.</t>
  </si>
  <si>
    <t xml:space="preserve">Identificar  la secuencia didáctica de la sesión en un curso de capacitación:
*Apertura.
*Desarrollo.
*Cierre.
Describir las dinámicas de grupo y sus características:
*Apertura
*Cierre
*De acuerdo al objetivo
</t>
  </si>
  <si>
    <t xml:space="preserve">Elaborar la secuencia del curso de capacitación.
Realizar dinámicas de apertura, cierre y de acuerdo al objetivo.
</t>
  </si>
  <si>
    <t xml:space="preserve">Responsabilidad
Trabajo en equipo
Ética
Liderazgo
Toma de decisiones
Creatividad
Organizado
Capacidad analítica           
Propositivo                               
Objetividad
</t>
  </si>
  <si>
    <t>Evaluación de  resultados de un curso de capacitación.</t>
  </si>
  <si>
    <t xml:space="preserve">Identificar los instrumentos de evaluación:
-Cuestionario
-Escala estimativa
-Listas de verificación
Describir las los momentos en que se aplican los instrumentos de evaluación y la evidencia que se obtiene.
</t>
  </si>
  <si>
    <t xml:space="preserve">Elaborar el instrumento de evaluación necesario para la evaluación del curso de capacitación.
Evaluar los resultados del curso de capacitación.
</t>
  </si>
  <si>
    <t xml:space="preserve">Responsabilidad
Activo 
Trabajo en equipo
Ética
Liderazgo
Toma de decisiones
Creatividad
Organizado
Capacidad analítica           
Propositivo                               
Objetividad
</t>
  </si>
  <si>
    <t xml:space="preserve">A partir de la impartición del curso de capacitación, elaborará un reporte que contenga:
-La secuencia didáctica.
-Dinámicas de grupo.
-Instrumento de evaluación.
- resultados  del curso.
</t>
  </si>
  <si>
    <t xml:space="preserve">1.-Identificar la secuencia de la impartición del curso.
2.-Comprender  las características de las dinámicas de grupo.
3. Comprender el proceso de impartición de cursos
4. Comprender el procedimiento de elaboración de los instrumentos de evaluación.
5.-Comprender el uso de un instrumento de evaluación de resultados.
</t>
  </si>
  <si>
    <t xml:space="preserve">Simulación
Guía de observación
</t>
  </si>
  <si>
    <t xml:space="preserve">Trabajo en equipo
Equipos colaborativos
Juego de roles
</t>
  </si>
  <si>
    <t>Diseñar un curso de capacitación con base en las necesidades de las áreas operativas, los procedimientos de la organización y el programa de capacitación establecido, para garantizar el cumplimiento de los estándares.</t>
  </si>
  <si>
    <t xml:space="preserve">Elabora el Programa de un curso de capacitación que contenga:
- Objetivos generales
- Estructura de contenidos.
- Descripción del propósito y contenidos básicos e importancia de su inclusión. 
- Criterios y estrategias de enseñanza.
- Criterios e instrumentos de evaluación.
- Carga horaria.
- Requerimientos: 
            - Infraestructura.
            - Mobiliario y equipos
             - Herramientas
          - Materiales
          - Servicios de alimentos
          - Personal de apoyo
</t>
  </si>
  <si>
    <t>Impartir cursos de capacitación mediante la planeación didáctica, para contribuir a la mejora continua de la organización.</t>
  </si>
  <si>
    <t xml:space="preserve">Estructura la secuencia didáctica, abarcando las siguientes etapas:
- Apertura: Dinámicas, duración y propósito.
- Desarrollo de un tema del curso diseñado: Dinámicas, duración y propósito.
- Cierre: Dinámicas, tiempo y evaluación.
Ejecuta el curso de capacitación con base en la secuencia didáctica. 
</t>
  </si>
  <si>
    <t>Evaluar los resultados del curso de capacitación a través de instrumentos de evaluación, para detectar áreas de oportunidad y establecer acciones de mejora.</t>
  </si>
  <si>
    <t xml:space="preserve">Elabora instrumentos de evaluación sobre: 
  - El instructor.
  - Instalaciones.
  - Contenido del curso.
  - Material didáctico.
  - Servicios proporcionados.
Elaborar informe de evaluación del curso impartido que contenga: 
- Reporte de resultados
- Análisis de los resultados
- Conclusiones
- Propuestas de mejora
</t>
  </si>
  <si>
    <t xml:space="preserve">Acevedo l.  (2000) Aprender jugando
 D.F. México  Limusa
</t>
  </si>
  <si>
    <t xml:space="preserve">Alanís Huerta, Antonio
 (1993) Formación de formadores D.F. México Trillas
</t>
  </si>
  <si>
    <t xml:space="preserve">Alejandro Mendoza Núñez (2005) Manual para determinar Necesidades de Capacitación y Desarrollo
 D.F. México Trillas
</t>
  </si>
  <si>
    <t xml:space="preserve">Andah, Kweku. (1990) Training processs in a changing environment: responsability for planning and execution. 
 Abidjan África African development bank, training center
</t>
  </si>
  <si>
    <t xml:space="preserve">ANUIES  Revista de educación superior. Vol. XXIV (2)
 D.F. México 
</t>
  </si>
  <si>
    <t xml:space="preserve">Araujo Chadwick (1997) Tecnología educacional para el docente teorías
 D.F. México Piados educador
</t>
  </si>
  <si>
    <t xml:space="preserve">Arredondo Martianiano y Ángel Díaz Barriga (1989) Formación pedagógica para profesores universitarios; teorías y experiencias en México.
 D.F. México Anuides
</t>
  </si>
  <si>
    <t xml:space="preserve">Bloom, Benjamín (1973) Taxonomía de los objetivos de la educación.
 Buenos Aires Argentina El ateneo
</t>
  </si>
  <si>
    <t xml:space="preserve">Bruck, Nicholas (1991) Retooling Development Bank for the 1990 in the area of training and education.
 D.F. México Anuides
</t>
  </si>
  <si>
    <t xml:space="preserve">Carreno, F. (1986) Enfoques y principios teóricos de la evaluación.
 D.F. México Trillas
</t>
  </si>
  <si>
    <t xml:space="preserve">Casse, Pierre. (1981) Training for the cross-cultural mind
 Washington D.C. EU Setar
</t>
  </si>
  <si>
    <t xml:space="preserve">Castro Herrera, Benjamín (1982) Capacitación: diseño tecnológico de cursos.
 D.F. México Anuides
</t>
  </si>
  <si>
    <t>Cirigliano-Villaverde (1998) Dinámicas de grupos y educación. Buenos Aires Argentina Humanitas</t>
  </si>
  <si>
    <t xml:space="preserve">Colegio Nacional de Educación Profesional Técnica
 (1999) Formación de facilitadores en competencias. D.F. México SEP
</t>
  </si>
  <si>
    <t xml:space="preserve">CONOCER (1999) Proyecto de modernización de la educación técnica y la capacitación (PMETyC)
 D.F. México SEP
</t>
  </si>
  <si>
    <t xml:space="preserve">Díaz Ibáñez, Jesús. (1987) Programas de capacitación y desarrollo.
 D.F. México Diana
</t>
  </si>
  <si>
    <t xml:space="preserve">Fernández Adalberto et al. (1989) Métodos y Técnicas en la Educación de adultos
 Zaragoza España LIMUSA
</t>
  </si>
  <si>
    <t xml:space="preserve">Ferreni, Ma. Rita. (1975) Educación dinámica: bases didácticas
 D.F. México Progreso
</t>
  </si>
  <si>
    <t xml:space="preserve">Francia, Alfonso.  Dinámica de grupos (cursos para jóvenes cristianos animadores de grupos)
 D.F. México Ediciones Don Bosco.
</t>
  </si>
  <si>
    <t xml:space="preserve">Fritzen, Silvino José (1988) Setenta ejercicios prácticos de Dinámica de grupo
 Madrid España Editorial Salterrae.
</t>
  </si>
  <si>
    <t xml:space="preserve">Gagne, Robert (1973) Especificación de objetivos de la educación
 D.F. México Editorial Guajardo
</t>
  </si>
  <si>
    <t>El alumno desarrollará el proceso de comunicación en emergencias mediante el uso de códigos, protocolos y dispositivos, para optimizar la atención del paciente</t>
  </si>
  <si>
    <t>Lenguajes de comunicación en emergencias</t>
  </si>
  <si>
    <t>El alumno transmitirá mensajes con los códigos de comunicación existentes para establecer una comunicación efectiva en situaciones de emergencia.</t>
  </si>
  <si>
    <t>Proceso de la comunicación</t>
  </si>
  <si>
    <t xml:space="preserve">Describir los tipos de comunicación.
Identificar los componentes de la comunicación.
Explicar las barreras en la comunicación.
</t>
  </si>
  <si>
    <t xml:space="preserve">Apto físicamente
Disciplina
Honestidad
Humildad
Observador y analítico
Proactividad
Responsabilidad
Respeto
Toma de decisiones
Trabajo bajo presión
Ética
</t>
  </si>
  <si>
    <t>Códigos de comunicación</t>
  </si>
  <si>
    <t xml:space="preserve">Describir los códigos de comunicación: 
- Morse.
- Lenguaje silente y código de señas.
- Señas tierra-aire (helicóptero)
- Señalización de seguridad e higiene 
- NOM-026 STPS/2008.
- NOM-004 SCT/2008 
- NOM-007 SCT2/2010
- Código de luces y banderas.
</t>
  </si>
  <si>
    <t xml:space="preserve">Transmitir y decodificar  mensajes empleando los códigos:
- Morse.
- Lenguaje silente y código de señas.
- Señas tierra-aire. (helicóptero)
- Señalización de seguridad e higiene NOM-026 STPS/2008.
- NOM-004 SCT/2008 
- NOM-007 SCT2/2010
- Código de luces y banderas.
</t>
  </si>
  <si>
    <t xml:space="preserve">A partir de una simulación entregará un video que documente:
-Un proceso de comunicación utilizando al menos dos códigos.
-Identifique los elementos de la comunicación y las barreras
</t>
  </si>
  <si>
    <t xml:space="preserve">1.- Identificar los tipos de comunicación.
2.- Comprender los componentes de la comunicación.
3.- Describir las barreras en la comunicación.
4.- Describir los códigos de comunicación.
5.- Transmitir mensajes empleando códigos de comunicación
</t>
  </si>
  <si>
    <t xml:space="preserve">Simulación
Guía de Observación
</t>
  </si>
  <si>
    <t xml:space="preserve">Simulación.
Investigación.
Aprendizaje situado.
</t>
  </si>
  <si>
    <t xml:space="preserve">Cañón.
Computadora
Señalética de seguridad e higiene
Carteles de lenguaje silente
Banderola
</t>
  </si>
  <si>
    <t>Radiocomunicación en emergencias</t>
  </si>
  <si>
    <t>El alumno transmitirá mensajes con el código alfa-numérico respetando las reglas de la radiocomunicación para atender situaciones de emergencia</t>
  </si>
  <si>
    <t>Equipos de radiocomunicación</t>
  </si>
  <si>
    <t xml:space="preserve">Describir los tipos de radios utilizados en la comunicación de emergencias.
Explicar las frecuencias de transmisión.
Explicar alcances de los radios de comunicación de acuerdo a la cantidad de MHZ. 
Describir las barreras en la transmisión de mensajes con el uso de radios.
Describir el uso de radios utilizados en la comunicación de emergencias.
</t>
  </si>
  <si>
    <t>Transmitir mensajes con los radios de comunicación</t>
  </si>
  <si>
    <t>Reglas de la radiocomunicación</t>
  </si>
  <si>
    <t xml:space="preserve">Describir los elementos, estructura y aplicación del reglamento para la comunicación en situaciones de emergencia.
Comprender las reglas de comunicación establecidas en el reglamento para la comunicación en situaciones de emergencia. 
Explicar la función del Centro Regulador de Urgencias Médicas y su importancia en la logistica de la comunicación en emergencias.
</t>
  </si>
  <si>
    <t>Transmitir mensajes respetando de acuerdo con las reglas de la radiocomunicación.</t>
  </si>
  <si>
    <t>Código Alfa-numérico de comunicación</t>
  </si>
  <si>
    <t xml:space="preserve">Código Alfa-numérico de comunicación Identificar los elementos que componen el código de comunicación alfa-numérico.
Explicar su uso en la comunicación en emergencias.
Enlistar las ventajas del uso del código alfa-numérico en situaciones de emergencia. 
</t>
  </si>
  <si>
    <t xml:space="preserve">Estructurar mensajes con el código alfa-numérico.
Decodificar mensajes basados en el código alfa-numérico.
</t>
  </si>
  <si>
    <t xml:space="preserve">A partir de un caso práctico entregará un video donde demuestre:
-El uso reglamentario de los equipos de radiocomunicación.
-Transmisión de mensajes utilizando el código alfa-numérico.
-La decodificación de mensajes en el código alfa-numérico.
-El cumplimiento de las reglas de radiocomunicación en emergencias.
</t>
  </si>
  <si>
    <t xml:space="preserve">1.- Describir los tipos y usos de radios utilizados en la comunicación de emergencias.
2.- Explicar las frecuencias de transmisión y alcances de los radios de acuerdo a la operación de banda.
3.- Describir las barreras en la transmisión de mensajes con el uso de radios.
4.- Describir el reglamento para la comunicación en situaciones de emergencia asi como la función del Centro Regulador de Urgencias Médicas y su importancia en la logistica de la comunicación en emergencias.
5.- Identificar los elementos que componen el código alfa-numérico asi como su uso y las ventajas de este
</t>
  </si>
  <si>
    <t xml:space="preserve">Simulación
Guía de Observación.
</t>
  </si>
  <si>
    <t xml:space="preserve">Simulación
Investigación
Juego de roles
</t>
  </si>
  <si>
    <t xml:space="preserve">Cañón.
Computadora.
Radios: portátiles, móviles, fijos.
Ley Federal y Reglamento de Telecomunicaciones.
</t>
  </si>
  <si>
    <t>Regulación hospitalaria en la comunicación de emergencias</t>
  </si>
  <si>
    <t>El alumno determinará la ruta óptima y protocolo de regulación hospitalaria  para la atención y traslado del paciente al centro hospitalario de elección.</t>
  </si>
  <si>
    <t>Lectura de mapas</t>
  </si>
  <si>
    <t xml:space="preserve">Identificar la simbología y acotaciones contenidas en los planos y mapas.
Explicar el uso y aplicaciones de los mapas impresos.
Explicar el procedimiento de uso y aplicaciones de los Sistemas de Posicionamiento Global (GPS)
Enlistar las vías primarias ¿de comunicación? de la ciudad y el estado.
Identificar centros hospitalarios, módulos de corporaciones prehospitalarias, de seguridad pública, bomberos, entre otros.
</t>
  </si>
  <si>
    <t xml:space="preserve">Interpretar la simbología y acotaciones contenidas en mapas y planos impresos y digitales.
Interpretar los mapas guiándose por puntos cardinales y regiones.
Diseñar rutas de desplazamiento en mapas impresos y digitales.
</t>
  </si>
  <si>
    <t>Protocolo de regulación hospitalaria</t>
  </si>
  <si>
    <t xml:space="preserve">Describir el concepto de regulación hospitalaria.
Explicar las funciones del Centro Regulador de Urgencias Médicas en la regulación hospitalaria.
Identificar los participantes en la regulación hospitalaria.
Explicar las funciones de la regulación médica.
Enlistar los datos necesarios en la regulación hospitalaria.
 Reconocer  los niveles hospitalarios de atención médica.
Enlistar los criterios de traslado y estratificación de pacientes
</t>
  </si>
  <si>
    <t>Ejecutar el protocolo de regulación hospitalaria en emergencias.</t>
  </si>
  <si>
    <t xml:space="preserve">A partir de casos simulados entregará un reporte que incluya un mapa con:
-Localización de los centros hospitalarios.
-Principales rutas de acceso a estos.
-Selección del centro hospitalario de acuerdo a las necesidades del paciente.
 Y una grabación de audio en la que se utilice el protocolo de regulación hospitalaria de acuerdo al caso
</t>
  </si>
  <si>
    <t xml:space="preserve">1.- Identificar la simbología y acotaciones contenidas en los planos y mapas impresos y digitales así como su uso.
2.- Enlistar vías primarias de la ciudad y el estado.
3.- Identificar centros hospitalarios, módulos de corporaciones prehospitalarias, de seguridad pública, bomberos, etc.
4.- Comprender el protocolo de Regulación Hospitalaria.
</t>
  </si>
  <si>
    <t xml:space="preserve">Simulación
Lista de cotejo
</t>
  </si>
  <si>
    <t xml:space="preserve">Investigación.
Simulación
Discusión en grupo
</t>
  </si>
  <si>
    <t xml:space="preserve">Computadora,
Cañón
Radios portátiles
Maniquíes
Planos 
Mapas
GPS
</t>
  </si>
  <si>
    <t>Determinar mecanismos de lesión del evento mediante el análisis de la cinemática de trauma,  de la causa mórbida de la emergencía y el conteo de víctimas para establecer prioridades, necesidades de apoyo, presunción de lesiones y conductas de manejo.</t>
  </si>
  <si>
    <t>Realizar el manejo inicial del paciente con base en la evaluación primaria y mediante la aplicación del protocolo correspondiente a la clasificación del paciente,  para contribuir a la preservación de la vida y funciones del paciente</t>
  </si>
  <si>
    <t xml:space="preserve">Ejecuta el protocolo de manejo inicial del paciente y lo documenta en un reporte escrito que incluya:
- selección de las técnicas acordes a la clasificación del paciente
- Descripción de las técnicas utilizadas de acuerdo a los resultados de la evaluación primaria.
- Resultados de la revaloración
</t>
  </si>
  <si>
    <t>Trasladar  pacientes con base en la evalación inicial y a través de protocolos de evaluación secundaria, continua y de  manejo pre-hospitalario técnico y documental correspondientes para su seguimiento hasta su atención hospitalaria.</t>
  </si>
  <si>
    <t xml:space="preserve">Ma. Patricia Acinas Acinas  (2005) Habilidades de comunicación y estrategias asistenciales en el ámbito sanitario (vol. II): actuación en situaciones de urgencias y emergencias
 Alcala España ALCALA GRUPO EDITORIAL
</t>
  </si>
  <si>
    <t xml:space="preserve">Pacheco Aráz (2012) Manual para el manejo de los incidentes con multiples victimas en la urgencias extra hospitalaria 
 Madrid España Comunidad de Madrid
</t>
  </si>
  <si>
    <t xml:space="preserve">Union Internacional de Telecumunicaciones (ITU)
 (2012) Reglmento de Radiocomunicaciones Ginebra Suiza Union Interncional de Telecumunicaciones
</t>
  </si>
  <si>
    <t xml:space="preserve">Navarro Machado, Victor Rene, Falcón Hdez. Arelys
 (2007) Manual para la instrucción del socorrista  Cuba Geocuba Grafica Cienfuegos.
</t>
  </si>
  <si>
    <t>USAID Manual de Referencia 2ª. Edición.
 (2012) Curso básico de sistema de comando de incidentes   USAID</t>
  </si>
  <si>
    <t>El alumno administrará los recursos humanos y materiales mediante técnicas de organización y control; para la atención de emergencias.</t>
  </si>
  <si>
    <t>Coordinación de Recursos Humanos en la atención prehospitalaria</t>
  </si>
  <si>
    <t>El alumno activará la cadena de mando del sistema de comando de incidentes e integrará un informe de servicio para la atención organizada en las emergencias prehospitalarias.</t>
  </si>
  <si>
    <t>Relaciones humanas</t>
  </si>
  <si>
    <t xml:space="preserve">Describir los fundamentos de las relaciones humanas y los factores que intervienen
Definir las características de los equipos de trabajo
Describir los principios de la comunicación asertiva
</t>
  </si>
  <si>
    <t>Determinar los roles, características y responsabilidades de los integrantes de los equipos de trabajo</t>
  </si>
  <si>
    <t xml:space="preserve">Responsabilidad
Honestidad
Toma de decisiones
Trabajo bajo presión
Observador y analítico
Tolerancia
Respeto
Disciplina
Liderazgo
Comunicación efectiva
</t>
  </si>
  <si>
    <t>Requerimientos de recursos humanos en la atención de un evento</t>
  </si>
  <si>
    <t xml:space="preserve">Explicar los conceptos   coordinación, organización y administración  de recursos humanos
Identificar las etapas de un evento, sus condiciones y características: Antes, durante y después
Describir los requerimientos de recursos humanos para las etapas del evento.
</t>
  </si>
  <si>
    <t>Seleccionar el equipo de seguridad y protección acorde a la búsqueda y rescate</t>
  </si>
  <si>
    <t xml:space="preserve">Estructurará un informe de servicios, a partir de un caso práctico; con base en los protocolos de atención prehospitalaria, organizando los recursos humanos que intervienen en las tres etapas: 
- Designación de roles
- Datos generales del evento y de la unidad
- Solicitud de  apoyo adicional 
- Ejecución del sistema Triage.
</t>
  </si>
  <si>
    <t xml:space="preserve">1.-  Describir los fundamentos de las relaciones humanas, comunicación asertiva  y los factores que intervienen asi como las características de los equipos de trabajo
2.- Explicar los conceptos   coordinación, organización y administración  de recursos humanos
3.- Identificar las etapas de un evento, sus condiciones y características: Antes, durante y después
4.- Describir los requerimientos de recursos humanos para las etapas del evento.
5.- Detallar los elementos  y funciones de Comando de Incidentes  y del   sistema TRIAGE
</t>
  </si>
  <si>
    <t xml:space="preserve">Investigación
Trabajo en equipo
Caso práctico
</t>
  </si>
  <si>
    <t xml:space="preserve">Pintarrón
Cañón Computadora
Internet
Presentación en Power Point
Videos
</t>
  </si>
  <si>
    <t>Coordinación de recursos materiales</t>
  </si>
  <si>
    <t>El alumno administrará los recursos materiales empleados en el proceso de atención a emergencias a fin de optimizar  su uso y   la operatividad de los mismos.</t>
  </si>
  <si>
    <t>Administración de recursos materiales</t>
  </si>
  <si>
    <t xml:space="preserve">Describir  el objetivo de la administración de recursos materiales
Describir las funciones de los recursos materiales:
-Planear
-Coordinar
-Controlar
-Evaluar
Diferenciar la funcionalidad, definición y tipos de inventarios.
</t>
  </si>
  <si>
    <t xml:space="preserve">Optimizar los recursos materiales acorde a la situación de emergencia
Realizar inventarios de control de los recursos materiales
</t>
  </si>
  <si>
    <t>Regulación del uso de recursos materiales</t>
  </si>
  <si>
    <t>Identificar los requerimientos de la normatividad  referente al equipamiento de ambulancia</t>
  </si>
  <si>
    <t>Verificar el cumplimiento de la normatividad aplicable a equipamiento de ambulancias.</t>
  </si>
  <si>
    <t xml:space="preserve">Responsabilidad
Honestidad
Toma de decisiones
Trabajo bajo presión
Observador y analítico
Tolerancia
Respeto
Disciplina
Liderazgo
Comunicación efectiva
</t>
  </si>
  <si>
    <t xml:space="preserve">A partir de un caso práctico   que incluya los requerimientos de regulación, diseñará un  formato de registro y control  de recursos materiales.
Que incluya:
Requisición
Recepción
Almacenamiento y
Distribución
</t>
  </si>
  <si>
    <t xml:space="preserve">1.-Comprender el objetivo de la administración de recursos materiales
2.-Describir las funciones de los recursos materiales:
-Planear
-Coordinar
-Controlar
-Evaluar
3.-Comprender la funcionalidad, definición y tipos de inventarios.
4.-Identificar los requerimientos de la normatividad  referente al equipamiento de ambulancia   
</t>
  </si>
  <si>
    <t xml:space="preserve">Cuestionarios
Lista de cotejo
</t>
  </si>
  <si>
    <t xml:space="preserve">Aprendizaje basado en proyectos
Aprendizaje situado
Investigación
</t>
  </si>
  <si>
    <t xml:space="preserve">Internet
Computadora
Proyector
Pintarrón
NOM-237-SSA1-2004
</t>
  </si>
  <si>
    <t xml:space="preserve">Organizar los recursos que intervienen en el evento con base en la normatividad aplicable,  las características del evento, y empleando protocolos de comunicación, 
para dar respuesta a la emergencia.
</t>
  </si>
  <si>
    <t xml:space="preserve">Elabora el informe de servicio, de acuerdo a las etapas del evento, especificando:
Antes:
- Lista de cotejo requisitada con base en el protocolo de entrega-recepción
- Reabastecimiento de insumos
- Integración de escuadras 
- Asignación de jefes de escuadras de acuerdo a los recursos disponibles.
- Reporte de activación de unidades de acuerdo al protocolo.
Durante:
- Datos del servicio: tipo de emergencia, hora, dirección, 
- Escuadra que atiende el evento
- Unidad que atiende el evento: número económico y tipo.
- Hora de salida de la unidad de emergencia
- Hora de llegada de la unidad de emergencia al evento
- Reporta las condiciones del entorno.
- Apoyos solicitados  para atender el evento
- Condiciones del paciente
- Hora del inicio del traslado del paciente
- Hora de llegada al centro de atención con el paciente
- Hora de salida del hospital de la unidad de emergencia.
Después:
- Hora de llegada a la base
- Eventualidades ocurridas durante el servicio
- Actividades realizadas de limpieza y reabastecimiento de la unidad.
</t>
  </si>
  <si>
    <t xml:space="preserve">Centro de Entrenamiento Médico y Paramédico con simuladores – CEMPAS
 (2005) Guías básicas de atención médica prehospitalaria Bogotá Colombia Instituto de Ciencias de la Salud - CES
Facultad de Medicina
</t>
  </si>
  <si>
    <t xml:space="preserve">Donald J. Bowersox (2007) Administración y Logística en la cadena de suministros. Segunda Ed.
 México, D. F. México Mc Graw Hill
</t>
  </si>
  <si>
    <t xml:space="preserve">Leslie W. Rue y Lloy L. Byars (2010) Administración. Teoría y aplicaciones.
 México, D. F. México Alfaomega
</t>
  </si>
  <si>
    <t>Álvarez Leyva, Carlos (2008) Manual de Atención a Múltiples Víctimas y catástrofes Madrid España Arán</t>
  </si>
  <si>
    <t xml:space="preserve">Gobierno Federal
 (2006)
 Norma Oficial Mexicana NOM-237-SSA1-2004, Regulación
de los servicios de salud. Atención prehospitalaria de las urgencias médicas.
 México, D. F.
 México
 Diario Oficial de la Federación
</t>
  </si>
  <si>
    <t>El alumno atenderá situaciones de emergencia que incluyan violencia o riesgo de ahogamiento por inmersión mediante la aplicación de técnicas de contención y de rescate acuático para proporcionar atención prehospitalaria.</t>
  </si>
  <si>
    <t>Contención de pacientes</t>
  </si>
  <si>
    <t>El alumno desarrollará las técnicas de contención para la atención  prehospitalaria de pacientes en situaciones de violencia.</t>
  </si>
  <si>
    <t>Fundamentos teóricos de contención de pacientes</t>
  </si>
  <si>
    <t xml:space="preserve">Describir la historia y conceptos de contención de pacientes                                                                     </t>
  </si>
  <si>
    <t xml:space="preserve">Observador 
Capacidad de reacción 
Tolerante al estrés 
Iniciativa 
Responsable 
Trabajo en equipo 
Disciplinado  
Dominio personal
Perseverante
</t>
  </si>
  <si>
    <t>Técnicas de contención de pacientes</t>
  </si>
  <si>
    <t xml:space="preserve">Describir las técnicas de contención de pacientes:
Respiración  
Agarres      
Bloqueos  
Derribos   
Escapes y defensas
</t>
  </si>
  <si>
    <t xml:space="preserve">Ejecutar las técnicas de contención de pacientes  a  individuos en situaciones de violencia.  </t>
  </si>
  <si>
    <t xml:space="preserve">Observación                                    
Iniciativa 
Disciplina 
Dominio personal
Responsabilidad
Perseverancia 
Proactividad
Trabajo en equipo
Capacidad de reacción
</t>
  </si>
  <si>
    <t xml:space="preserve">A partir de una simulación de una situación crítica de violencia demostrará las técnicas de contención de pacientes y entregará un video de la práctica  que contenga las técnicas de:
- Agarres 
-Bloqueos
-Derribos 
-Escapes y defensas.
</t>
  </si>
  <si>
    <t xml:space="preserve">1. Describir la historia y conceptos de contención de pacientes   
2. Describir las técnicas de contención de pacientes
</t>
  </si>
  <si>
    <t xml:space="preserve">Juegos de roles
Equipos colaborativos
Simulación
</t>
  </si>
  <si>
    <t xml:space="preserve">Computadora 
Cañón
Espacio para prácticas
Colchonetas
</t>
  </si>
  <si>
    <t>Buceo</t>
  </si>
  <si>
    <t>El alumno realizara rescates acuáticos aplicando las técnicas de buceo  para la atención prehospitalaria del paciente.</t>
  </si>
  <si>
    <t>Principios del buceo</t>
  </si>
  <si>
    <t xml:space="preserve">Describir el  concepto y fundamentos físicos del buceo.                                                            
Describir el riesgo del rescatista durante el buceo y los efectos de presión y cambios volumétricos                                                      
Comprender los procedimientos de seguridad del rescatista durante el buceo y las características  y mantenimiento del equipo básico de buceo.  
</t>
  </si>
  <si>
    <t>Técnicas de buceo</t>
  </si>
  <si>
    <t xml:space="preserve">Describir las técnicas de buceo
- Respiración 
- Entrada al agua
- Posturas y desplazamientos  hidrodinámicos                                                         - Inmersión
- Ascenso                                                                      - Salida del agua                                                               - Comunicación bajo el agua                                 - Técnicas de manejo de cuerdas y salvavidas   
</t>
  </si>
  <si>
    <t xml:space="preserve">Ejecutar  las técnicas de buceo durante rescates acuáticos.        </t>
  </si>
  <si>
    <t xml:space="preserve">Observación                                    Capacidad de análisis 
Iniciativa 
Disciplina 
Dominio personal
Responsabilidad
Perseverancia 
Proactividad
Trabajo en equipo 
</t>
  </si>
  <si>
    <t xml:space="preserve">A partir de una simulación de una situación crítica de atención en rescate acuático demostrará  las técnicas de buceo y entregará un video de la práctica que incluya técnicas:
- Respiración 
- Entrada al agua
- Posturas y desplazamientos  hidrodinámicos                                                         - Inmersión
- Ascenso                                                                      - Salida del agua                                                               - Comunicación bajo el agua                                 - -Manejo de cuerdas y salvavidas                                                                                                                          
</t>
  </si>
  <si>
    <t xml:space="preserve">1. Describir los principios del buceo 
2. Describir las técnicas de buceo
</t>
  </si>
  <si>
    <t xml:space="preserve">Ejercicios prácticos
Simulación
</t>
  </si>
  <si>
    <t xml:space="preserve">Elabora un reporte de evaluación de necesidades de rescate, que contenga:
- Tipo de emergencia
- Número de víctimas
- Características de las víctimas
- Recursos humanos disponibles y sus capacidades para el rescate
- Recursos materiales necesarios y disponibles
- Distancia y tiempos de traslados
- Entorno de la escena
- Riesgos presentes
- Riesgos latentes
- Causas de riesgos
- Precauciones a considerar
</t>
  </si>
  <si>
    <t xml:space="preserve">Realiza el rescate de víctimas acorde al protocolo establecido y elaborar un reporte que contenga:
- Técnicas de rescate utilizadas acordes con el tipo de escena
- Justificación de las técnicas de rescate utilizadas
- Instrumentos complementarios y suplementarios utilizados
</t>
  </si>
  <si>
    <t xml:space="preserve">Fernández, Victor (2012) Autoprotección, Defensa personal, familiar y del hogar
 Barcelona España Hispano Europea
</t>
  </si>
  <si>
    <t xml:space="preserve">American Academy of Orthopaedic Surgeons (AAOS), (2011) Los Cuidados De Urgencias Y El Transporte De Los Enfermos Y Los Heridos, Novena Edicion
 Mississauga Canadá Jones &amp; Bartlett Publishers
</t>
  </si>
  <si>
    <t xml:space="preserve">Cuspinera, José  (2012) Principios y Fundamentos Pedagógicos de las Técnicas de UDE KWANSETSU WASA
 Madrid España Vision Libros
</t>
  </si>
  <si>
    <t xml:space="preserve">Organización maritima internacional
 (2010) Manual IAMSAR Londres  Reino Unido OMI
</t>
  </si>
  <si>
    <t xml:space="preserve">Coleman, Clay (2008) Manual del Buceador
 Badalona  España Paidotribo
</t>
  </si>
  <si>
    <t xml:space="preserve">Mendoza, David (2007) Artes Marciales; Teoría, Método y Práctica
 Barcelona España Lulu
</t>
  </si>
  <si>
    <t xml:space="preserve">Pascual, Fernando (2005) Aprenda defensa personal
 Buenos Aires Argentina Imaginador
</t>
  </si>
  <si>
    <t xml:space="preserve">Ellis &amp; Associates (2000) El profesional del rescate acuático
 Barcelona  España Paidotribo
</t>
  </si>
  <si>
    <t xml:space="preserve">Verjano Díaz, Francisco (2000) El hombre subacuático; manual de fisiología y riesgos del buceo
 Madrid  España Diaz de Santos
</t>
  </si>
  <si>
    <t xml:space="preserve">Dougherty N.J. (1985) Phisical Education and Sport
 Virginia Estados Unidos  Reverté
</t>
  </si>
  <si>
    <t>El alumno realizará planes de supervivencia en diferentes escenarios, a través de la aplicación de técnicas de rescate para administrar la atención pre-hospitalaria al paciente.</t>
  </si>
  <si>
    <t>Arrastres y Levantamientos</t>
  </si>
  <si>
    <t>El alumno realizará arrastres y levantamientos para extraer pacientes de espacios confinados</t>
  </si>
  <si>
    <t>Tipología y Clasificación de arrastres y levantamientos</t>
  </si>
  <si>
    <t xml:space="preserve">Describir los tipos de arrastre y levantamiento vertical.
Clasificar los tipos de arrastre y levantamiento en el rescate por confinamiento y por cuerdas.
</t>
  </si>
  <si>
    <t xml:space="preserve">Seleccionar el tipo de arrastre y levantamiento acorde a la condición del rescatista, del paciente y la escena.
</t>
  </si>
  <si>
    <t xml:space="preserve">Responsabilidad
Honestidad
Humildad
Toma de decisiones
Trabajo bajo presión
Observador y analítico
Tolerancia
Respeto
Proactividad
Solidario
Disciplina
Liderazgo
Trabajo en equipo
Apto físicamente
Comunicación efectiva y asertiva
Impulso e ímpetu
</t>
  </si>
  <si>
    <t>Ejecución técnica</t>
  </si>
  <si>
    <t>Reconocer las técnicas de arrastre y rescate por levantamiento en el proceso de salvamento en situación por confinamiento</t>
  </si>
  <si>
    <t>Ejecutar las técnicas  de arrastre y levantamiento acordes a la situación</t>
  </si>
  <si>
    <t>Pruebas Físicas Especificas</t>
  </si>
  <si>
    <t xml:space="preserve">Reconocer las cuatro variables del entrenamiento físico:
-Fuerza
-Resistencia
-Velocidad
-Flexibilidad
Explicar las técnicas de soporte táctico y obstáculos en el entrenamiento físico.
</t>
  </si>
  <si>
    <t>Ejecutar el recorrido de la pista de obstáculos diseñada para rescate en el rango de tiempo establecido por los entrenadores</t>
  </si>
  <si>
    <t xml:space="preserve">A partir de una simulación en una situación de rescate 
ejecutará  las técnicas de arrastre por levantamiento y por cuerdas y lo documentará en un video  que deberá contener:
-Abordaje de la escena.
-Preparación del paciente 
-Elección de la técnica de arrastre o levantamiento.
-Desarrollo de la técnica de arrastre o levantamiento. 
</t>
  </si>
  <si>
    <t xml:space="preserve">1. Identificar  los tipos de arrastre y la clasificación de los levantamientos en el rescate por confinamiento y por cuerdas
2. Comprender las técnicas de arrastre y levantamiento. 
3. Realizar las técnicas de arrastre y levantamiento. 
</t>
  </si>
  <si>
    <t xml:space="preserve">Ejercicios prácticos
Guías de observación
</t>
  </si>
  <si>
    <t xml:space="preserve">Estudio de casos
Simulación 
Juego de roles
</t>
  </si>
  <si>
    <t>Simulación de confinamientos, paredes simuladoras para descenso, pista de obstáculos, camas metálicas para arrastre, pasamanos, cuerdas, fosa de arena, barda de madera, postes de sostén.</t>
  </si>
  <si>
    <t xml:space="preserve">Ejercicios Verticales </t>
  </si>
  <si>
    <t xml:space="preserve">El alumno realizará nudos y amarres utilizados en rescate vertical para brindar atención al paciente. </t>
  </si>
  <si>
    <t>Accesorios y Equipos</t>
  </si>
  <si>
    <t>Identificar la función de los equipos y accesorios a utilizar en el rescate vertical</t>
  </si>
  <si>
    <t>Seleccionar los accesorios acordes al tipo de maniobra que se realizará</t>
  </si>
  <si>
    <t>Nudos, amarres y manejo de cuerdas</t>
  </si>
  <si>
    <t>Explicar la mecánica de soporte de cada uno de los nudos y amarres del rescate vertical, de acuerdo con su uso, así como sus características y especificaciones</t>
  </si>
  <si>
    <t xml:space="preserve">Ejecutar nudos y amarres 
Controlar  objetos y personas en maniobras de rescate vertical
</t>
  </si>
  <si>
    <t xml:space="preserve">A partir de un caso práctico entregará un video que muestre la efectividad en un rescate vertical, que incluya:
-Selección de accesorios.
-Selección del nudo.
-Técnica de elaboración del nudo.
-Técnica de amarre.
</t>
  </si>
  <si>
    <t xml:space="preserve">1. Comprender la función de los equipos y accesorios utilizados en el rescate vertical.
2. Seleccionar los accesorios para el rescate vertical acorde a la situación de rescate
3. Comprender la mecánica de nudos y amarres. 
4. Ejecutar nudos y amarres en el rescate vertical. 
</t>
  </si>
  <si>
    <t xml:space="preserve">Estudio de Casos
Simulación 
Juego de roles
</t>
  </si>
  <si>
    <t>Paredes simuladas para descenso y ascenso vertical. Estructuras tubulares metálicas para entrenamiento de rescate, Equipo de descenso (de seguridad y específico para la labor) y cuerdas</t>
  </si>
  <si>
    <t xml:space="preserve">Supervivencia </t>
  </si>
  <si>
    <t>El alumno analizará las condiciones de  escenarios naturales, rurales y urbanos para diseñar planes de supervivencia</t>
  </si>
  <si>
    <t>Escenarios  Naturales y Rurales</t>
  </si>
  <si>
    <t xml:space="preserve">Determinar estrategias de supervivencia con base en los elementos mínimos necesarios de supervivencia en sitios agrestes sin control humano </t>
  </si>
  <si>
    <t xml:space="preserve">Responsabilidad
Honestidad
Humildad
Toma de decisiones
Trabajo bajo presión
Observador y analítico
Tolerancia
Respeto
Pro actividad
Solidario
Disciplina
Liderazgo
Trabajo en equipo
Apto físicamente
Comunicación efectiva y asertiva
Impulso e Ímpetu
</t>
  </si>
  <si>
    <t>Escenarios Urbanos</t>
  </si>
  <si>
    <t xml:space="preserve">Determinar estrategias de supervivencia con base en los elementos mínimos necesarios </t>
  </si>
  <si>
    <t xml:space="preserve">Responsabilidad
Honestidad
Humildad
Toma de decisiones
Trabajo bajo presión
Observador y analítico
Tolerancia
Respeto
Pro actividad
Solidario
Disciplina
Liderazgo
Trabajo en equipo
Apto físicamente
Comunicación efectiva y asertiva
Impulso e ímpetu
</t>
  </si>
  <si>
    <t xml:space="preserve">A partir de un caso práctico entregará un video de un plan de supervivencia que contenga:
-Obtención, determinación de porciones, guarda de alimentos y agua.
-Identificación y ubicación de refugios.
-Búsqueda, determinación e implementación de sistemas de comunicación. 
</t>
  </si>
  <si>
    <t xml:space="preserve">1. Identificar los elementos y estrategias requeridas para la supervivencia en escenarios abiertos y sin control humano
2. Identificar los elementos mínimos y necesarios para la supervivencia 
3. Diferenciar las características de los escenarios naturales, rurales y urbanos para el rescate y supervivencia
4.Implementar estrategias de supervivencia de acuerdo al escenario
</t>
  </si>
  <si>
    <t xml:space="preserve">Lista de Cotejo
Guías de observación
</t>
  </si>
  <si>
    <t>Áreas abiertas de ambiente controlado, áreas de confinamiento seguro para entrenamiento de rescate y supervivencia</t>
  </si>
  <si>
    <t>Estratificar prioridades de rescate a las víctimas de una escena mediante el análisis de datos y los protocolos correspondientes para salvaguardar la vida y la integridad de los pacientes y la suya propia</t>
  </si>
  <si>
    <t xml:space="preserve">Elabora un reporte de evaluación de necesidades de rescate, que contenga:
- Tipo de emergencia
- Número de víctimas
- Características de las víctimas
- Recursos humanos disponibles y sus capacidades para el rescate
- Recursos materiales necesarios y disponibles
- Distancia y tiempos de traslados
- Entorno de la escena
- Riesgos presentes
- Riesgos latentes
- Causas de riesgos
- Precauciones a considerar
- Requerimientos de equipo especializado 
- Apoyos adicionales requeridos
</t>
  </si>
  <si>
    <t xml:space="preserve">Realiza el rescate de víctimas acorde al protocolo establecido y elaborar un reporte que contenga:
- Técnicas de rescate utilizadas acordes con el tipo de escena
- Justificación de las técnicas de rescate utilizadas
- Instrumentos complementarios y suplementarios utilizados
</t>
  </si>
  <si>
    <t xml:space="preserve">Antología Departamento de Rescate por Cuerdas
 (2009) Manual de Rescate por Cuerdas Buenos Aires Argentina Academia Nacional de Bomberos
</t>
  </si>
  <si>
    <t>Weisman, John (2002) Manual de Supervivencia del SAS Barcelona España Editorial Padotribo, Concejo de Ciento</t>
  </si>
  <si>
    <t xml:space="preserve">Towell, Colin (2010) Manual de Supervivencia
 Barcelona España Editorial Blume
</t>
  </si>
  <si>
    <t xml:space="preserve">Delgado, Delfín (2010) Rescate en espacios confinados
 Madrid España Ediciones Desnivel
</t>
  </si>
  <si>
    <t>Delgado, Delfín (2008) Nudos para Bomberos Madrid España Ediciones Desnivel</t>
  </si>
  <si>
    <t xml:space="preserve">Redondo, Jon (2009) Prevención y Seguridad en Trabajos Verticales
 Madrid España Ediciones Desnivel
</t>
  </si>
  <si>
    <t xml:space="preserve">Antología (2009) Rescate urbano en alturas
 Madrid España Ediciones Desnivel
</t>
  </si>
  <si>
    <t xml:space="preserve">Campos Zumbado, Juan Alfredo (1993) Manual de introducción al rescate en espacios confinados San José Costa Rica Comisión Nacional de Emergencias / Dirección General de Educación y Servicios
</t>
  </si>
  <si>
    <t>El alumno realizará análisis estadísticos y de probabilidad mediante el procesamiento de datos para el análisis de problemas y toma de decisiones en el ámbito prehospitalario.</t>
  </si>
  <si>
    <t>Estadística descriptiva e inferencial</t>
  </si>
  <si>
    <t>El alumno desarrollará estudios estadísticos para determinar el comportamiento de un conjunto de datos de una variable relacionados a un evento o problema.</t>
  </si>
  <si>
    <t>Conceptos básicos de estadística</t>
  </si>
  <si>
    <t>Describir los conceptos de variables, población, muestra, datos y frecuencias</t>
  </si>
  <si>
    <t xml:space="preserve">Representar el conteo de datos en tablas de frecuencia relativa y acumulada.
Representar el conteo de datos a través de histogramas y polígonos de frecuencia.
Determinar el comportamiento de un conjunto de datos de la variable analizada.
</t>
  </si>
  <si>
    <t xml:space="preserve">Trabajo en equipo
Responsabilidad
Liderazgo
Analítico
Creativo
Proactivo
</t>
  </si>
  <si>
    <t>Medidas de tendencia central</t>
  </si>
  <si>
    <t>Identificar los conceptos de media, moda y mediana y el procedimiento para su cálculo.</t>
  </si>
  <si>
    <t xml:space="preserve">Calcular la media aritmética simple, media aritmética ponderada, moda y mediana.
Determinar el tipo de distribución y comportamiento de un conjunto de datos de la variable analizada.
</t>
  </si>
  <si>
    <t>Medidas de dispersión</t>
  </si>
  <si>
    <t>Identificar los conceptos de rango, desviación media, varianza y desviación estándar.</t>
  </si>
  <si>
    <t>Calcular la desviación media, varianza y desviación estándar.</t>
  </si>
  <si>
    <t xml:space="preserve">Trabajo en equipo
Responsabilidad
Liderazgo
Analítico
Creativo
Proactivo
</t>
  </si>
  <si>
    <t xml:space="preserve">A partir de un caso práctico entregará un reporte que incluya:
-Tipo de problema
- análisis utilizando métodos estadísticos, determinar el comportamiento de la variable su tendencia y nivel de dispersión.
- Representación gráfica del comportamiento y dispersión de la variable en la población
-Conclusiones
</t>
  </si>
  <si>
    <t xml:space="preserve">1. Describir los conceptos de variables, población, muestra, datos y frecuencias.
2. Explicar los conceptos de media, moda y mediana y el procedimiento para su cálculo.
3. Explicar los conceptos de rango, desviación media, varianza y desviación estándar.
4. Comprender los procedimientos para calcular las medidas de tendencia central y de dispersión.
</t>
  </si>
  <si>
    <t xml:space="preserve">Ejercicios prácticos                                  Análisis de casos                              
Equipos colaborativos                            
</t>
  </si>
  <si>
    <t>El alumno calculará la probabilidad estadística de ocurrencia de eventos para la validación o rechazo de la hipótesis y sustentar decisiones en el quehacer del paramédico.</t>
  </si>
  <si>
    <t>Conceptos básicos de probabilidad</t>
  </si>
  <si>
    <t xml:space="preserve">Identificar las propiedades de la probabilidad, las características de los espacios muestrales y eventos, así como las características de axiomas de la probabilidad.
Explicar el teorema de bayes
</t>
  </si>
  <si>
    <t xml:space="preserve">Determinar cuartiles y percentiles a datos provenientes de un problema.
Elaborar tablas de incidencias con base en el teorema de Bayes
</t>
  </si>
  <si>
    <t xml:space="preserve">Identificar la diferencia entre: Prueba de Hipótesis, Hipótesis Nula e Hipótesis Alternativa.
Comprender los procedimientos estadísticos para determinar la aceptación o rechazo de una hipótesis estadística: hipótesis relativa a la media, hipótesis relativa a la varianza.
</t>
  </si>
  <si>
    <t xml:space="preserve">Calcular la prueba de hipótesis, hipótesis relativa a la media, hipótesis relativa a la varianza.
Determinar el rechazo o aceptación de hipótesis estadísticas
</t>
  </si>
  <si>
    <t xml:space="preserve">A partir de un caso práctico realizará los siguientes cálculos:
- Cuartiles y percentiles
- Uso del teorema de Bayes
- Pruebas de hipótesis
- Conclusiones de aceptación o rechazo de hipótesis
</t>
  </si>
  <si>
    <t xml:space="preserve">1. Identificar las propiedades de la probabilidad, las características de los espacios muestrales y eventos. 
2. Identificar las características de axiomas de la probabilidad.
3. Identificar la diferencia entre: Prueba de Hipótesis, Hipótesis Nula e Hipótesis Alternativa.
4. Comprender el procedimiento para la aceptación o rechazo de hipótesis estadísticas.
</t>
  </si>
  <si>
    <t xml:space="preserve">Ejercicios prácticos                                  Análisis de casos                           
Equipos colaborativos                            Trabajos de investigación
</t>
  </si>
  <si>
    <t xml:space="preserve">Cañón.
Computadora.
Internet.
Pintarrón.
Presentaciones en Power Point.
Calculadora.
</t>
  </si>
  <si>
    <t>Determinar los riesgos de seguridad e higiene con base en la descripción estadística de factores de riesgo para contribuir a la mejora en la salud ocupacional.</t>
  </si>
  <si>
    <t xml:space="preserve">Elabora un informe de riesgos que incluya:
- Descripción estadística de vulnerabilidades: incidencias y prevalencias
- Descripción de zonas de riesgo
- Lista de cotejo de capacidades de autoprotección: Equipamiento de protección y recursos humanos y materiales disponibles
- Guía de observación del cumplimiento de los protocolos de seguridad.
</t>
  </si>
  <si>
    <t xml:space="preserve">Trasladar pacientes con base en la evaluación inicial y a través de protocolos de evaluación secundaria, continua y de manejo prehospitalario técnico y documental correspondientes para su seguimiento hasta su atención hospitalaria. </t>
  </si>
  <si>
    <t xml:space="preserve">Ejecuta los protocolos de traslado y evaluación secundaria correspondientes y los documenta en un reporte que incluya:
- Protocolo de traslado utilizado de acuerdo a los resultados de la evaluación inicial del paciente
- Resultados de la de evaluación secundaria:
  - Signos vitales
  - Historial SAMPLER: signos y síntomas, alergias, medicamentos, última ingesta, eventos previos y situaciones de riesgo
- Técnicas de manejo secundario del paciente utilizadas.
</t>
  </si>
  <si>
    <t xml:space="preserve">Douglas C. Montgoery.      George C. Runger
 Segunda Edición (2004) Probabilidad y estadística aplicada a la ingeniería Distrito Federal México Mc Graw Hill Interamericana
</t>
  </si>
  <si>
    <t xml:space="preserve">Richar I. Levin   David S. Rubin Séptima Edición  (2004) Estadística para administración y economía
 Distrito Federal México Mc Graw Hill Interamericana
</t>
  </si>
  <si>
    <t xml:space="preserve">Daniel Wayne Cuarta Edición Bioestadística, base para el análisis de las ciencias de la salud
 Distrito Federal México Limusa
</t>
  </si>
  <si>
    <t xml:space="preserve">Daub-Seese-Carrillo-González- Montagut -Nieto – Sansón
 Octava Edición Química Distrito Federal México Pentrice Hall
</t>
  </si>
  <si>
    <t>Expresar ideas, necesidades y sentimientos de forma verbal, no verbal, y escrita para comunicarse de forma efectiva durante su desempeño profesional</t>
  </si>
  <si>
    <t>primero</t>
  </si>
  <si>
    <t xml:space="preserve">Ejecución de tareas
Lista de cotejo
</t>
  </si>
  <si>
    <t xml:space="preserve">III. </t>
  </si>
  <si>
    <t xml:space="preserve">Quinto </t>
  </si>
  <si>
    <t xml:space="preserve">El alumno se comunicará de manera formal y no formal utilizando las técnicas verbales, no verbales escrita para responder a las necesidades de la organización y contribuir a una comunicación efectiva. </t>
  </si>
  <si>
    <t>Comunicación verbal y no verbal</t>
  </si>
  <si>
    <t xml:space="preserve">El alumno sostendrá conversaciones y realizará exposiciones de manera oral, utilizando habilidades de la lógica de su pensamiento, del razonamiento verbal y/o  la argumentación para saber escuchar y hablar correctamente y con seguridad. </t>
  </si>
  <si>
    <t xml:space="preserve">Comunicación verbal
</t>
  </si>
  <si>
    <t xml:space="preserve">Explicar el concepto de la comunicación verbal.
Describir el propósito de la comunicación: informar, entretener, persuadir e improvisar.  
Explicar las cualidades de la voz y variedad vocal: tono, dicción, ritmo, expresividad, uso de pausas, entonación e interpretación.
</t>
  </si>
  <si>
    <t xml:space="preserve">Entablar una conversación donde se apliquen los propósitos de la comunicación. 
Exponer un tema  utilizando las cualidades de la voz y variedad vocal. 
</t>
  </si>
  <si>
    <t xml:space="preserve">Tolerancia 
Respeto
Responsabilidad Disponibilidad Benevolencia 
Solidaridad.
</t>
  </si>
  <si>
    <t xml:space="preserve">Comunicación no verbal
</t>
  </si>
  <si>
    <t xml:space="preserve">Explicar el concepto de comunicación no verbal, y sus funciones.
Describir los tipos de comunicación no verbal: 
corporal, paralingüística y proxémica;  postura y movimientos; gestos, contacto visual y expresiones de la cara; vestimenta y aspecto.
</t>
  </si>
  <si>
    <t xml:space="preserve">Sostener una conversación utilizando como apoyo la comunicación no verbal.
</t>
  </si>
  <si>
    <t xml:space="preserve">Tolerancia
Respeto 
Responsabilidad
Disponibilidad Benevolencia
Solidaridad
</t>
  </si>
  <si>
    <t xml:space="preserve">Entablará, a partir de un caso, una conversación donde: informe, entretenga, persuada e improvise.
Expondrá un poema o párrafo de una comedia donde se exprese: tono, dicción, ritmo, expresividad, uso de pausas, entonación e interpretación
acorde al tema y se apoye en elementos de la comunicación no verbal. 
</t>
  </si>
  <si>
    <t xml:space="preserve">1. Comprender el concepto  y funciones de la comunicación verbal y no verbal. 
2. Comprender el contexto bajo el cual se utilizan las cualidades de la voz y variedad vocal.
3. Analizar como sirve de apoyo la comunicación no verbal. 
4. Sostener conversaciones y realizara exposiciones.
</t>
  </si>
  <si>
    <t xml:space="preserve">Análisis de casos 
Dramatizaciones
Dinámicas de grupos
</t>
  </si>
  <si>
    <t xml:space="preserve">Videos
Pintarrón 
Televisión
Radiograbadoras
Lecturas diversas
Ejercicios preparados para el alumno 
Cámara de video
Dramatizaciones inducidas o guiones preparados sobre diversas situaciones de comunicación
</t>
  </si>
  <si>
    <t>El alumno realizará debates, entrevistas, conferencias, mesas redondas, proceso de negociación para mantener informado, formarse una opinión, influir sobre el tema y  proponer un punto de vista.</t>
  </si>
  <si>
    <t xml:space="preserve">Comunicación formal
</t>
  </si>
  <si>
    <t xml:space="preserve">Identificar las situaciones de comunicación formal: panel, mesa redonda, discurso, asambleay conferencia.
Describir en qué consiste cada una de las situaciones de comunicación formal
</t>
  </si>
  <si>
    <t xml:space="preserve">Realizar un debate y un panel.
Organizar una conferencia y una mesa redonda de un tema técnico de la carrera.
</t>
  </si>
  <si>
    <t xml:space="preserve">Tolerancia
Respeto
Responsabilidad Disponibilidad
Benevolencia
Solidaridad
</t>
  </si>
  <si>
    <t xml:space="preserve">Comunicación Informal
</t>
  </si>
  <si>
    <t xml:space="preserve">Explicar el objetivo de la comunicación informal y lo que se deriva de ella:
Confidencia, conversación, coloquio y diálogo.
</t>
  </si>
  <si>
    <t>Realizar procesos de diálogo, conversaciones y confidencia</t>
  </si>
  <si>
    <t xml:space="preserve">Tolerancia
Respeto
Responsabilidad Disponibilidad Benevolencia 
Solidaridad
</t>
  </si>
  <si>
    <t>Planeación para la discusión formal</t>
  </si>
  <si>
    <t xml:space="preserve">Identificar el procedimiento de planear la realización de un discurso: planeación, selección de material y ensayo. 
</t>
  </si>
  <si>
    <t>Ejecutar el procedimiento para llevar a cabo un  discurso</t>
  </si>
  <si>
    <t xml:space="preserve">Tolerancia
Respeto
Responsabilidad
Disponibilidad Benevolencia
Solidaridad
</t>
  </si>
  <si>
    <t xml:space="preserve">Realizará, a partir de un caso, la planeación de un discurso y una conferencia; y emitirá un reporte donde exponga su opinión,  sobre el tema y  proponga un punto de vista.
</t>
  </si>
  <si>
    <t xml:space="preserve">1. Identificar las situaciones de de comunicación formal y no formal.
2. Comprender los procedimientos para llevar a cabo situaciones de comunicación formal.
3. Realizar situaciones de comunicación formal. 
</t>
  </si>
  <si>
    <t xml:space="preserve">Ejecución de tareas
Lista de cotejo 
</t>
  </si>
  <si>
    <t xml:space="preserve">Análisis de casos
Dramatizaciones
Ejercicios prácticos
</t>
  </si>
  <si>
    <t xml:space="preserve">Videos
Televisión
Grabadora
Pintarrón
Proyector
Cañón 
Guía de ejercicios del alumno
Cámara de vídeo
</t>
  </si>
  <si>
    <t>Redacción de documentos ejecutivos y técnicos</t>
  </si>
  <si>
    <t>El alumno elaborará y responderá los documentos ejecutivos, con la estructura y formato para cada tipo de documento, para contribuir de manera efectiva a la comunicación de la organización.</t>
  </si>
  <si>
    <t>Cualidades de la redacción de documentos ejecutivos y técnicos</t>
  </si>
  <si>
    <t xml:space="preserve">Identificar   la estructura de los documentos ejecutivos y técnicos:
carta, memorándum, oficio, circular, proyecto, curriculum, manual, reporte, bitácora, informe y minuta.
Explicar la intención de los documentos a partir de su estructura y redacción.
</t>
  </si>
  <si>
    <t xml:space="preserve">Elaborar documentos ejecutivos y técnicos con la estructura y formato  para cada tipo de documento.
Responder documentos ejecutivos a partir de la intención de los mismos.
</t>
  </si>
  <si>
    <t xml:space="preserve">Tolerancia
Respeto 
Responsabilidad
Disponibilidad Benevolencia 
Solidaridad
Limpieza
Orden
</t>
  </si>
  <si>
    <t>Presentación de un trabajo</t>
  </si>
  <si>
    <t xml:space="preserve">Identifique las partes que integran la presentación de un trabajo de investigación: hoja de presentación; índice; texto, cuerpo del trabajo o desarrollo; conclusión, bibliografía y anexos. </t>
  </si>
  <si>
    <t xml:space="preserve">Realizar un trabajo de un tema técnico de la carrera. </t>
  </si>
  <si>
    <t xml:space="preserve">Tolerancia
Respeto
Responsabilidad
Disponibilidad Benevolencia, Solidaridad
Limpieza
Orden
</t>
  </si>
  <si>
    <t xml:space="preserve">Elaborará y responderá, con base a un caso planteado, documentos a partir de la intención de los mismos.
Presentará una investigación de un tema técnico  que cuente con los siguientes elementos 
- Hoja de presentación
- Índice
- Texto, cuerpo del trabajo o desarrollo
- Conclusión bibliografía
- Anexos
</t>
  </si>
  <si>
    <t xml:space="preserve">1. Identificar   la estructura de los documentos ejecutivos y técnicos.
2. Comprender la intención de los documentos ejecutivos  técnicos.
3. Comprender las partes que integran la presentación de un trabajo de investigación.
4. Elaborar documentos ejecutivos, técnicos y de investigación. 
</t>
  </si>
  <si>
    <t xml:space="preserve">Videos
Televisión
Grabadora
Pintarrón
Proyector
Computadora
Guía de ejercicios del alumno
Cámara de vídeo
</t>
  </si>
  <si>
    <t xml:space="preserve">Reconocer estructuras textuales, discriminando la forma textual y su intención, en el ámbito académico y laboral.
</t>
  </si>
  <si>
    <t>Elabora controles de lecturas de diversos géneros: resumen reseña, crónica y comentario.</t>
  </si>
  <si>
    <t xml:space="preserve">Sintetizar contenidos específicos de los textos abordados, de manera verbal en el ámbito académico y laboral.
</t>
  </si>
  <si>
    <t>Sintetiza diversos textos: científicos, técnicos, periodísticos, personales, formales y publicitarios.</t>
  </si>
  <si>
    <t>Discutir contenidos de los textos abordados, a través de la argumentación.</t>
  </si>
  <si>
    <t xml:space="preserve">Diserta de manera sintetizada los diversos textos: científicos, técnicos, periodísticos, personales, formales y publicitarios.
</t>
  </si>
  <si>
    <t xml:space="preserve">Identificar características de la redacción de manera puntual en un ambiente ejecutivo.
</t>
  </si>
  <si>
    <t>Elabora y responde documentos técnicos y de negocios (Carta, memorándum, oficio, circular, proyecto, curriculum, reporte, bitácora, informe y minuta), con la estructura y formato adecuados para cada tipo de documento; en el ámbito laboral y de acuerdo a su objetivo comunicativo.</t>
  </si>
  <si>
    <t xml:space="preserve">Utilizar  las estructuras más comunes de los documentos técnicos, y de negocios en el ámbito laboral de acuerdo a su objetivo comunicativo. 
</t>
  </si>
  <si>
    <t xml:space="preserve">Responder los diferentes documentos técnicos y de negocios en el ámbito laboral de acuerdo a su objetivo comunicativo.
</t>
  </si>
  <si>
    <t xml:space="preserve">Alegría, M.  (2003) La lecto-escritura como herramienta D.F.  México  Fondo de cultura económica
</t>
  </si>
  <si>
    <t xml:space="preserve">Gilda Rocha, R. S/a Gramática de la lengua española: reglas y ejercicios 
 D.F.  México  Ediciones Larousse
</t>
  </si>
  <si>
    <t xml:space="preserve">Alegría, M. (1999)  Desarrollo de habilidades del pensamiento; razonamiento verbal y solución de problemas guía del instructor y cuaderno de trabajo
  D.F  México  Trillas-ITESM
</t>
  </si>
  <si>
    <t xml:space="preserve">Fonseca, V. (2002) Comunicación oral fundamentos y práctica estratégica 
 D.F  México  Prentice Hall
</t>
  </si>
  <si>
    <t xml:space="preserve">Mc Entee, E. (1999) Comunicación oral para el liderazgo en el mundo  moderno 
 D.F.  México  Mc Graw Hill
</t>
  </si>
  <si>
    <t xml:space="preserve">García, C. (2000) Expresión oral    México  Adisson Wesley Longman 
</t>
  </si>
  <si>
    <t xml:space="preserve">Rosas, R.M.  (1995) Ortografía 
 D.F.  México  Prentice Hall
</t>
  </si>
  <si>
    <t xml:space="preserve">Biblioteca Práctica de Comunicación 
  Biblioteca práctica de comunicación  D.F.  México  Oceáno 
</t>
  </si>
  <si>
    <t xml:space="preserve">Ayala, L.   (2002) Lengua y comunicación oral y escrita 
 D.F.  México  Ipn /Nuevo Siglo 
</t>
  </si>
  <si>
    <t xml:space="preserve">Metz, M.l.  (1985) Redacción y estilo
 D.F.  México  Trillas
Schmelkes, C.  (1998) Manual para la presentación de anteproyectos e informes de investigación 
 D.F.  México  Ed. Oxford University Press 
</t>
  </si>
  <si>
    <t>El alumno resolverá problemas de cinemática del trauma a través del empleo de los principios de la dinámica y mecánica de los materiales, para la correcta toma de decisiones durante la urgencia médica o rescate.</t>
  </si>
  <si>
    <t>Mecánica</t>
  </si>
  <si>
    <t>El alumno empleará los conceptos y principios de la mecánica para resolver problemas de cinemática del trauma.</t>
  </si>
  <si>
    <t>Medición</t>
  </si>
  <si>
    <t>Calcular la conversión de unidades entre los diferentes sistemas de unidades</t>
  </si>
  <si>
    <t xml:space="preserve">Trabajo en equipo
Capacidad de observación
Responsabilidad
Puntualidad
Disciplina
Honestidad.
Proactividad
Analítico
</t>
  </si>
  <si>
    <t>Fuerza y movimiento</t>
  </si>
  <si>
    <t xml:space="preserve">Explicar la primera ley de Newton
Identificar la relación entre los conceptos de Fuerza y Masa.
Explicar la segunda ley de Newton
Explicar la tercera ley de Newton
Identificar los conceptos de Fuerza de Fricción y Fuerza de Arrastre
</t>
  </si>
  <si>
    <t>Calcular las fuerzas resultantes en una partícula o cuerpo determinado a partir de las fuerzas que interaccionan con este.</t>
  </si>
  <si>
    <t xml:space="preserve">Elaborará un portafolio de evidencias que contenga 15 ejercicios de cinemática del trauma donde se identifique uno o varios de los conceptos de conversión de unidades, movimiento en una y dos dimensiones, movimiento circular uniforme y uniformemente acelerado y fuerzas que intervienen describiendo en cada uno:
- Planteamiento del problema
- Procedimiento de solución
- Resultado
</t>
  </si>
  <si>
    <t xml:space="preserve">Ejercicios Prácticos
Lista de Cotejo
</t>
  </si>
  <si>
    <t xml:space="preserve">Aprendizaje basado en problemas
Equipos Colaborativos
Ejercicios Prácticos
</t>
  </si>
  <si>
    <t>Conservación de la energía</t>
  </si>
  <si>
    <t>El alumno empleará los conceptos y principios de la conservación de la energía, ímpetu, momento lineal, momento angular, equilibrio y elasticidad para resolver problemas de cinemática del trauma.</t>
  </si>
  <si>
    <t xml:space="preserve">Trabajo y energía
</t>
  </si>
  <si>
    <t>Impulso y momento lineal</t>
  </si>
  <si>
    <t>Calcular la energía cinética rotacional, el trabajo, la inercia rotacional, el momento de torsión y el momento angular en un sistema en rotación.</t>
  </si>
  <si>
    <t>Rotación</t>
  </si>
  <si>
    <t>Equilibrio y elasticidad</t>
  </si>
  <si>
    <t xml:space="preserve">Identificar los conceptos de:
- Equilibrio
- Equilibrio Estático
- Centro de Gravedad
- Elasticidad
</t>
  </si>
  <si>
    <t>Determinar las condiciones de equilibrio y elasticidad para un cuerpo en una y dos dimensiones.</t>
  </si>
  <si>
    <t>Propiedades de los materiales</t>
  </si>
  <si>
    <t>Materiales y materias primas</t>
  </si>
  <si>
    <t>Propiedades de los Materiales</t>
  </si>
  <si>
    <t xml:space="preserve">Identificar los distintos materiales según sus propiedades:
- Sensoriales
- Físicas
- Químicas
- Mecánicas
- Tecnológicas
</t>
  </si>
  <si>
    <t>Seleccionar el material y equipo acorde a la situación de emergencia.</t>
  </si>
  <si>
    <t xml:space="preserve">Analítico
Responsabilidad
Honestidad
Humildad
Toma de decisiones
Trabajo bajo presión
Observador 
Confidencialidad
</t>
  </si>
  <si>
    <t>Ensayos de Materiales</t>
  </si>
  <si>
    <t xml:space="preserve">Estudio de Casos
Lista de Cotejo
</t>
  </si>
  <si>
    <t xml:space="preserve">Estudio de Casos
Solución de problemas  
Equipos Colaborativos
</t>
  </si>
  <si>
    <t xml:space="preserve">Cañón.
Computadora.
Internet.
Pintarrón.
Presentaciones en Power Point.
Calculadora.
Muestra de materiales con diferentes composiciones y características físicas: maderas, metales, plásticos, vidrio, materiales naturales.
</t>
  </si>
  <si>
    <t>Ejecutar protocolos de protección personal del Paramédico utilizando el equipamiento correspondiente y con base a la normatividad aplicable que le permitan intervenir en la escena de manera segura y sin exponerse a riesgos</t>
  </si>
  <si>
    <t xml:space="preserve">Genera y requisita una lista de verificación que incluya:
- Casco protector
- Cubrebocas
- Lentes de protección
- Guantes de látex
- Uniforme con reflejantes e identificación
- Botas especializadas
- Rodilleras
- Peto de identificación
- Mascarilla para RCP.
- Lámpara de diagnóstico
</t>
  </si>
  <si>
    <t>Evaluar riesgos reales y potenciales de la escena de la emergencia mediante técnicas de inspección sensoriales, de análisis del entorno de la escena y de manejo de emociones, de acuerdo a los protocolos aplicables para salvaguardar la integridad del paciente y la suya y para establecer el tipo de intervención pre-hospitalaria y en crisis</t>
  </si>
  <si>
    <t xml:space="preserve">El alumno determinará los riesgos en el transporte, manejo y almacenamiento de materiales, considerando el comportamiento de la materia y su interacción
para contribuir a la toma de decisiones en materia de protección civil.
</t>
  </si>
  <si>
    <t>Leyes de comportamiento de  la materia</t>
  </si>
  <si>
    <t xml:space="preserve">Analítico
Ético
Proactivo
Responsable
Metódico
Trabajo en Equipo
Capacidad de trabajar bajo presión
Capacidad de Síntesis
Orden y limpieza
</t>
  </si>
  <si>
    <t xml:space="preserve">Identificar el comportamiento en base a sus leyes:
- Sólidos
- Gases: Presión de gases, Leyes de Boyle, Charles, de Gay-Lussac, Dalton y la ecuación de gases ideales.
- Líquidos: Evaporación, Presión de vapor,  puntos de ebullición, calor de evaporación y de condensación
</t>
  </si>
  <si>
    <t xml:space="preserve">Analítico
Ético
Proactivo
Responsable
Metódico
Trabajo en Equipo
Capacidad de trabajar bajo presión
Solución de problemas
Orden y limpieza
</t>
  </si>
  <si>
    <t xml:space="preserve">A partir de un caso  de protección civil entregara un reporte que contenga:
- Tipo de materia
- Efectos de un cambio de estado
- Influencia de temperatura en cambios de estado físico
- Conclusiones
</t>
  </si>
  <si>
    <t xml:space="preserve">1.  Comprender los efectos físicos derivados del comportamiento y los cambios fisicos de la materia.
2. Comprender las leyes del cambio de la materia.
3. Analizar la influencia de las variables de presión, volumen y temperatura en materiales.
4. Analizar los riesgos por el manejo, almacenamiento y distribución de la materia.
</t>
  </si>
  <si>
    <t xml:space="preserve">Estudio de casos
Solución de problemas
Investigación
</t>
  </si>
  <si>
    <t xml:space="preserve">Computadora
Internet
Equipo 
</t>
  </si>
  <si>
    <t xml:space="preserve">Analítico
Ético
Proactivo
Responsable
Metódico
Trabajo en Equipo
Capacidad de trabajar bajo presión
Orden y limpieza
</t>
  </si>
  <si>
    <t xml:space="preserve">A partir de un caso  de protección civil entregara un reporte que contenga:
- Tipo de reacción química 
- Cambios de estado físico 
- Nivel de liberación de energía
- Riesgos y posibles escenarios y consecuencias
</t>
  </si>
  <si>
    <t xml:space="preserve">1. Comprender las reacciones endotérmicas y exotérmicas de la materia.
2. Comprender los conceptos de velocidades de reacción y equilibrio químico.
3. Analizar el impácto de la temperatura en un sistema catalítico.
4. Comprender los efectos de la reacción y con esto los riesgos que se involucran.
</t>
  </si>
  <si>
    <t xml:space="preserve">Estudio de casos
Solución de problemas
Equipos colaborativos
</t>
  </si>
  <si>
    <t xml:space="preserve">Identificar los estados físicos de la materia: Gases, líquidos y sólidos.
Explicar conceptos de presión, temperatura y volumen.
Explicar las fórmulas de presión y volumen.
Interpretar los efectos de las variaciones de Temperatura, Presión y Volumen en la materia.
</t>
  </si>
  <si>
    <t xml:space="preserve">Analítico
Ético
Proactivo
Responsable
Metódico
Trabajo en Equipo
Capacidad de trabajar bajo presión
Capacidad de Síntesis
Solución de problemas
Orden y limpieza
</t>
  </si>
  <si>
    <t xml:space="preserve">Definir  los conceptos de vectores, fuerza, esfuerzos de compresión, tensión, cortante y torsión, esfuerzo unitario, esfuerzo permisible, deformación unitaria y lateral.
Explicar las formulas de esfuerzo y deformación
Describir la influencia mecánica en los contenedores de materiales por el comportamiento de la materia.
Explicar el comportamiento de la materia en función a un cambio en las variables de fuerza, área y geometría. 
</t>
  </si>
  <si>
    <t xml:space="preserve">A partir de un caso de emergencia y desastre  se entregara un reporte que contenga:
- Tipo de emergencia y desastre.
- Tipo de materiales
- Efectos de las variables de temperatura, presión y volumen. 
-  Efectos mecánicos en los materiales por un cambio de estado físico.
- Conclusión del comportamiento de los materiales por los cambios en las variables estudiadas
</t>
  </si>
  <si>
    <t xml:space="preserve">1. Comprender los estados físicos de la materia.
2. Comprender los conceptos y características de presión, temperatura y volúmen.
3. Comprender los conceptos de mecánica de materiales.
4.  Compender la influencia mecánica en los contenedores de materiales por el comportamiento de la materia.
5. Analizar el comportamiento de la materia en función a un cambio en las variables de fuerza, área y geometría. 
</t>
  </si>
  <si>
    <t xml:space="preserve">Equipos de laboratorio y maquinaria
audiovisuales
Impresos
</t>
  </si>
  <si>
    <t>Elabora un reporte de la valoración de la emergencia que contenga:
- Tipo  y características de la emergencia
- Responsable
- Fecha, lugar de la emergencia
- Situación geográfica y vías de acceso
- Hora de inicio del evento 
- Impacto a la población
- Condiciones climáticas
- Condiciones sanitarias
- Riesgos potenciales y latentes
- Características de la población
- Capacidad de respuesta en el lugar
- Presencia y requerimientos de instancias de apoyo
- Status de los servicios públicos
- Número de lesionados
- Tipos de lesiones
- Centros de atención inicial donde se canalizan los lesionados.
- Notificación vía radio y electrónica al centro de mando 
- Estrategias: de acciones ante la emergencia,  búsqueda y rescate, de evacuación, de acordonamiento, cerco epidemiológico
- Equipo a utilizar en  la emergencia</t>
  </si>
  <si>
    <t xml:space="preserve">Coordinar las acciones de respuesta ante la emergencia, a través de las estrategias establecidas, las brigadas, instituciones de apoyo, los protocolos de atención y la normatividad aplicable,
para responder acorde a la situación de emergencia. </t>
  </si>
  <si>
    <t>Coordina y elabora un reporte de las actividades que contenga:
A) Supervisión a través de los registros de:
- Estadio de la emergencia (bajo, en proceso o fuera de control)
- Estadio de los riesgos potenciales y latentes (bajo, en proceso o fuera de control)
- Número aproximado de lesionados, evacuados y damnificados
- Protocolos aplicados
- Intercomunicación constante entre el centro de comando unificado y el personal en sitio de emergencia
- Desempeño del personal de emergencia
- Interacción con el personal de las instancias de apoyo 
- Estrategias establecidas y su adecuación ante las necesidades detectadas
- Rutas de acceso y evacuación
- Escenarios de atención, protección y seguridad. 
 B) Resultados de intervención:
- Responsable
- Fecha, lugar y duración de la emergencia
- Características de la emergencia y su control: técnicas y estrategias utilizadas
- Total de personas atendidas: lesionados, rescatados, damnificados
- Aproximación de personas desaparecidas
- Tipos de lesiones
- Impacto a la población
- Riesgos potenciales y latentes
- Capacidad de respuesta
- Participación de instancias de apoyo y actuación
- Bitácora de comunicación vía radio y electrónica entre el centro de mando y el sitio de la emergencia
- Reportes de las estrategias implementadas 
- Reporte del equipo y material utilizado
- Interpretación y conclusiones de las acciones
- Informe a las autoridades y medios de comunicación
- propuestas de mejora</t>
  </si>
  <si>
    <t xml:space="preserve">Diagnosticar el nivel de riesgo y vulnerabilidad de inmuebles y zonas mediante técnicas de inspección, el análisis de la información de expertos y con base en la normatividad aplicable, para integrar el atlas de riesgo. </t>
  </si>
  <si>
    <t>Inspecciona inmuebles y zonas, y elabora un reporte  diagnóstico que incluya:
- Descripción del estatus  y nivel de riesgos en inmuebles: usos de suelo; elementos estructurales, no estructurales; recursos circundantes en el  entorno; características sociodemográficas; principales actividades económicas; características climatológicas durante las estaciones del año.
- Descripción de la vulnerabilidad y nivel de riesgos naturales y sociales: geológicos; hidrometeorológicos; químico-tecnológicos, sanitario-ecológicos y socio-organizativo.
- Antecedentes históricos de contingencias en la zona
- Capacidad de respuesta de los sistemas de urgencias (tiempo de arribo, accesos, tipos de sistemas de emergencias).
- Riesgos a los que se está expuesta la zona a partir del análisis de la información recabada del CENAPRED, atlas de riesgo, y del sistema de información geográfica
- Conclusiones</t>
  </si>
  <si>
    <t xml:space="preserve">Estructurar programas de protección civil considerando el atlas de riesgo, las características de la población y la normatividad aplicable para proteger a la población, sus bienes y el entorno. </t>
  </si>
  <si>
    <t>Elabora un programa de protección civil que contenga:
1. Definición del programa
2. Objetivos
3. Desarrollo del programa : normatividad en la que se basa, medidas y dispositivos de protección, seguridad y autoprotección del personal, usuarios, bienes y medio ambiente
4.Subprograma de prevención: 
- Definición
- Funciones organización, documentación del programa interno, análisis de riesgos; directorios e inventarios; señalización; programa de mantenimiento; normas de seguridad; equipos de seguridad; capacitación; difusión y concientización; realización de ejercicios y simulacros.
5. Subprograma de auxilio: 
- Definición
- Funciones: alertamiento, plan de emergencias y evaluación de daños.
6. Subprograma de recuperación:
- Definición
- Funciones: vuelta a la normalidad
- Anexos</t>
  </si>
  <si>
    <t>Capacitar a la población y al personal operativo, con base en el programa de protección civil y a través de la planeación e instrumentación didáctica, para fomentar la participación de la población, fomentar la cultura de la prevención y la actualización técnica del personal.</t>
  </si>
  <si>
    <t>Elabora e imparte cursos de capacitación que contenga:
- Detección de necesidades de capacitación
- Objetivos 
- Justificación
- Planeación del curso de capacitación: participantes, calendarización, temas, estrategias de enseñanza, materiales didácticos, estrategias de evaluación de los participantes, técnicas de manejo de grupo , y requerimientos de espacio y equipo
- Costo de la capacitación
- Evaluación del  curso y del instructor 
- Conclusiones y propuestas de mejora</t>
  </si>
  <si>
    <t>Elabora el informe de  daños y necesidades de la población ante el desastre que integre:
1. Tipo de desastre
2. Entidad federativa
3. Municipio
4. Localidades/rancherías/comunidades/áreas o zonas afectadas
5. Población total aproximada
6. Porcentaje aproximado de población afectada  
7. Características del fenómeno perturbador
8. Hora probable de inicio
9. Fecha: D/M/A
10. Breve descripción del evento recabando la información de los brigadistas e instancias de apoyo: detalles de la activación del servicio y del traslado al sitio, procedimientos de atención al desastre.
11. Localización del puesto de mando: responsables operativos de las instancias de apoyo requeridos y del puesto de mando.
12. Afectaciones a los servicios vitales
13. Condiciones climáticas
14. Afectaciones a la población: heridos, desaparecidos y muertos
15. Refugios temporales requeridos
16. Requerimientos de los refugios habilitados: domicilio; capacidad; servicios vitales y tiempo de disponibilidad.
17. Transporte y evacuación: número, tipos y capacidad de transporte; rutas de acceso y  de evacuación.
18. Requerimientos de los recursos humanos, materiales y financieros 
19. Instalación del consejo municipal, estatal y/o federal de protección civil: responsables.</t>
  </si>
  <si>
    <t>Implementar las acciones de intervención de acuerdo a los procedimientos establecidos en los programas de protección civil correspondientes, la gestión de recursos humanos y materiales, y la organización de las brigadas e instituciones de apoyo, para contribuir al regreso a la normalidad. 
establecidas en el cronograma:
- Fatiga y bitácoras de los brigadistas y coordinadores de brigadistas a sus jefes, día a día.
- Formatos de informe diario de los jefes del Centro de Comando Unificado</t>
  </si>
  <si>
    <t>Elabora el plan de acción y lo implementa en concordancia con los lineamientos de los programas de Protección civil correspondientes, que incluya:
A) ETAPA AUXILIO
1. Tipo y magnitud del evento
2. Instituciones e instancias  de apoyo que participan con la descripción de la organización y comunicación con los responsables, detallando la dinámica del evento y ajustando las estrategias de acción planeadas.    
3. Cronograma de la organización de  las acciones a realizar, correspondiente a: 
- Delimitar  zonas de atención de la emergencia: de riesgos, latentes y potenciales, así como su dinámica.
- Rescate de heridos mediante rutas de acceso y evacuación, y su canalización a hospitales
- Rescate de personas afectadas mediante rutas de acceso y evacuación, y su canalización a albergues
- Habilitamiento de albergues
- Censo de daños materiales y servicios vitales
- Acciones para mitigar los efectos
- Establecer las condiciones de trabajo y de descanso de las brigadas hasta la vuelta a la normalidad 
4. Ejecutar la supervisión e integrar  el informe diario de las actividades
B) ETAPA DE VUELTA A LA NORMALIDAD
5. Cronograma de la organización de las acciones de vuelta a la normalidad en la zona de desastre, de acuerdo a la normatividad aplicable:
- verificación de la atención a heridos y atención en albergues.
- Retiro de brigadas e instancias de apoyo 
- Censo de daños a infraestructura, viviendas y edificios públicos;   daño a mobiliario y daños a servicios vitales.
- Saneamiento, recuperación y habilitación de los servicios vitales
- Saneamiento y recuperación de viviendas, comercios, infraestructura, vialidades e industrias.
- Reubicación de las comunidades afectadas y su fundamentación
- Suministro de provisiones a los afectados
6. Ejecutar el seguimiento e integrar  el informe de las actividades establecidas en el cronograma, con los representantes de las Instituciones e instancias de apoyo involucradas.</t>
  </si>
  <si>
    <t>Evaluar las acciones de intervención implementadas mediante un análisis comparativo de los resultados obtenidos del plan de acción durante el desastre y los objetivos del programa de protección civil, para proponer los ajustes pertinentes a los programas vigentes</t>
  </si>
  <si>
    <t>Elabora un informe de evaluación de  las acciones realizadas, que contenga:
1. Tipo y magnitud del evento.
2. Instituciones e instancias de apoyo participantes: 
- Bitácoras del desempeño de los brigadistas: seguimiento de protocolos, manejo de estrés y trabajo en equipo.
- Número de fallecidos de personal
- Número de desaparecidos de personal
- Número de personas lesionadas
- Afectaciones de equipo y material
- Tiempo de activación en las instituciones e instancias de apoyo
- Tiempo de respuesta en la zona de desastre
- Cantidad de personal de brigadas acorde a la magnitud del desastre
- Tipo y cantidad de equipamiento y material acorde a la emergencia del desastre
3. Análisis de Indicadores de las acciones implementadas durante el desastre:
- localización de las zonas delimitadas: riesgos, latentes y potenciales
- Población atendida (sexo y edad):
- Número de personas lesionadas
- Número de personas fallecidas
- Número de personas desaparecidos
- Número de personas afectadas
- Mapas de rutas de acceso y evacuación utilizadas
- Albergues: número de albergues habilitados, dirección, población atendida y vigencia del albergue.
- Número, tipo y estatus de viviendas afectadas; nivel socioeconómico de la población afectada; número, tipo y estatus de los servicios vitales
- Acciones emprendidas para mitigar los efectos en tiempo y forma
- Bitácoras de los roles de trabajo de las brigadas establecidos:  lugar de trabajo; tipo de trabajo; horas trabajadas; días trabajados; semanas y meses trabajados; alimentos; ropa y hospedaje
4. Análisis comparativo de las acciones implementadas durante el desastre, contra el cronograma y los protocolos establecidos.
5. Análisis de los indicadores de las acciones para la vuelta a la normalidad implementadas:
- Partes de servicio y bitácoras de la atención a heridos y atención en albergues.
- Reporte del retiro de brigadas e instancias de apoyo y su justificación
- Censo de daños a infraestructura, viviendas y edificios públicos;   daño a mobiliario y daños a servicios vitales
- Cumplimiento del cronograma del saneamiento, recuperación y habilitación de los servicios vitales
- Cumplimiento del cronograma del saneamiento y recuperación de viviendas, comercios, infraestructura, vialidades e industrias.
- Verificación de reubicación de las comunidades afectadas, de acuerdo a la normatividad.
- Cotejo de los reportes de entrega de provisiones a los afectados 
6. Análisis comparativo de las acciones para la vuelta a la normalidad implementadas, contra el cronograma acordado
7. Conclusiones y propuestas de mejora
8. Anexos: formatos de registro y verificación; apoyos visuales.</t>
  </si>
  <si>
    <t>Seese S. William/Daub G. William (2006) Química México México Prentice Hall</t>
  </si>
  <si>
    <t>Sherman Alan/Sherman Sharon J/Russikoff Leonel (1995) Conceptos Basicos de Quimica México México Ed. CECCSA</t>
  </si>
  <si>
    <t>Robert Thornton Morrison
 (2007) Química Orgánica México México Pearson Prentice Hall</t>
  </si>
  <si>
    <t>Fitzgeral (2008) Mecanica de Materiales
 México México Mcgraw-Hill Interamericanal</t>
  </si>
  <si>
    <t>Tippens Paul (2009) Fisica conceptos y Aplicaciones México México Mcgraw-Hill Interamericanal</t>
  </si>
  <si>
    <t>El alumno determinará riesgos y acciones de manejo de materiales peligrosos, a través del análisis del comportamiento  e interacción de materiales, técnicas de manejo de residuos peligrosos y considerando la normatividad aplicable para elaborar planes de emergencia.</t>
  </si>
  <si>
    <t>Propiedades físicas, químicas y comportamiento de la materia</t>
  </si>
  <si>
    <t>El alumno determinará riesgos en el comportamiento de materiales y en su interacción,  para establecer acciones de control y mitigación</t>
  </si>
  <si>
    <t>Clasificación de la materia.</t>
  </si>
  <si>
    <t xml:space="preserve">Identificar los diferentes tipos de materia y su composición.
Reconocer el comportamiento de las propiedades de los materiales de acuerdo a su composición y estado físico.
</t>
  </si>
  <si>
    <t xml:space="preserve">Propiedades Físicas y Químicas de la materia.
</t>
  </si>
  <si>
    <t xml:space="preserve">Describir el comportamiento de las sustancias químicas de acuerdo a sus propiedades físicas y químicas.
Identificar las diferencias entres las propiedades físicas y químicas de la materia.
</t>
  </si>
  <si>
    <t>Verificar el comportamiento de la materia de acuerdo a su composición.</t>
  </si>
  <si>
    <t>Reacciones químicas</t>
  </si>
  <si>
    <t>Explicar  las posibles reacciones químicas de las sustancias que se presentan en la interacción con materiales, durante su manejo, almacenamiento y transporte.</t>
  </si>
  <si>
    <t>Determinar riesgos a partir de las reacciones químicas de materiales.</t>
  </si>
  <si>
    <t xml:space="preserve">A partir de un caso practico de emergencias  entregara un reporte que contenga:
- Riesgo detectado y posibles consecuencias.
- Tipo de materiales
- Comportamiento de los materiales en su interacción y transporte
</t>
  </si>
  <si>
    <t xml:space="preserve">1.  Comprender las  propiedades físicas y químicas de la materia. 
2. Analizar la influencia de las propiedades  físicas y químicas que determinan el comportamiento de la materia.
3. Interpretar las reacciones químicas e identificar los posibles riesgos.
</t>
  </si>
  <si>
    <t xml:space="preserve">Ejercicios prácticos 
Listas de cotejo
</t>
  </si>
  <si>
    <t xml:space="preserve">Computadora
Internet
Equipo multimedia, Materiales de Laboratorio y/o simuladores.
</t>
  </si>
  <si>
    <t>Propiedades fisicoquimicas de los liquidos, sólidos y gases.</t>
  </si>
  <si>
    <t>El alumno determinará el grado de riesgo de gases, líquidos  y sólidos en su interacción con los materiales para establecer acciones de prevención y contención.</t>
  </si>
  <si>
    <t>Coeficientes de expansión térmica y compresibilidad.</t>
  </si>
  <si>
    <t xml:space="preserve">Identificar los coeficientes y constantes fisicoquímicas de gases, líquidos y sólidos.
Describir la compresibilidad y expansión de los gases, líquidos y sólidos.
</t>
  </si>
  <si>
    <t>Determinar los coeficientes de compresibilidad y expansión térmica de los gases, líquidos y sólidos.</t>
  </si>
  <si>
    <t>Calor de fusión, vaporización y sublimación.</t>
  </si>
  <si>
    <t xml:space="preserve">Describir los conceptos y variables fisicoquímicas de fusión, vaporización y sublimación de líquidos y sólidos.
Identificar las fórmulas de fusión, vaporización y sublimación de líquidos y sólidos.
Describir la relación y el riesgo de la temperatura en materiales sólidos y líquidos.
</t>
  </si>
  <si>
    <t>Determinar los riesgos por su calor de fusión, vaporización y sublimación de los líquidos y sólidos.</t>
  </si>
  <si>
    <t xml:space="preserve">Analítico
Ético
Proactivo
Responsable
Metódico
Trabajo en Equipo
Capacidad de trabajar bajo presión
Orden y limpieza
</t>
  </si>
  <si>
    <t>Presión de Vapor</t>
  </si>
  <si>
    <t xml:space="preserve">Identificar la clasificación de los líquidos de acuerdo a su presión de vapor.
Describir las características de explosividad, inflamabilidad y combustibilidad de los líquidos.
Explicar las fórmulas de cálculo de la presión de vapor de líquidos.
</t>
  </si>
  <si>
    <t xml:space="preserve">Determinar el comportamiento de los líquidos por su temperatura y presión.
Determinar los riesgos de líquidos inflamables y combustibles
</t>
  </si>
  <si>
    <t xml:space="preserve">A partir de casos de protección civil, elaborará un reporte que contenga:
- Tipos de materiales
- Variables fisicoquímicas
temperatura en los cambios de estado y sus riesgos latentes y potenciales
- Presión en cambios de estado y sus riesgos latentes y potenciales
</t>
  </si>
  <si>
    <t xml:space="preserve">1.- Identificar los diferentes coeficientes y constantes fisicoquímicas.
2.- Analizar la compresibilidad y expansión de los gases.
3.- Comprender el procedimiento de cálculo de calor de fusión, vaporización y sublimación de los líquidos y sólidos.
4.- Analizar la explosividad, inflamabilidad y combustibilidad de los líquidos.
5.- Comprender el procedimiento de cálculo de la presión de vapor de líquidos y sus riesgos.
</t>
  </si>
  <si>
    <t xml:space="preserve">Estudio de casos
Lista de cotejo
</t>
  </si>
  <si>
    <t xml:space="preserve">Estudio de casos
Simulación de casos
Equipos colaborativos
</t>
  </si>
  <si>
    <t xml:space="preserve">Medios visuales
Materiales de laboratorios
</t>
  </si>
  <si>
    <t>Manejo de sustancias químicas peligrosas.</t>
  </si>
  <si>
    <t>El alumno determinará las acciones en el manejo de materiales peligrosos, así como en el manejo, tratamiento y disposición final de los residuos peligrosos para la prevención y contención de riesgos.</t>
  </si>
  <si>
    <t>Reactividad de grupos funcionales.</t>
  </si>
  <si>
    <t xml:space="preserve">Identificar  los grupos funcionales de acuerdo a su reactividad.
Describir la reactividad de los principales grupos de acuerdo a su composición química; halogenados, oxigenados, nitrogenados, organofosforados, ácidos, hidróxidos, hidruros y sales.
</t>
  </si>
  <si>
    <t>Determinar los riesgos derivados de los grupos funcionales en su interacción.</t>
  </si>
  <si>
    <t>Manejo y clasificación de sustancias peligrosas.</t>
  </si>
  <si>
    <t xml:space="preserve">Identificar la clasificación de riesgos en sustancias peligrosas establecida por la ONU: halogenados, oxigenados, nitrogenados, organofosforados, ácidos, hidróxidos, hidruros y sales.
Explicar la clasificación de materiales peligrosos corrosivos, reactivos, explosivos, tóxicos, inflamables y biológico-infecciosos, (CRETIB).
Describir el manejo, almacenamiento y transporte de materiales peligrosos.
Identificar la normatividad aplicable en el manejo de materiales peligrosos.
Identificar en la estructura de las hojas de manejo de los materiales y su aplicación en el análisis de riesgos.
</t>
  </si>
  <si>
    <t xml:space="preserve">Determinar los riesgos en el  manejo de materiales peligrosos considerando su clasificación. 
Establecer las acciones de manejo seguro, control y contención de los materiales.
Determinar los riegos en el manejo, almacenamiento y distribución de la materia.
</t>
  </si>
  <si>
    <t>Disposición y manejo de residuos peligrosos.</t>
  </si>
  <si>
    <t xml:space="preserve">Identificar  la normatividad aplicable en el manejo de residuos peligrosos.
Describir las técnicas de manejo, tratamiento y disposición final de residuos peligrosos.
</t>
  </si>
  <si>
    <t xml:space="preserve">Verificar el cumplimiento de la normatividad de acuerdo a las características del residuo peligrosos.
Determinar el manejo, tratamiento y disposición final de los residuos peligrosos de acuerdo a la normatividad.
</t>
  </si>
  <si>
    <t xml:space="preserve">A partir de un estudio de caso de manejo de materiales peligrosos, entregará un reporte que contenga:
- Tipo y nivel de riesgo de acuerdo a su clasificación
- Características de los materiales
- Acciones de manejo seguro, control y contención de los materiales.
- Acciones en el manejo, tratamiento y disposición final  de los residuos peligrosos 
- Normatividad aplicable
</t>
  </si>
  <si>
    <t xml:space="preserve"> 1.- Comprender la Clasificación de las sustancias químicas de acuerdos a los riesgos.  
2.- Analizar las acciones de manejo seguro de sustancias químicas.  
3.- Comprender el grado de riesgo por su reactividad, corrosividad, explosividad y toxicidad. 
4. Establecer medidas de prevención en el manejo seguro de residuos.
</t>
  </si>
  <si>
    <t xml:space="preserve">Estudio de casos
Listas de cotejo
</t>
  </si>
  <si>
    <t xml:space="preserve">Discusión en Grupo
Investigación-Acción 
Simulación de casos
</t>
  </si>
  <si>
    <t xml:space="preserve">Planear acciones de respuesta con base en un análisis de riesgos, capacidad de respuesta, recursos disponibles y los protocolos establecidos, para eficientar los servicios de emergencias.
</t>
  </si>
  <si>
    <t xml:space="preserve">Elabora un plan de acciones a partir del informe de capacidad de respuesta y de los riesgos de la región, que contenga:       
- Tipo, magnitud y características de los riesgos latentes y potenciales 
- Capacidad de respuesta
- Objetivos generales
- Planes operativos de los riesgos específicos: objetivos de respuesta (durante y después de la emergencia), organización del personal (rol de actividades y responsables),  procedimientos (protocolos y normatividad aplicable), capacitación (prevención y actualización), requerimientos de materiales y equipo, instancias de apoyo, indicadores de desempeño y revaluaciones periódicas.
- Propuesta de evaluación del plan de acciones. 
</t>
  </si>
  <si>
    <t xml:space="preserve">Valorar  la emergencia a través de un análisis de los riesgos potenciales y latentes, las características de la emergencia y capacidad de respuesta,
para informar al centro de comando y determinar la estrategia a seguir.
</t>
  </si>
  <si>
    <t xml:space="preserve">Elabora un reporte de la valoración de la emergencia que contenga:
- Tipo  y características de la emergencia
- Responsable
- Fecha, lugar de la emergencia
- Situación geográfica y vías de acceso
- Hora de inicio del evento 
- Impacto a la población
- Condiciones climáticas
- Condiciones sanitarias
- Riesgos potenciales y latentes
- Características de la población
- Capacidad de respuesta en el lugar
- Presencia y requerimientos de instancias de apoyo
- Status de los servicios públicos
- Número de lesionados
- Tipos de lesiones
- Centros de atención inicial donde se canalizan los lesionados.
- Notificación vía radio y electrónica al centro de mando 
- Estrategias: de acciones ante la emergencia,  búsqueda y rescate, de evacuación, de acordonamiento, cerco epidemiológico
- Equipo a utilizar en  la emergencia.
</t>
  </si>
  <si>
    <t xml:space="preserve">Coordinar las acciones de respuesta ante la emergencia, a través de las estrategias establecidas, las brigadas, instituciones de apoyo, los protocolos de atención y la normatividad aplicable,
para responder acorde a la situación de emergencia.
</t>
  </si>
  <si>
    <t xml:space="preserve">Coordina y elabora un reporte de las actividades que contenga:
A) Supervisión a través de los registros de:
- Estadio de la emergencia (bajo, en proceso o fuera de control)
- Estadio de los riesgos potenciales y latentes (bajo, en proceso o fuera de control)
- Número aproximado de lesionados, evacuados y damnificados
- Protocolos aplicados
- Intercomunicación constante entre el centro de comando unificado y el personal en sitio de emergencia
- Desempeño del personal de emergencia
- Interacción con el personal de las instancias de apoyo 
- Estrategias establecidas y su adecuación ante las necesidades detectadas
- Rutas de acceso y evacuación
- Escenarios de atención, protección y seguridad. 
 B) Resultados de intervención:
- Responsable
- Fecha, lugar y duración de la emergencia
- Características de la emergencia y su control: técnicas y estrategias utilizadas
- Total de personas atendidas: lesionados, rescatados, damnificados
- Aproximación de personas desaparecidas
- Tipos de lesiones
- Impacto a la población
- Riesgos potenciales y latentes
- Capacidad de respuesta
- Participación de instancias de apoyo y actuación
- Bitácora de comunicación vía radio y electrónica entre el centro de mando y el sitio de la emergencia
- Reportes de las estrategias implementadas 
- Reporte del equipo y material utilizado
- Interpretación y conclusiones de las acciones
- Informe a las autoridades y medios de comunicación
- Propuestas de mejora.
</t>
  </si>
  <si>
    <t>Estructurar programas de protección civil considerando el atlas de riesgo, las características de la población y la normatividad aplicable para proteger a la población, sus bienes y el entorno.</t>
  </si>
  <si>
    <t xml:space="preserve">Elabora un programa de protección civil que contenga:
1. Definición del programa
2. Objetivos
3. Desarrollo del programa : normatividad en la que se basa, medidas y dispositivos de protección, seguridad y autoprotección del personal, usuarios, bienes y medio ambiente.
4.Subprograma de prevención: 
- Definición
- Funciones organización, documentación del programa interno, análisis de riesgos; directorios e inventarios; señalización; programa de mantenimiento; normas de seguridad; equipos de seguridad; capacitación; difusión y concientización; realización de ejercicios y simulacros.
5. Subprograma de auxilio: 
- Definición
- Funciones: alertamiento, plan de emergencias y evaluación de daños.
6. Subprograma de recuperación:
- Definición
- Funciones: vuelta a la normalidad
- Anexos
</t>
  </si>
  <si>
    <t xml:space="preserve">Gilbert W. Castellán
(1998) Fisicoquímica, Tercera edición, México México Mc. Graw-Hill
</t>
  </si>
  <si>
    <t xml:space="preserve">Raymon Chang (2007) Quimica
Novena Ed. México México Mc. Graw-Hill/ Interamenican
</t>
  </si>
  <si>
    <t>Robert Thornton Morrison (2007) Quimica Organica México México Pearson Prentice Hall</t>
  </si>
  <si>
    <t>GRE 2008 (2008) Guia de Respuesta a Emergencias México México, USA y Canada Secretaria de Transporte</t>
  </si>
  <si>
    <t>El alumno valorará el funcionamiento de los sistemas músculo esquelético, nervioso, cardiovascular y respiratorio mediante técnicas exploratorias para detectar alteraciones fisiológicas.</t>
  </si>
  <si>
    <t>Fisiología del Sistema Músculo - Esquelético</t>
  </si>
  <si>
    <t>El alumno realizará una exploración neurológica de los reflejos para valorar la condición del paciente.</t>
  </si>
  <si>
    <t>Fisiología de la Membrana, el nervio y el músculo.</t>
  </si>
  <si>
    <t xml:space="preserve">Explicar los conceptos de:
-membrana
-nervio
-músculo
-arco reflejo
-acto reflejo
-tono muscular
Explicar la relación entre membrana, nervio y músculo
Describir los potenciales de la membrana.
Describir los potenciales de acción.
Explicar las funciones del potencial de acción nervioso. 
Explicar la contracción y excitación  muscular:
-Músculo esquelético
-Músculo liso
-Músculo cardiaco.
</t>
  </si>
  <si>
    <t xml:space="preserve">Explorar los reflejos: 
Osteotendinosos profundos: bicipital, tricipital, rotuliano, aquileo y  maseterino.
Explorar reflejos cutáneos superficiales: reflejo cutáneo plantar o babinski, cutáneo abdominales y cremasterinos
</t>
  </si>
  <si>
    <t xml:space="preserve">Observador y analítico
Toma de decisiones
Trabajo bajo presión
Comunicación efectiva y asertiva
Apto físicamente
</t>
  </si>
  <si>
    <t>Fisiología de las células óseas.</t>
  </si>
  <si>
    <t xml:space="preserve">Describir los procesos de la hematopoyesis y eritropoyesis
Describir los procesos de formación y resorción de la matriz ósea
</t>
  </si>
  <si>
    <t xml:space="preserve">A partir de una revisión bibliográfica desarrollará un mapa conceptual que describa:
Potenciales de la membrana y potenciales de acción. 
 Funciones del potencial del acción nervioso. 
 La contracción y excitación  muscular
Los procesos de la hematopoyesis y eritropoyesis
La formación y resorción de la matriz ósea
A partir de la exploración neurológica  entregará un reporte que contenga los resultados de la evaluación de:
 Reflejos osteotendinosos profundos: bicipital, tricipital, rotuliano, aquileo y maseterino.
Reflejos cutáneos superficiales: cutáneo plantar o babinski, cutáneo abdominales y cremasterinos.
.
</t>
  </si>
  <si>
    <t xml:space="preserve">1.- Describir los potenciales de la membrana.
2.- Describir los potenciales de acción. 
3.- Comprender las funciones del potencial de la acción nervioso. 
4.-Comprender la contracción y excitación  muscular así como  la exploración de los reflejos.
5.-Comprender los procesos de la hematopoyesis y eritropoyesis  así como  la formación y resorción de la matriz ósea.
</t>
  </si>
  <si>
    <t xml:space="preserve">Proyecto 
Lista de cotejo
</t>
  </si>
  <si>
    <t xml:space="preserve">Tarea de investigación
Lectura asistida
Aprendizaje basado en proyectos
</t>
  </si>
  <si>
    <t xml:space="preserve">Cañón.
Computadora.
Internet
Bibliografía
Esquemas
</t>
  </si>
  <si>
    <t>Fisiología del Sistema Nervioso</t>
  </si>
  <si>
    <t>El alumno realizará una exploración neurológica sensorial, refleja y pares craneales  para valorar la condición del paciente.</t>
  </si>
  <si>
    <t>Fisiología del Sistema Nervioso Central</t>
  </si>
  <si>
    <t xml:space="preserve">Explicar el funcionamiento del sistema nervioso central y sus estructuras:
-Neurona
-Diencéfalo
-Tronco encefálico
-Cerebelo
-Meninges
-Médula espinal
Reconocer la técnica exploratoria del sistema nervioso. 
</t>
  </si>
  <si>
    <t>Evaluar en un paciente el  estado de conciencia y reflejos.</t>
  </si>
  <si>
    <t xml:space="preserve">Observador y analítico
Toma de decisiones
Trabajo bajo presión
Comunicación efectiva y asertiva
Apto físicamente 
</t>
  </si>
  <si>
    <t>Fisiología del Sistema Nervioso Autónomo</t>
  </si>
  <si>
    <t xml:space="preserve">Describir el funcionamiento del Sistema nervioso autónomo:
-Neuronas preganglionares y posganglionares
-Neurotransmisores y receptores 
</t>
  </si>
  <si>
    <t>Esquematizar el funcionamiento del sistema nervioso autónomo.</t>
  </si>
  <si>
    <t xml:space="preserve">Observador y analítico
Toma de decisiones
Trabajo bajo presión 
Comunicación efectiva y asertiva
Apto físicamente
</t>
  </si>
  <si>
    <t>Fisiología del Sistema Nervioso Periférico</t>
  </si>
  <si>
    <t xml:space="preserve">Describir el funcionamiento sistema nervioso periférico:
-Plexo cervical
-Plexo braquial
-Plexo lumbosacro
-Nervios craneales
Describir la técnica de la exploración neurológica sensorial.
Describir la técnica de la exploración nerviosa de los pares craneales.
</t>
  </si>
  <si>
    <t>Evaluar el  estado neurológico y sensorial de pacientes.</t>
  </si>
  <si>
    <t xml:space="preserve">Observador y analítico
Toma de decisiones
Trabajo bajo presión 
Comunicación efectiva y asertiva
Apto físicamente
</t>
  </si>
  <si>
    <t xml:space="preserve">A partir de un caso clínico elaborará un reporte que contenga:
Valoración del sistema nervioso central:  estado de conciencia y reflejos.
Valoración del sistema nervioso periférico: estado neurológico y sensorial.
</t>
  </si>
  <si>
    <t xml:space="preserve">1.-Comprender el funcionamiento del sistema nervioso central
2.-Reconocer la técnica exploratoria del sistema nervioso.
3.-Comprender el funcionamiento del Sistema nervioso autónomo
4.-Comprender el funcionamiento sistema nervioso periférico
</t>
  </si>
  <si>
    <t xml:space="preserve">Tarea de investigación
Discusión en grupo
Análisis de caso
</t>
  </si>
  <si>
    <t xml:space="preserve">Cañón.
Computadora.
Internet
Lámpara para fondo de ojo
Martillo de reflejo
Estetoscopio
Mesa exploratoria
Esquema de pares craneales
Esquema del sistema nervioso.
Escalas de valoración
Modelos anatómicos
</t>
  </si>
  <si>
    <t>Fisiología de sistema cardiovascular</t>
  </si>
  <si>
    <t>El alumno  valorará el funcionamiento de sistema cardiovascular para identificar posibles alteraciones.</t>
  </si>
  <si>
    <t>Fisiología del músculo cardiaco.</t>
  </si>
  <si>
    <t xml:space="preserve">Explicar el funcionamiento del músculo cardiaco:
-ciclo cardiaco
Identificar los  mecanismos de regulación cardiovascular:
-excitación rítmica del corazón
-regulación nerviosa de la circulación 
</t>
  </si>
  <si>
    <t xml:space="preserve">Identificar los focos cardiacos   
Identificar los ruidos cardiacos
</t>
  </si>
  <si>
    <t xml:space="preserve">Observador y analítico
Toma de decisiones
Trabajo bajo presión 
Comunicación efectiva y asertiva
Apto físicamente 
</t>
  </si>
  <si>
    <t>Circulación</t>
  </si>
  <si>
    <t xml:space="preserve">Explicar el funcionamiento del sistema vascular:
-sangre y sus componentes
-venas, arterías y capilares
Identificar los mecanismos de:
-gasto cardiaco
-circulación mayor
-circulación menor
-circulación coronaria 
-microcirculación 
Explicar los  mecanismos renales reguladores para el control del volumen sanguíneo.                                                                                                                                                                                                                                                   
</t>
  </si>
  <si>
    <t xml:space="preserve">Determinar el estado hemodinámico del paciente:
-llenado capilar
-pulsos arteriales y venosos
-temperatura
-estado de conciencia
- tensión arterial 
-frecuencia cardiaca
</t>
  </si>
  <si>
    <t xml:space="preserve">A  partir de una valoración clínica elaborará un reporte que contenga:
-focos cardiacos
-ruidos cardiacos
-llenado capilar
-pulsos arteriales y venosos
-temperatura
-estado de conciencia
- tensión arterial 
-frecuencia cardiaca.
</t>
  </si>
  <si>
    <t xml:space="preserve">1.- Comprender el funcionamiento del músculo cardiaco
2.-Comprender los  mecanismos de regulación cardiovascular
3.-Comprender el funcionamiento del sistema vascular
4.-Identificar los mecanismos de sistema vascular.
5.- Explicar los  mecanismos renales reguladores para el control del volumen sanguíneo.
</t>
  </si>
  <si>
    <t xml:space="preserve">Cañón.
Computadora.
Internet
Estetoscopio
Baumánometro
Modelos anatómicos
Mesa exploratoria
Esquema del sistema cardiovascular y renal
</t>
  </si>
  <si>
    <t>Fisiología del aparato respiratorio</t>
  </si>
  <si>
    <t>El alumno valorará  el funcionamiento del sistema respiratorio para detectar   alteraciones</t>
  </si>
  <si>
    <t xml:space="preserve">Ventilación pulmonar </t>
  </si>
  <si>
    <t xml:space="preserve">Explicar las funciones de las vías respiratorias
Describir la mecánica ventilatoria 
Describir  los volúmenes y capacidades pulmonares normales
Describir el mecanismo de difusión  alveolar.
</t>
  </si>
  <si>
    <t>Regulación de la respiración</t>
  </si>
  <si>
    <t>Explicar los mecanismos nerviosos y químicos que regulan la respiración.</t>
  </si>
  <si>
    <t>Valorar la función respiratoria</t>
  </si>
  <si>
    <t xml:space="preserve">A través de un análisis de casos clínicos elaborará un reporte que explique la relación entre:
-reguladores químicos, nerviosos, presión y patrón respiratorio.
</t>
  </si>
  <si>
    <t xml:space="preserve">1.-  Comprender las funciones de las vías respiratorias
2.-Comprender la mecánica ventilatoria 
3.- Identificar los volúmenes y capacidades pulmonares
4.-Describir la ventilación alveolar
5.-Comprender los mecanismos nervioso y químico que regulan la respiración.
</t>
  </si>
  <si>
    <t xml:space="preserve">Cañón.
Computadora.
Internet
Estetoscopio
Espirómetro
Modelos anatómicos
Esquema del sistema respiratorio
</t>
  </si>
  <si>
    <t xml:space="preserve">Barret (2013) Ganong. Fisiología Medica
 México, D.F. México
 Mcgraw-Hill
</t>
  </si>
  <si>
    <t xml:space="preserve">Robin R. Preston (2013) Fisiología Barcelona, España
 España Lippincott
</t>
  </si>
  <si>
    <t xml:space="preserve">Raff 2013) Fisiología Médica. Un Enfoque Por Aparatos Y Sistemas
 México, D.F. México Mcgraw-Hill
</t>
  </si>
  <si>
    <t xml:space="preserve">Mezquita 2011 Fisiología Médica: Del Razonamiento Fisiológico Al Razonamiento Clínico
 México, D.F. México Panamericana
</t>
  </si>
  <si>
    <t xml:space="preserve">Hall  (2012) Guyton Y Hall. Compendio De Fisiología Médica
 México, D.F. México Elsevier/Mosby
</t>
  </si>
  <si>
    <t xml:space="preserve">Guyton (2011) Guyton Tratado De Fisiología Médica
 México, D.F. México Mosby
</t>
  </si>
  <si>
    <t>El alumno determinará la condición clínica del paciente a través de la integración de signos y síntomas, para la intervención precoz en la respuesta metabólica al trauma y estado de choque.</t>
  </si>
  <si>
    <t>Estado de choque</t>
  </si>
  <si>
    <t>El alumno determinará el tipo de choque y su fase de evolución para establecer el manejo prehospitalario correspondiente</t>
  </si>
  <si>
    <t>Clasificación  del estado de choque</t>
  </si>
  <si>
    <t xml:space="preserve">Explicar los tipos de choque:
-hipovolémico
-obstructivo
-distributivo
-cardiogénico
Describir los hallazgos físicos y la perspectiva clínica del choque
Describir los criterios de traslado
Describir el tratamiento prehospitalario precoz en  los tipos  de choque.
</t>
  </si>
  <si>
    <t xml:space="preserve">Determinar el tipo de choque
Determinar la necesidad de traslado
Ministrar tratamiento precoz prehospitalario
</t>
  </si>
  <si>
    <t>Fisiopatología del estado de choque y manejo prehospitalario</t>
  </si>
  <si>
    <t xml:space="preserve">Explicar la fisiopatología del estado de choque
Explicar la progresión de la destrucción celular en el choque.
Explicar los mecanismos  compensadores de hipoperfusión  e hipoxia tisular.
Explicar las fases de choque:
-compensado
-progresivo 
-irreversible o falla multiorgánica
Identificar los signos y síntomas del estado de choque.
Explicar el fenómeno de desequilibrio hidroelectrolítico y el manejo prehospitalario del estado de choque.
</t>
  </si>
  <si>
    <t xml:space="preserve">Determinar fase de choque.
Determinar evolución clínica del estado de choque.
Determinar las necesidades hidroelectrolíticas de pacientes en estado de choque.
Ministra el manejo prehospitalario del estado de choque
</t>
  </si>
  <si>
    <t xml:space="preserve">A partir de un caso clínico elaborará un reporte que contenga:
-Cuadro clínico del paciente
-Diagnostico presuntivo 
-Tipo y fase del estado de choque
-Necesidad de traslado
-Tratamiento prehospitalario correspondiente
.
</t>
  </si>
  <si>
    <t xml:space="preserve">1.-Explica la fisiopatología del estado de choque.
2.-Explicar la progresión de la destrucción celular en el choque y  los mecanismos  compensadores de hipoperfusión  e hipoxia tisular.
3.-Explicar las fases y  tipos de choque
4.-Describir los hallazgos físicos y la perspectiva clínica del choque
5.-Describir los criterios de traslado  y tratamiento  precoz en  los tipos  de choque
</t>
  </si>
  <si>
    <t xml:space="preserve">Investigación
Análisis de casos
Simulación
</t>
  </si>
  <si>
    <t xml:space="preserve">Cañón.
Computadora.
Internet
</t>
  </si>
  <si>
    <t>Respuesta Metabólica al Trauma</t>
  </si>
  <si>
    <t>El alumno determinara la etapa de la respuesta metabólica al trauma para  vigilancia en la evolución del paciente.</t>
  </si>
  <si>
    <t>Fase aguda</t>
  </si>
  <si>
    <t xml:space="preserve">Explicar la fisiopatología de la respuesta metabólica al trauma.
Reconocer el fenómeno de desequilibrio hidroelectrolítico como respuesta al trauma
Explicar los cambios locales en las lesiones originadas por trauma.
Explicar las leyes de Starling
</t>
  </si>
  <si>
    <t xml:space="preserve">Determinar los cambios fisiopatológicos de la respuesta metabólica al trauma
Identificar la etapa de la respuesta metabólica al trauma
</t>
  </si>
  <si>
    <t>Fase tardía</t>
  </si>
  <si>
    <t xml:space="preserve">Definir la respuesta hormonal al trauma.
Reconocer las hormonas reguladoras en el eje hipotálamo-hipófisis-órgano blanco en el trauma:
-catecolaminas 
-aldosterona
-angiotensina
-renina
-insulina
-histamina
-glucagón
-hormona antidiurética
-Adrenocorticotropina  
Explicar la función de las hormonas reguladoras en respuesta al trauma: 
-catecolaminas 
-aldosterona
-angiotensina
-renina
-insulina
-histamina
-glucagón
-hormona antidiurética
-Adrenocorticotropina
-hormona antidiurética
</t>
  </si>
  <si>
    <t xml:space="preserve">Identificar los cuadros fisiopatológicos clínicos de la respuesta metabólica al trauma.
Correlacionar los cuadros clínicos y los cambios hormonales en respuesta al  trauma metabólico.
</t>
  </si>
  <si>
    <t xml:space="preserve">Mediante revisión bibliográfico elaborará un ensayo que contenga:
-Cambios fisiopatológicos inducidos por el trauma.
- Explicar el fenómeno hidroelectrolítico.
Explicar los cabios locales por trauma.
Explicar las leyes de Starling.
Explicar la respuesta hormonal reguladora en el eje hipotálamo-hipófisis-órgano blanco en el trauma
</t>
  </si>
  <si>
    <t xml:space="preserve">1.-Explicar la fisiopatología de la respuesta metabólica al trauma.
2.Identificar el  cambio metabólico de  energía y sustratos: alteraciones de la  glucosa
3.-Explicar el desequilibrio hidroelectrolítico como respuesta al trauma
4.-Explicar los cambios locales en la lesión.
5.-Identificar las hormonas reguladoras en el eje hipotálamo-hipófisis-órgano blanco en el trauma
</t>
  </si>
  <si>
    <t xml:space="preserve">Investigación
Discusión en grupo
Análisis de caso
</t>
  </si>
  <si>
    <t xml:space="preserve">Cañón.
Computadora.
Maniquíes.
Estetoscopio
Baumanómetro
Glucómetro
Oxímetro
Lámpara oftálmica
Equipo de protección personal
Insumos prehospitalario.
</t>
  </si>
  <si>
    <t>Trasladar  pacientes con base en la evaluación primaria y mediante la aplicación del protocolo correspondiente a la clasificación del paciente,  para contribuir a la preservación de la vida y funciones del paciente</t>
  </si>
  <si>
    <t xml:space="preserve">Lazenby (2012) Fisiopatología México, D.F.
 México
 Manual Moderno
</t>
  </si>
  <si>
    <t xml:space="preserve">Argente (2013) Semiología médica. Fisiopatología, semiotecnia y propedéutica. Enseñanza – aprendizaje
 México México Panamericana
</t>
  </si>
  <si>
    <t xml:space="preserve">Laso (2010) Introducción a la medicina clínica. Fisiopatología y semiología
 México, D.F. México ELSEVIER/Masson
</t>
  </si>
  <si>
    <t xml:space="preserve">Braun (2011) Fisiopatología. Un enfoque clínico
 México, D.F. México Lippincott
</t>
  </si>
  <si>
    <t xml:space="preserve">Gutiérrez Vázquez
 (2011) La Fisiopatología como Base Fundamental del Diagnóstico Clínico
 México D.F. México Panamericana
</t>
  </si>
  <si>
    <t xml:space="preserve">I  </t>
  </si>
  <si>
    <t>Elaborar un plan de vida considerando  objetivos personales y profesionales y  su interacción con el entorno</t>
  </si>
  <si>
    <t>Formación sociocultural II</t>
  </si>
  <si>
    <t>Actuar con valores y actitudes proactivas, creativas y emprendedoras, en su desarrollo personal,  social, y organizacional,  en armonía con su medio ambiente.</t>
  </si>
  <si>
    <t>El alumno estructurará equipos de trabajo, a partir del análisis de su mecánica y dinámica, para el logro de los objetivos.</t>
  </si>
  <si>
    <t>Mecanica de grupos</t>
  </si>
  <si>
    <t xml:space="preserve">Describir los conceptos de grupo, equipo y grupo de trabajo.
Identificar los tipos de grupo de trabajo:
• Grupos formales, informales, equipos de trabajo y equipos de alto desempeño.
Identificar las diferencias entre un equipo y grupo de trabajo.
</t>
  </si>
  <si>
    <t xml:space="preserve">Describir los momentos de competir,  colaborar, contribuir y aportar
Explicar los beneficios y momentos de competir,  colaborar, contribuir y aportar.
</t>
  </si>
  <si>
    <t>Simular la mecánica de grupo del equipo de trabajo en sus diferentes momentos..</t>
  </si>
  <si>
    <t xml:space="preserve">Pro-actividad
Responsabilidad
Iniciativa
Crítica
Análisis
Respeto
Conciliador
</t>
  </si>
  <si>
    <t xml:space="preserve">Juego de roles
Debate dirigido
Tareas de investigación
</t>
  </si>
  <si>
    <t>Video, carteles, Internet, Biblioteca, Revistas, Periódicos, acetatos, proyector, computadora, pizarrón, rotafolio.</t>
  </si>
  <si>
    <t xml:space="preserve">Propone la solución a una situación planteada en un estudio de casos (en el ámbito social, económico y profesional) donde incluye: 
- Comparación de la situación actual de la problemática contra la situación deseada
- Identificación de indicadores que sustentan la situación actual
- Plante una propuesta de solución original, no convencional, no existente en el mercado o modificación o mejora a algo existente.
</t>
  </si>
  <si>
    <t xml:space="preserve">Elabora reporte de análisis sobre la propuesta novedosa  de productos o servicios, que incluya:
- comparación con sus ancestros y actuales, 
- identificación de semejanzas y diferencias a través de las variables funciones, partes, materiales y usos.
- Determina la viabilidad de la propuesta.
</t>
  </si>
  <si>
    <t xml:space="preserve">Elabora un anteproyecto de mejora, que incluya:
- antecedentes del proyecto, 
- proceso productivo, 
- mercado meta, 
- segmentación del mercado,
- producto, 
- estimación del consumo aparente, 
- impactos previstos del proyecto,
- aspecto financiero 
- conclusiones.
</t>
  </si>
  <si>
    <t>Formación sociocultural III</t>
  </si>
  <si>
    <t xml:space="preserve">Describir el concepto de liderazgo
Explicar la diferencia entre liderazgo, poder y autoridad.
Diferenciar el liderazgo natural del  formal.
Describir el concepto de asertividad.
</t>
  </si>
  <si>
    <t xml:space="preserve">Pro-actividad
Responsabilidad
Iniciativa
Crítica
Análisis
Respeto
</t>
  </si>
  <si>
    <t xml:space="preserve">Identificar los tipos de liderazgo: 
- en función de la toma de decisiones (autócrata, participativo, rienda suelta)
- en función de los objetivos de la organización y los trabajadores (grill gerencial)
</t>
  </si>
  <si>
    <t xml:space="preserve">Identificar un estilo de liderazgo propio
Justificar el estilo de liderazgo adoptado
Dirigir un equipo de trabajo, empleando un estilo de liderazgo asertivo.
</t>
  </si>
  <si>
    <t xml:space="preserve">A partir de una serie de casos, simulará la dirección de un equipo de trabajo y elaborará un reporte que incluya:
- mecánica y dinámica del grupo
- Estilo de liderazgo adecuado al grupo y a los objetivos
- Propone acciones para el logro de los objetivos
- Propone indicadores para evaluar los resultados del liderazgo.
</t>
  </si>
  <si>
    <t xml:space="preserve">1. Comprender los conceptos relacionados al liderazgo y asertividad
2. Identificar los tipos de liderazgo
3. Relacionar los tipos de liderazgo con las características de los equipos de trabajo 
4. Proponer el estilo de liderazgo adecuado en función de los objetivos.
</t>
  </si>
  <si>
    <t xml:space="preserve">Estudio de casos
lista de cotejo
</t>
  </si>
  <si>
    <t>El alumno negociará alternativas de solución, a través del empleo de técnicas de negociación y evaluación de toma de decisiones, para resolver conflictos y contribuir al logro de los objetivos de la organización.</t>
  </si>
  <si>
    <t>Identificar que características tiene una situación de conflicto (impacto del conflicto, causas y efectos)</t>
  </si>
  <si>
    <t xml:space="preserve">Dimensionar un conflicto en función de sus características
Proponer alternativas de solución al conflicto
</t>
  </si>
  <si>
    <t xml:space="preserve">Conciliador  
Responsabilidad
Iniciativa
Crítica
Análisis
Respeto
</t>
  </si>
  <si>
    <t xml:space="preserve">Explicar el concepto de negociación.
Identificar las técnicas de negociación (ganar-ganar, ganar-perder, perder-perder)
</t>
  </si>
  <si>
    <t xml:space="preserve">Conciliador Responsabilidad
Iniciativa
Crítica
Análisis
Respeto
</t>
  </si>
  <si>
    <t xml:space="preserve">Identificar las herramientas para la toma de decisiones.
- lluvia de ideas
- Ishikawa
- Paretto
- Árbol de decisiones
Explicar el enfoque sistémico de la toma de decisiones.
</t>
  </si>
  <si>
    <t xml:space="preserve">Evaluar las alternativas de solución a una situación empleando las técnicas de toma de decisiones y considerando el enfoque sistémico.
Seleccionar la mejor alternativa en función de los objetivos
</t>
  </si>
  <si>
    <t xml:space="preserve">A partir de un caso dado, elaborará un reporte que incluya:
- identificación y caracterización del conflicto (impacto del conflicto, causas y efectos)
- Áreas involucradas
- alternativas de solución al conflicto
- Evaluación de las alternativas empleando las técnicas de toma de decisiones
- Estrategia de negociación
</t>
  </si>
  <si>
    <t xml:space="preserve">1. Identificar y analizar una situación de conflicto en función de sus características
2. Comprender el concepto y las técnicas de negociación
3. Identificar las técnicas de toma de decisiones
4. Evaluar alternativas de decisión empleando las técnicas correspondientes
5. Seleccionar la alternativa en función de los objetivos.
</t>
  </si>
  <si>
    <t>Identificar oportunidades de mejora en su ámbito económico, social y profesional mediante técnicas para el desarrollo del pensamiento creativo, para contribuir a su desarrollo personal y profesional..</t>
  </si>
  <si>
    <t>1. Compara las características del producto o servicio
existente con su propuesta novedosa, y establece
nexos entre ellos.
2. Emite juicios de valor determinando las
características esenciales del prototipo.
3. Presenta un prototipo de su propuesta en una
maqueta, software o simulación.</t>
  </si>
  <si>
    <t xml:space="preserve">Stephen P.,
Coulter M.
 (1996) Administration. Distrito  Federal. México Prentice Hall
</t>
  </si>
  <si>
    <t xml:space="preserve">Casares A.,
 Siliceo A. (1993) Planeación de Vida y Carrera Distrito Federal
 México Limusa
</t>
  </si>
  <si>
    <t xml:space="preserve">Crosby Philips B 1996 Principios absolutos de liderazgos Distrito Federal
 México Prentice Hall Hispanoamericana
</t>
  </si>
  <si>
    <t xml:space="preserve">Roth Schilat William S 1995 Cuatro caras del liderazgo Distrito Federal
 México Macchi
</t>
  </si>
  <si>
    <t xml:space="preserve">Handscomby Richard 1993 Liderazgo Estratégico Barcelona España Mcgraw Hill Interamericana de España
</t>
  </si>
  <si>
    <t>Casares Arragois David 1994 liderazgo: Capacidad para dirigir Distrito Federal México El Manual Moderno</t>
  </si>
  <si>
    <t xml:space="preserve">Rodriguez Estrada Mauro
 1988 Técnicas de negociación Distrito Federal México Mc Graw Hill
</t>
  </si>
  <si>
    <t xml:space="preserve">Maddov Robert
 1991 Negociación Exitosa Distrito Federal México Trillas
</t>
  </si>
  <si>
    <t xml:space="preserve">Colaicovo Juan Luis
 1994 Técnicas de negociaciones: Texto y aplicaciones practicas en el campo internacional
 Buenos Aires Argentina Macchi
</t>
  </si>
  <si>
    <t>Actuar con valores y actitudes proactivas, creativas y emprendedoras, en su desarrollo personal, social, y organizacional, en armonía con su medio ambiente.</t>
  </si>
  <si>
    <t xml:space="preserve">Pro-actividad
Responsabilidad
Iniciativa
Crítica
Análisis
Respeto
</t>
  </si>
  <si>
    <t xml:space="preserve">A partir de un caso, integrará un reporte que incluya:
a. Análisis de la situación desde diferentes perspectivas      
b. Planteamiento de alternativas creativas de solución
c. Selección de una solución valorada
</t>
  </si>
  <si>
    <t>1. Comprender las inteligencias múltiples
2. Diferenciar el pensamiento vertical y lateral
3. Analizar las etapas del proceso de pensamiento creativo
4. Generar soluciones creativas</t>
  </si>
  <si>
    <t xml:space="preserve">Ejecución de tareas 
Lista de cotejo
</t>
  </si>
  <si>
    <t xml:space="preserve">Discusión en grupo      
Investigación                
Ejercicios prácticos
</t>
  </si>
  <si>
    <t>Proyector, Computadora, Impresos, Internet, Audiovisuales.</t>
  </si>
  <si>
    <t xml:space="preserve">Identificar el proceso de desarrollo de ideas creativas para la solución de problemas o el desarrollo de nuevos negocios. 
Emplear las técnicas de creatividad para desarrollar ideas o soluciones:                                                    
-Analogía                                                   
-Lluvia de Ideas                                           
-Lista de preguntas Osborn                        
-Método de palabras aleatorias                      
-Cuadros morfológicos
</t>
  </si>
  <si>
    <t>Conciliador  
Responsabilidad
Iniciativa
Crítica
Análisis
Respeto
3</t>
  </si>
  <si>
    <t>Identificar la importancia del análisis y depuración de ideas o soluciones mediante enfoque sistémico y costo beneficio</t>
  </si>
  <si>
    <t>Valorar las ideas de negocio o alternativas de solución</t>
  </si>
  <si>
    <t xml:space="preserve">Identificar las teorías de desarrollo de concepto                                                                     
-Prototipos o modelos                         
-Teoría de Impacto                       
-Estrategia de Branding
</t>
  </si>
  <si>
    <t xml:space="preserve">Explicar la prueba de concepto y su importancia distinguiendo:                                     
- viabilidad técnica, 
- impacto estratégico o mercadológico
- costo/benéfico económico
</t>
  </si>
  <si>
    <t xml:space="preserve">Elaborará un portafolio de evidencias con la prueba de concepto de una idea de negocio o alternativa de solución que contenga:
-Las ideas generadas incluyendo las técnicas de creatividad y fuentes utilizadas
-Las ideas o alternativas de solución con mayor probabilidad de ser exitosas  y el método de depuración con el cual se llegó a esa conclusión
-La secuencia: idea, concepto e implementación                             
-Prototipo o Descripción detallada  
-Los resultados de la prueba de concepto aplicada al mercado o problema                                          
-Viabilidad técnica, estratégica o mercadológica, y económica de la idea o alternativa de solución 
-Conclusiones sobre los resultados obtenidos
</t>
  </si>
  <si>
    <t xml:space="preserve">1. Identificar el proceso de desarrollo de nuevas ideas o soluciones
2. Distinguir las técnicas de creatividad para la generación y depuración de ideas
3. Analizar las actividades a desarrollar en la prueba de conceptos 
4. Realizar la prueba de conceptos
</t>
  </si>
  <si>
    <t xml:space="preserve">Aprendizaje basado en proyectos
Equipos colaborativos
</t>
  </si>
  <si>
    <t xml:space="preserve">Identificar los conceptos de:
- ética personal, empresarial y social.
- valores personales, sociales y universales
- moral
- responsabilidad, concientización y compromiso
</t>
  </si>
  <si>
    <t>Diseñar directrices que permitan a las organizaciones, responder a intereses globales (económicos y sociales)</t>
  </si>
  <si>
    <t xml:space="preserve">Identificar los conceptos de:
- decir
- mostrar
- comunicar
- convenir
</t>
  </si>
  <si>
    <t xml:space="preserve">Diseñar estrategias de comunicación que reflejen los valores organizaciones y al mismo tiempo el compromiso de la Alta Dirección
</t>
  </si>
  <si>
    <t xml:space="preserve">Identificar el concepto de "Construir con fundamento para nuestra supervivencia y crecimiento, creando mediante nuestros valores una herencia de calidad"
</t>
  </si>
  <si>
    <t>Diseñar planes de vida y carrera concordantes a los objetivos organizacionales</t>
  </si>
  <si>
    <t>A partir de un caso, elaborar el Código de Ética de una organización, con los siguientes elementos:
- Ética organizacional
- Valores
- Responsabilidad social
- Estrategias de comunicación
- Estrategia de campaña "Pregonar con el ejemplo"
- Estrategia de promoción, difusión, consolidación y verificación de valores organizacionales</t>
  </si>
  <si>
    <t>1. Identificar los valores individuales y sociales
2. Asociar los valores a la moral social y empresarial
3. Diseñar el código de ética empresarial
4. Promover los valores entre la comunidad empresarial</t>
  </si>
  <si>
    <t>Video, carteles, Internet, Biblioteca, Revistas, Periódicos, acetatos, proyector, computadora, pizarrón, rota folio.</t>
  </si>
  <si>
    <t xml:space="preserve">Analizar situaciones humanas para comprender su significado.
</t>
  </si>
  <si>
    <t xml:space="preserve">de Sánchez, Margarita A.  (2005) Desarrollo de habilidades del pensamiento (creatividad)
 Ciudad de México México Trillas
</t>
  </si>
  <si>
    <t xml:space="preserve">Urguía Lago Antonio (2006) Pensamiento crítico y aprendizaje colaborativo
 Ciudad de México México Jit Press
</t>
  </si>
  <si>
    <t xml:space="preserve">Planchar Ken, Michel O’Connor
 (1997) Administración por valores Ciudad de México México Grupo Norma
</t>
  </si>
  <si>
    <t>GESTIÓN AMBIENTAL EN LA PROTECCIÓN CIVIL</t>
  </si>
  <si>
    <t>El alumno evaluará un área laboral mediante la aplicación de la normatividad, el análisis epidemiológico y las medidas de verificación y control para proponer medidas de mejora en la prevención y mitigación de daños al  medio ambiente y la salud</t>
  </si>
  <si>
    <t xml:space="preserve">Gestión ambiental y de salud </t>
  </si>
  <si>
    <t>El alumno evaluará un área laboral aplicando la normatividad y análisis epidemiológico para proponer medidas de mejora en la prevención de efectos nocivos al  medio ambiente</t>
  </si>
  <si>
    <t>Auditoría y cumplimiento ambiental.</t>
  </si>
  <si>
    <t xml:space="preserve">Identificar la normatividad aplicable en materia de protección ambiental nacional 
Identificar los procesos de auditoría de PROFEPA y SEMARNAT
Describir la norma ISO 14000 de regulación ambiental internacional
</t>
  </si>
  <si>
    <t>Evaluar el cumplimiento de la normatividad en áreas laborales</t>
  </si>
  <si>
    <t>Impacto de alteraciones ambientales en la salud comunitaria</t>
  </si>
  <si>
    <t>Identificar las principales causas epidemiológicas causadas por alteración ambiental.
Identificar las acciones inmediatas que mitiguen las alteraciones de salud de la comunidad y medio ambiente.</t>
  </si>
  <si>
    <t>Determinar los riesgos epidemiológicos generados por alteraciones ambientales en un área laboral
Recomendar medidas preventivas</t>
  </si>
  <si>
    <t>El alumno realizará una evaluación de un área laboral y entregará un reporte en el que describa
-Normatividad aplicable al área laboral
- Riesgos epidemiológicos relacionados con el medio ambiente del área laboral
-Propuesta de medidas preventivas para mitigar riesgos epidemiológicos
-Conclusiones</t>
  </si>
  <si>
    <t>1. Identificar la normatividad de protección ambiental nacional 
2. Identificar los procesos de auditoría de PROFEPA y SEMARNAT
3. Describir la norma ISO 14000 
4. Identificar las causas epidemiológicas derivadas de alteraciones ambientales.
5. Describir las acciones inmediatas para mitigar daños a la comunidad y medio ambiente.</t>
  </si>
  <si>
    <t>Simulación
Proyecto
Estudio de caso</t>
  </si>
  <si>
    <t>Equipos colaborativos
Aprendizaje situado</t>
  </si>
  <si>
    <t>Equipo ofimático
Pintarrón
Internet
Normatividad</t>
  </si>
  <si>
    <t>Metrología</t>
  </si>
  <si>
    <t>El alumno realizará mediciones en un área laboral aplicando la normatividad para proponer mejoras del entorno</t>
  </si>
  <si>
    <t>Medición y control.</t>
  </si>
  <si>
    <t>Describir los conceptos de:
Medición
Control
Equipos de medición y control
Metrología
Identificar los equipos de medición y control y sus variables críticas:
-Termómetros (temperatura)
-Barómetros (Presión atmosférica)
-Higrómetro (humedad ambiental)
-Pluviómetro (intensidad de lluvia)
-Sonómetro (ruido)</t>
  </si>
  <si>
    <t>Realizar mediciones y verificar respuesta y calibración de los equipos de medición y control.</t>
  </si>
  <si>
    <t>Normatividad sobre metrología.</t>
  </si>
  <si>
    <t>Identificar la normatividad vigente relacionada con metrología y protección civil
Identificar las Instituciones responsables del control de medidas y normatividad a nivel nacional</t>
  </si>
  <si>
    <t>El alumno realizará mediciones de un área laboral y entregará un reporte en el que describa
-Corroborar el uso de patrones certificados para la calibración y verificación de los equipos
-Temperatura
Presión atmosférica
-Grado de humedad ambiental
-Intensidad del ruido
-Cumplimiento de la normatividad aplicable 
-Conclusiones</t>
  </si>
  <si>
    <t>1. Descripción de conceptos
2. Identificación de equipos de medición y control y sus variables críticas
3.Identificar la normatividad vigente de metrología y protección civil
4. Describir las Instituciones responsables del control de medidas y normatividad</t>
  </si>
  <si>
    <t>Equipo ofimático
Pintarrón
Internet
Normatividad
Termómetro
Barómetro
Higrómetro
Sonómetro
Pluviómetro</t>
  </si>
  <si>
    <t>Determinar las necesidades de recursos humanos y materiales a partir de un análisis de la disponibilidad de los mismos y riesgos de la región, para gestionar los requerimientos del centro de atención de emergencias</t>
  </si>
  <si>
    <t>Elaborar un informe de la  capacidad de respuesta de los servicios de emergencia y de los riesgos de la región que  incluya:
A) CAPACIDAD DE RESPUESTA:
- bases de operación: número y ubicación de las  bases, vehículos de emergencia (número, tipo y nivel de atención), equipamiento de rescate (vertical, urbano, de montaña, acuático, aéreo y materiales peligrosos), recursos de personal (funciones, formación y experiencia) y materiales.
- centros de atención hospitalaria: ubicación, nivel de atención y capacidad instalada.
B) ANÁLISIS DE RIESGOS:
- tipos y magnitud de los riesgos: presentes,  potenciales    y    latentes 
- mapa
- condiciones climáticas
- condiciones sanitarias
- idiosincrasia
- antecedentes sociopolíticos
- historia de desastres ocurridos en la región
- directorio de posibles contactos de la zona
- formatos de evaluación
- requerimientos de recursos humanos y materiales.
- vías de acceso
- posibles efectos adversos: a la población, impacto ambiental, infraestructura (habitacional, comercial, industrial y público), servicios públicos, salud y económicos.</t>
  </si>
  <si>
    <t>Thomas R. Baechle, Roger W. Earle (2007) Principios del entrenamiento de la Fuerza y del Acondicionamiento Físico Madrid España Médica Panamericana</t>
  </si>
  <si>
    <t>Juan Carlos Colado Sánchez (2004) acondicionamiento físico en el medio acuático Badalona España Paidotribo</t>
  </si>
  <si>
    <t>Alex Meri Vived (2013) Fundamentos de Fisiología de la Actividad Física y el Deporte Mexico Mexico Panamericana</t>
  </si>
  <si>
    <t>Baechle (2012) Principios de la Fuerza y del Acondicionamiento Físico Mexico México Panamericana</t>
  </si>
  <si>
    <t>Ortega Toro et. al. (2009) Cuaderno de Clase Bases del Acondicionamiento Físico Murcia España Diego Marín</t>
  </si>
  <si>
    <t>Brown (2003) Entrenamiento de la Fuerza Mexico Mexico Editorial Medica Panamericana</t>
  </si>
  <si>
    <t>El alumno utilizará las herramientas de procesamiento de textos, hojas de cálculo y consulta de documentación electrónica del área de la salud para elaborar documentos técnicos.</t>
  </si>
  <si>
    <t xml:space="preserve">Introducción a la informática </t>
  </si>
  <si>
    <t>El alumno utilizará las funciones básicas de los Sistemas Operativos para el manejo de archivos y directorios.</t>
  </si>
  <si>
    <t>Introducción a la computación</t>
  </si>
  <si>
    <t xml:space="preserve">Definir el término computadora.
Definir los conceptos de Hardware y Software.
Enunciar los componentes básicos de una computadora, sus componentes internos y periféricos.
Identificar los tipos de computadoras y sus aplicaciones.
Definir los tipos de Software:
   a) Sistemas Operativos
   b) Aplicaciones
   c) Utilerías
   d) Virus Informático
Definir los sistemas operativos por sus características
</t>
  </si>
  <si>
    <t xml:space="preserve">Localizar los componentes de la computadora, internos y sus periféricos.
</t>
  </si>
  <si>
    <t xml:space="preserve">Trabajo en equipo.
Capacidad de observación.
Responsabilidad.
Puntualidad.
Disciplina.
Honestidad.
Proactividad.
Liderazgo.
Iniciativa.
</t>
  </si>
  <si>
    <t>Sistemas Operativos</t>
  </si>
  <si>
    <t xml:space="preserve">Definir los elementos del ambiente gráfico:
   a) Escritorio
   b) Menú Principal
   c) Barra de tareas
   d) Ventanas
   e) Explorador de archivos
   f) Panel de control
Definir los conceptos de archivo, tipos de archivos y directorios y como se organizan.
Describir las funciones de manejo de archivos y directorios.
</t>
  </si>
  <si>
    <t xml:space="preserve">Iniciar, minimizar, maximizar y cerrar una aplicación o programa mediante los elementos del ambiente gráfico.
Ubicar archivos, tipos de archivo y directorios en el sistema operativo.
Crear, copiar, mover, eliminar y renombrar archivos y directorios empleando las herramientas del sistema operativo.
</t>
  </si>
  <si>
    <t xml:space="preserve">Trabajo en equipo.
Capacidad de observación.
Responsabilidad.
Puntualidad.
Disciplina.
Honestidad.
Proactividad.
Liderazgo.
Iniciativa.
</t>
  </si>
  <si>
    <t xml:space="preserve">Elaborará un reporte que incluya:
• Esquema de los componentes de una computadora.
• Procedimiento para la interconexión de dispositivos periféricos de una computadora.
• Tabla con la clasificación de los tipos de software.
Medio magnético con la estructura de archivos creada a solicitud del instructor, donde requiera emplear los procedimientos para crear, copiar, mover, eliminar y renombrar archivos y directorios.
</t>
  </si>
  <si>
    <t xml:space="preserve">1. Comprender los términos computadora, software y hardware.
2. Distinguir los componentes de una computadora de escritorio.
3. Analizar los tipos de software.
4. Identificar las características del ambiente gráfico 
5. Crear, copiar, mover, eliminar y renombrar archivos y directorios.
</t>
  </si>
  <si>
    <t xml:space="preserve">Ensayo.
Lista de cotejo.
</t>
  </si>
  <si>
    <t xml:space="preserve">Prácticas demostrativas.
Ejercicios prácticos.
Investigación
</t>
  </si>
  <si>
    <t xml:space="preserve">Pizarrón.
Cañón.
Computadora.
Medios electrónicos de almacenamiento.
</t>
  </si>
  <si>
    <t>El alumno utilizará las herramientas de un procesador de textos, para elaborará documentos técnicos con características específicas de formato.</t>
  </si>
  <si>
    <t>Introducción a los procesadores de textos.</t>
  </si>
  <si>
    <t xml:space="preserve">Definir el concepto de procesador de textos.
Identificar los procesadores de textos por sus características y funciones.
Identificar los tipos de documentos electrónicos generados por procesadores de textos.
</t>
  </si>
  <si>
    <t>Entorno del procesador de textos</t>
  </si>
  <si>
    <t>Identificar las  barras y menús del entorno de trabajo del procesador de textos.</t>
  </si>
  <si>
    <t xml:space="preserve">Mostrar y ocultar las  barras y menús del entorno de trabajo del procesador de textos.
Agregar y eliminar comandos de las  barras y menús del entorno de trabajo del procesador de textos
</t>
  </si>
  <si>
    <t xml:space="preserve"> Trabajo en equipo.
Capacidad de observación.
Responsabilidad.
Puntualidad.
Disciplina.
Honestidad.
Proactividad.
Liderazgo.
Iniciativa.
</t>
  </si>
  <si>
    <t xml:space="preserve">Elaboración de documentos de texto </t>
  </si>
  <si>
    <t xml:space="preserve">Describir los procedimientos de creación y edición de documentos del procesador de textos
</t>
  </si>
  <si>
    <t xml:space="preserve">Crear documentos de texto nuevos.
Abrir documentos de texto existentes 
Capturar, copiar, mover, pegar y borrar texto en un documento.
Editar el formato al texto: Fuente, Párrafo, Numeración y Viñetas, etc.
Insertar objetos:
   a) Imágenes
   b) Gráficos
   c) Tablas
   d) Fórmulas y ecuaciones
Guardar documentos de texto en una unidad de almacenamiento.
Configurar opciones de autoguardado.
</t>
  </si>
  <si>
    <t>Impresión de documentos de texto</t>
  </si>
  <si>
    <t xml:space="preserve">Describir los procedimientos de configuración de página e impresión
</t>
  </si>
  <si>
    <t xml:space="preserve">Configurar página:
   a) Márgenes
   b) Orientación
   c) Tamaño de papel
Configurar opciones de impresión:
   a) Seleccionar impresora
   b) Intervalo de impresión
   c) Número de copias
Presentar el documento a imprimir en vista previa 
Imprimir un documento de texto.
</t>
  </si>
  <si>
    <t xml:space="preserve">Prácticas demostrativas.
Ejercicios prácticos.
Tareas de investigación.
</t>
  </si>
  <si>
    <t xml:space="preserve">Elaborará un reporte de servicio con características de formato preestablecidas, tales como:
• Estilos de texto.
• Configuración de página.
• Objetos insertados.
</t>
  </si>
  <si>
    <t xml:space="preserve">1. Comprender el término de procesador de texto y documentos electrónicos.
2. Identificar las funciones y características de las barras de herramientas de un procesador de texto.
3. Comprender el procedimiento para administrar documentos de texto mediante las opciones de crear, abrir y guardar documentos, editar el formato a un texto e imprimir un documento.
4. Comprender el procedimiento para insertar objetos a un documento de texto.
5. Elaborar documentos empleando las herramientas del procesador de textos.
</t>
  </si>
  <si>
    <t xml:space="preserve">Ejercicios prácticos.
Lista de cotejo
</t>
  </si>
  <si>
    <t xml:space="preserve">Pizarrón.
Cañón.
Computadora con procesador de texto instalado.
Medio electrónico de almacenamiento.
</t>
  </si>
  <si>
    <t>Hojas Electrónicas de Cálculo</t>
  </si>
  <si>
    <t>El alumno elaborará hojas de cálculo con tablas, gráficos y fórmulas, utilizando las herramientas de una hoja de cálculo electrónica para representar y sistematizar información.</t>
  </si>
  <si>
    <t>Introducción a las hojas electrónicas de cálculo.</t>
  </si>
  <si>
    <t xml:space="preserve"> Trabajo en equipo.
Capacidad de observación.
Responsabilidad.
Puntualidad.
Disciplina.
Honestidad.
Proactividad.
Liderazgo.
Iniciativa.
</t>
  </si>
  <si>
    <t>Utilización de hoja electrónica de cálculo.</t>
  </si>
  <si>
    <t xml:space="preserve">Crear una hoja electrónica de cálculo nueva.
Abrir una hoja electrónica de cálculo existente para su modificación.
Capturar, copiar, mover, pegar y borrar texto, valores y fórmulas en una hoja electrónica de cálculo.
Combinar, copiar, mover, pegar y borrar celdas, filas y columnas en una hoja electrónica de cálculo.
Aplicar formato a celdas:
   a) Tipo de dato
   b) Alineación
   c) Fuente
   d) Bordes
   e) Relleno
   f) Proteger
Insertar objetos:
   a) Imágenes
   b) Fórmulas y ecuaciones
Elaborar gráficas
Guardar una hoja electrónica de cálculo en una unidad de almacenamiento.
Configurar opciones de autoguardado.
</t>
  </si>
  <si>
    <t xml:space="preserve"> 
Trabajo en equipo.
Capacidad de observación.
Responsabilidad.
Puntualidad.
Disciplina.
Honestidad.
Proactividad.
Liderazgo.
Iniciativa.
</t>
  </si>
  <si>
    <t>Impresión de una hoja electrónica de cálculo.</t>
  </si>
  <si>
    <t xml:space="preserve"> Configurar página:
   a) Márgenes
   b) Orientación
   c) Tamaño de papel
Configurar opciones de impresión:
   a) Seleccionar impresora
   b) Intervalo de impresión
   c) Número de copias
Presentar una hoja electrónica de cálculo a imprimir en vista previa.
Imprimir una hoja electrónica de cálculo.
</t>
  </si>
  <si>
    <t>Elaborará 1 libro  electrónico de cálculo a partir de una información dada, con al menos 2 hojas electrónicas, fórmulas, gráficas y formato preestablecido.</t>
  </si>
  <si>
    <t xml:space="preserve"> 1. Comprender los términos de libro electrónico de cálculo y hoja electrónica.
2. Comprender las funciones y características de las barras de herramientas de una hoja electrónica de cálculo.
3. Comprender el procedimiento para administrar hojas electrónicas de cálculo mediante las opciones de crear, abrir y guardar hojas electrónicas de cálculo.
4. Comprender el procedimiento para editar y aplicar formato a  celdas e imprimir una hoja electrónica.
5. Comprender el procedimiento para insertar fórmulas y objetos a una hoja electrónica de cálculo.
</t>
  </si>
  <si>
    <t xml:space="preserve"> Ejercicios prácticos.
Lista de cotejo.
</t>
  </si>
  <si>
    <t xml:space="preserve"> Prácticas demostrativas.
Ejercicios prácticos.
Investigación
</t>
  </si>
  <si>
    <t xml:space="preserve">Pizarrón.
Cañón.
Computadora con hoja electrónica de cálculo.
Medio electrónico de almacenamiento.
</t>
  </si>
  <si>
    <t>El alumno elaborará presentaciones de diapositivas utilizando las herramientas del software especializado para presentar información.</t>
  </si>
  <si>
    <t xml:space="preserve">Definir el concepto de editor de presentaciones electrónicas.
Identificar los editores de presentaciones electrónicas.
Identificar los tipos de documentos electrónicos generados por editores de presentaciones electrónicas.
</t>
  </si>
  <si>
    <t xml:space="preserve"> Identificar las barras y menús del entorno de trabajo del editor de presentaciones electrónicas.</t>
  </si>
  <si>
    <t xml:space="preserve">Mostrar y ocultar las barras y menús del entorno de trabajo del editor de presentaciones electrónicas.
Agregar y eliminar comandos de las barras y menús del entorno de trabajo del editor de presentaciones electrónicas.
</t>
  </si>
  <si>
    <t xml:space="preserve"> Describir los procedimientos para crear y editar presentaciones electrónicas.</t>
  </si>
  <si>
    <t xml:space="preserve"> Crear y abrir presentaciones electrónicas.
Insertar, copiar, duplicar, mover, pegar y borrar texto, objetos y diapositivas en una presentación.
Manejar objetos:
   a) Girar y voltear
   b) Alinear y distribuir
   c) Ordenar
Utilizar las herramientas de diseño, animación y transición de diapositivas.
Guardar presentaciones electrónicas en una unidad de almacenamiento.
Configurar opciones de autoguardado.
</t>
  </si>
  <si>
    <t>Describir los procedimientos para visualizar e imprimir presentaciones electrónicas.</t>
  </si>
  <si>
    <t xml:space="preserve">Utilizar los tipos de vistas para presentar diapositivas:
   a) Vista normal
   b) Clasificador de diapositivas
   c) Presentación de diapositivas
Configurar opciones de impresión:
   a) Diapositivas
   b) Documentos
   c) Notas
   d) Esquema
Presentar el documento en vista previa.
Imprimir una presentación electrónica.
</t>
  </si>
  <si>
    <t xml:space="preserve"> Elaborará una presentación electrónica acerca de un aparato del cuerpo humano,  que cumpla con características de formato preestablecidas: Número de diapositivas, diseño de diapositivas, animaciones y transiciones.</t>
  </si>
  <si>
    <t xml:space="preserve"> 1. Comprender el término de editor de presentaciones electrónicas.
2. Identificar las funciones y características de las barras de herramientas de un editor de presentaciones electrónicas.
3. Analizar los procedimientos para crear, abrir y guardar, editar y dar formato a presentaciones 
4. Comprender el procedimiento para presentar o imprimir diapositivas.
5. Crear presentaciones electrónicas con características de formato específicas.
</t>
  </si>
  <si>
    <t xml:space="preserve">Ejercicios prácticos.
Lista de cotejo.  
</t>
  </si>
  <si>
    <t xml:space="preserve"> Prácticas demostrativas.
Ejercicios prácticos.
Tareas de investigación.
</t>
  </si>
  <si>
    <t>Fuentes de Información Electrónica</t>
  </si>
  <si>
    <t>El alumno utilizará las herramientas informáticas para la búsqueda y consulta de información del área de paramédico.</t>
  </si>
  <si>
    <t>Internet.</t>
  </si>
  <si>
    <t xml:space="preserve">  Definir los conceptos de Internet y páginas WEB.
Definir el concepto de motor de búsqueda.
Identificar las fuentes de información confiable en internet.
</t>
  </si>
  <si>
    <t xml:space="preserve"> Consultar información en internet mediante un navegador WEB.
Localizar información específica mediante diferentes motores de búsqueda.
</t>
  </si>
  <si>
    <t xml:space="preserve"> Trabajo en equipo.
Capacidad de observación.
Responsabilidad.
Puntualidad.
Disciplina.
Honestidad.
Proactividad.
Liderazgo.
Iniciativa.</t>
  </si>
  <si>
    <t xml:space="preserve"> Correo Electrónico.</t>
  </si>
  <si>
    <t xml:space="preserve"> Definir el concepto y funciones del correo electrónico.</t>
  </si>
  <si>
    <t xml:space="preserve">  Crear cuentas de correo electrónico gratuito.
Enviar y consultar de correos electrónicos con texto y archivos adjuntos.
</t>
  </si>
  <si>
    <t xml:space="preserve"> Recursos y aplicaciones electrónicas del área de la salud.</t>
  </si>
  <si>
    <t xml:space="preserve"> Identificar los principales sistemas y fuentes de información de salud oficiales y colegiadas.
Identificar el software de simulación, consulta de información, prontuarios y normas del área de la salud, sus aplicaciones y características generales.
</t>
  </si>
  <si>
    <t xml:space="preserve"> Consultar información específica y oficial del sector salud regional, nacional e internacional.
Consultar los prontuarios y normas del área de la salud.
</t>
  </si>
  <si>
    <t xml:space="preserve">Trabajo en equipo.
Capacidad de observación.
Responsabilidad.
Puntualidad.
Disciplina.
Honestidad.
Proactividad.
Liderazgo.
Iniciativa.
</t>
  </si>
  <si>
    <t>Realizará una investigación de un tema en particular del área de la salud que incluya citas bibliográficas electrónicas (sitios web, bibliotecas electrónicas o normas y prontuarios), y enviarlo por correo electrónico a una dirección determinada.</t>
  </si>
  <si>
    <t xml:space="preserve">1. Comprender los términos Internet, páginas web y motor de búsqueda.
2. Comprender el procedimiento para consultar información en Internet.
3. Comprender el procedimiento para  crear cuentas de correo electrónico y envía mensajes.
4. Identificar los recursos electrónicos disponibles para el área de la salud.
5. Consultar información del área de la salud 
6. Comprender el procedimiento para insertar fórmulas y objetos a una hoja electrónica de cálculo.
</t>
  </si>
  <si>
    <t xml:space="preserve">Pizarrón.
Cañón.
Computadora con acceso a Internet y navegador web.
Unidad de almacenamiento electrónico..
</t>
  </si>
  <si>
    <t>Determinar los riesgos de seguridad e higiene con base en la descripción estadística de factores de riesgo para contribuir a la mejora en la salud ocupacional</t>
  </si>
  <si>
    <t xml:space="preserve">Elabora un informe de riesgos que incluya:
- Descripción estadística de vulnerabilidades: incidencias y prevalencias
- Descripción de zonas de riesgo
- Lista de cotejo de capacidades de autoprotección: Equipamiento de protección y recursos humanos y materiales disponibles
- Guía de observación del cumplimiento de los protocolos de seguridad
</t>
  </si>
  <si>
    <t>Realizar  el manejo inicial del paciente con base en la evaluación primaria y mediante la aplicación del protocolo correspondiente a la clasificación del paciente,  para contribuir a la preservación de la vida y funciones del paciente.</t>
  </si>
  <si>
    <t>Trasladar pacientes con base en la evaluación inicial y a través de protocolos de evaluación secundaria, continua y de  manejo pre-hospitalario técnico y documental correspondientes para su seguimiento hasta su atención hospitalaria.</t>
  </si>
  <si>
    <t xml:space="preserve"> Prieto Espinosa
 (2006)  Introducción a la Informática  Distrito Federal  México Mc Graw Hill
</t>
  </si>
  <si>
    <t xml:space="preserve">Pogue, David (2008) Windows Vista Distrito Federal
 México EDC Anaya Multimedia
</t>
  </si>
  <si>
    <t xml:space="preserve">Pierce, John (2007) Office 2007 Distrito Federal
 México EDC Anaya Multimedia
</t>
  </si>
  <si>
    <t xml:space="preserve">Gutiérrez, Fernando (2008) Internet como herramienta para la investigación
 Distrito Federal México 
ALFAOMEGA Gpo. EDR
</t>
  </si>
  <si>
    <t xml:space="preserve">Patricia Frola
Jesús Velásquez (2011) Estrategias didácticas por competencias México, D.F. México, D.F. Centro de Investigación Educativa y Capacitación institucional S.C.
</t>
  </si>
  <si>
    <t xml:space="preserve">María Jesús Meléndez Sánchez2010
 (2010) OFFICE 2010  España Anaya
</t>
  </si>
  <si>
    <t>El alumno demostrará la competencia de coordinar la operación de servicios de emergencia y de protección civil, con base en el análisis de los riesgos de los agentes y fenómenos perturbadores,   planes y acciones de intervención, herramientas administrativas y la normatividad aplicable, para disminuir la morbi-mortalidad y el impacto económico, social y ecológico.</t>
  </si>
  <si>
    <t>Subprogramas de prevención</t>
  </si>
  <si>
    <t>El alumno integrará el subprograma de prevención, para minimizar los impactos de los agentes perturbadores.</t>
  </si>
  <si>
    <t>Programa de protección civil</t>
  </si>
  <si>
    <t>Reconocer la estructura de un programa de protección civil y los subprogramas correspondientes.</t>
  </si>
  <si>
    <t xml:space="preserve">Responsable, Analítico
Trabajo en equipo
</t>
  </si>
  <si>
    <t>Informe de capacidad de respuesta</t>
  </si>
  <si>
    <t>Integra al programa de protección civil el informe de capacidad de respuesta de los servicios de emergencia.</t>
  </si>
  <si>
    <t>Riesgos</t>
  </si>
  <si>
    <t>Presenta evidencia de la evaluación de los riesgos de una zona determinada.</t>
  </si>
  <si>
    <t>Reporte diagnóstico de inmuebles y zonas</t>
  </si>
  <si>
    <t>Diagnosticar el nivel de riesgo y vulnerabilidad de inmuebles y zonas.</t>
  </si>
  <si>
    <t>Capacitación</t>
  </si>
  <si>
    <t>Presenta evidencia de la realización de cursos de capacitación en protección civil.</t>
  </si>
  <si>
    <t xml:space="preserve">A partir de un caso de estudio integrará al Programa de Protección Civil el subprograma de prevención que incluya:
- Propósito
- Función
- marco jurídico
- Directorios, inventarios y capacidad de respuesta
- Evaluación de riesgos de la zona.
- Cronograma de acciones
- equipo de seguridad
- Diseño de un curso de protección civil
- Instrumentos de evaluación del curso
</t>
  </si>
  <si>
    <t xml:space="preserve">1. Reconocer la estructura de un programa de protección civil y los subprogramas correspondientes.
2. Reconocer las instituciones e instancias involucradas con la protección civil.
3. Analizar el marco jurídico relativo a los programas de protección civil.
4. Comprender los conceptos y metodologías relacionadas con el análisis de riesgo.
5. Reconocer las metodologías para diseño e impartición de cursos de capacitación en protección civil.
</t>
  </si>
  <si>
    <t xml:space="preserve">Proyecto
Rúbrica
</t>
  </si>
  <si>
    <t xml:space="preserve">Aprendizaje basado en proyectos
Solución de problemas
Equipos colaborativos
</t>
  </si>
  <si>
    <t xml:space="preserve">Computadora
Proyector
Pintarrón
Internet
Tablas de campo
Software de simulación de riesgo.
</t>
  </si>
  <si>
    <t>Subprogramas de auxilio</t>
  </si>
  <si>
    <t>El alumno integrará el subprograma de auxilio, para salvaguardar la vida de las personas sus bienes, la planta productiva y preservar los servicios públicos y el medio ambiente ante agentes perturbadores.</t>
  </si>
  <si>
    <t xml:space="preserve"> Valoración de la emergencia</t>
  </si>
  <si>
    <t xml:space="preserve">Elabora un reporte de la magnitud de la emergencia.
Determinar las instancias e instituciones de apoyo.
</t>
  </si>
  <si>
    <t>Responsable, Analítico, Trabajo en equipo, Responsable, Analítico</t>
  </si>
  <si>
    <t>Plan de auxilio</t>
  </si>
  <si>
    <t>Integrar un cronograma de las acciones a realizar.</t>
  </si>
  <si>
    <t>Coordinación de acciones de respuesta</t>
  </si>
  <si>
    <t xml:space="preserve">Presenta formatos requisitados de Bitácoras, informes de emergencias, hojas tácticas de trabajo.
Elaborar un reporte de actividades de supervisión.
</t>
  </si>
  <si>
    <t xml:space="preserve">A partir de un caso de estudio integrará al Programa de Protección Civil el subprograma de auxilio que incluya:
- Propósito
 - Evaluación de daños
- Magnitud del evento
- Instituciones e instancias participantes y funciones
- Capacidad de respuesta
- Cronograma de acciones: habilitamiento de albergues, acciones para mitigar los efectos
- Rutas de acceso, evacuación 
- Canalización a  hospitales y albergues
- Zonas de atención de emergencias
</t>
  </si>
  <si>
    <t xml:space="preserve">1. Reconocer la estructura y aplicación del atlas de riesgo.
2. Identificar las instancias e instituciones de apoyo.
3. Determinar las acciones de auxilio a realizar con relación a la emergencia
4. Comprender la estructura y función de las bitácoras, informes de emergencia y hojas tácticas de trabajo.
</t>
  </si>
  <si>
    <t>III. Subprogramas de recuperación</t>
  </si>
  <si>
    <t>El alumno integrará el subprograma de recuperación, para contribuir a la reconstrucción y mejoramiento de los sistemas afectados, y a la reducción del riesgo de ocurrencia y prevención de desastres futuro.</t>
  </si>
  <si>
    <t>Informe de daños y necesidades de la población</t>
  </si>
  <si>
    <t>Integra al programa de protección civil el informe de daños y necesidades de la población ante fenómenos perturbadores</t>
  </si>
  <si>
    <t>Vuelta a la normalidad</t>
  </si>
  <si>
    <t xml:space="preserve">Presentar un cronograma de acciones para la vuelta a la normalidad acorde a los protocolos establecidos.
Integrar un informe de actividades de recuperación.
</t>
  </si>
  <si>
    <t>Evaluación de las acciones realizadas</t>
  </si>
  <si>
    <t>Elaborar un reporte de los resultados de la intervención</t>
  </si>
  <si>
    <t xml:space="preserve">A partir de un caso de estudio integrará al Programa de Protección Civil el subprograma de recuperación que incluya:
- Propósito
- informe de daños y necesidades de la población
 - Cronograma de acciones: restablecimiento total de los servicios, evaluación final de daño, acciones de recuperación, restablecimiento de servicios vitales.
- Reporte de evaluación de las acciones realizadas.
</t>
  </si>
  <si>
    <t xml:space="preserve">1. Reconocer la estructura de los informes de prevención y auxilio
2. Identificas los protocolos de vuelta a la normalidad aplicables.
3. Analizar los informes de resultados de cada etapa.
4. Evaluar las acciones realizadas.
5. Integrar el programa de protección civil
</t>
  </si>
  <si>
    <t xml:space="preserve">Determinar las necesidades de recursos  humanos y materiales a partir de un análisis de la disponibilidad de los mismos y riesgos de la región, para gestionar los requerimientos del centro de atención de emergencias.
</t>
  </si>
  <si>
    <t xml:space="preserve">Elaborar un informe de la  capacidad de respuesta de los servicios de emergencia y de los riesgos de la región que  incluya:
A) CAPACIDAD DE RESPUESTA:
- Bases de operación: número y ubicación de las  bases, vehículos de emergencia (número, tipo y nivel de atención), equipamiento de rescate (vertical, urbano, de montaña, acuático, aéreo y materiales peligrosos), recursos de personal (funciones, formación y experiencia) y materiales.
- Centros de atención hospitalaria: ubicación, nivel de atención y capacidad instalada.
B) ANÁLISIS DE RIESGOS:
- Tipos y magnitud de los riesgos: presentes,  potenciales    y    latentes 
- mapa
- Condiciones climáticas
- Condiciones sanitarias
- Idiosincrasia
- Antecedentes sociopolíticos
- Historia de desastres ocurridos en la región
- Directorio de posibles contactos de la zona
- Formatos de evaluación
- Requerimientos de recursos humanos y materiales.
- Vías de acceso
- Posibles efectos adversos: a la población, impacto ambiental, infraestructura (habitacional, comercial, industrial y público), servicios públicos, salud y económicos.
</t>
  </si>
  <si>
    <t xml:space="preserve">Planear acciones de respuesta con base en un análisis de riesgos, capacidad de respuesta, recursos disponibles y los protocolos establecidos, para eficientar los servicios de emergencias. 
</t>
  </si>
  <si>
    <t xml:space="preserve">Elabora un plan de acciones a partir del informe de capacidad de respuesta y de los riesgos de la región, que contenga:       
- Tipo, magnitud y características de los riesgos latentes y potenciales 
- Capacidad de respuesta
- Objetivos generales
- Planes operativos de los riesgos específicos: objetivos de respuesta (durante y después de la emergencia), organización del personal (rol de actividades y responsables),  procedimientos (protocolos y normatividad aplicable), capacitación (prevención y actualización), requerimientos de materiales y equipo, instancias de apoyo, indicadores de desempeño y revaluaciones periódicas.
- Propuesta de evaluación del plan de acciones.
</t>
  </si>
  <si>
    <t xml:space="preserve">Valorar  la emergencia, a través de un análisis de los riesgos potenciales y latentes, las características de la emergencia y capacidad de respuesta, para informar al centro de comando y determinar la estrategia a seguir.
</t>
  </si>
  <si>
    <t xml:space="preserve">Elabora un reporte de la valoración de la emergencia que contenga:
- Tipo  y características de la emergencia
- Responsable
- Fecha, lugar de la emergencia
- Situación geográfica y vías de acceso
- Hora de inicio del evento 
- Impacto a la población
- Condiciones climáticas
- Condiciones sanitarias
- Riesgos potenciales y latentes
- Características de la población
- Capacidad de respuesta en el lugar
- Presencia y requerimientos de instancias de apoyo
- Status de los servicios públicos
- Número de lesionados
- Tipos de lesiones
- Centros de atención inicial donde se canalizan los lesionados.
- Notificación vía radio y electrónica al centro de mando 
- Estrategias: de acciones ante la emergencia,  búsqueda y rescate, de evacuación, de acordonamiento, cerco epidemiológico
- Equipo a utilizar en  la emergencia.
</t>
  </si>
  <si>
    <t xml:space="preserve">Coordinar las acciones de respuesta ante la emergencia, a través de las estrategias establecidas, las brigadas, instituciones de apoyo, los protocolos de atención y la normatividad aplicable, para responder acorde a la situación de emergencia.
</t>
  </si>
  <si>
    <t xml:space="preserve">Coordina y elabora un reporte de las actividades que contenga:
A) Supervisión a través de los registros de:
- Estadio de la emergencia (bajo, en proceso o fuera de control).
- Estadio de los riesgos potenciales y latentes (bajo, en proceso o fuera de control).
- Número aproximado de lesionados, evacuados y damnificados
- Protocolos aplicados.
- Intercomunicación constante entre el centro de comando unificado y el personal en sitio de emergencia.
- Desempeño del personal de emergencia.
- Interacción con el personal de las instancias de apoyo.
- Estrategias establecidas y su adecuación ante las necesidades detectadas.
- Rutas de acceso y evacuación.
- Escenarios de atención, protección y seguridad. 
 B) Resultados de intervención:
- Responsable
- Fecha, lugar y duración de la emergencia
- Características de la emergencia y su control: técnicas y estrategias utilizadas
- Total de personas atendidas: lesionados, rescatados, damnificados
- Aproximación de personas desaparecidas
- Tipos de lesiones
- Impacto a la población
- Riesgos potenciales y latentes
- Capacidad de respuesta
- Participación de instancias de apoyo y actuación
- Bitácora de comunicación vía radio y electrónica entre el centro de mando y el sitio de la emergencia
- Reportes de las estrategias implementadas 
- Reporte del equipo y material utilizado
- Interpretación y conclusiones de las acciones
- Informe a las autoridades y medios de comunicación
- Propuestas de mejora.
</t>
  </si>
  <si>
    <t>Diagnosticar el nivel de riesgo y vulnerabilidad de inmuebles y zonas el nivel de riesgo y vulnerabilidad de inmuebles y zonas mediante técnicas de inspección, el análisis de la información de expertos y con base en la normatividad aplicable, para integrar el atlas de riesgo</t>
  </si>
  <si>
    <t xml:space="preserve">Inspecciona inmuebles y zonas, y elabora un reporte  diagnóstico que incluya:
- Descripción del estatus  y nivel de riesgos en inmuebles: usos de suelo; elementos estructurales, no estructurales; recursos circundantes en el  entorno; características sociodemográficas; principales actividades económicas; características climatológicas durante las estaciones del año.
- Descripción de la vulnerabilidad y nivel de riesgos naturales y sociales: geológicos; hidrometeorológicos; químico-tecnológicos, sanitario-ecológicos y socio-organizativo.
- Antecedentes históricos de contingencias en la zona
- Capacidad de respuesta de los sistemas de urgencias (tiempo de arribo, accesos, tipos de sistemas de emergencias).
- Riesgos a los que se está expuesta la zona a partir del análisis de la información recabada del CENAPRED, atlas de riesgo, y del sistema de información geográfica
- Conclusiones
</t>
  </si>
  <si>
    <t xml:space="preserve">Estructurar programas de protección civil considerando el atlas de riesgo, las características de la población y la normatividad aplicable para proteger a la población, sus bienes y el entorno.
</t>
  </si>
  <si>
    <t xml:space="preserve">Elabora un programa de protección civil que contenga:
1. Definición del programa.
2. Objetivos.
3. Desarrollo del programa: normatividad en la que se basa, medidas y dispositivos de protección, seguridad y autoprotección del personal, usuarios, bienes y medio ambiente.
4.Subprograma de prevención: 
- Definición.
- Funciones organización, documentación del programa interno, análisis de riesgos; directorios e inventarios; señalización; programa de mantenimiento; normas de seguridad; equipos de seguridad; capacitación; difusión y concientización; realización de ejercicios y simulacros.
5. Subprograma de auxilio: 
- Definición
- Funciones: alertamiento, plan de emergencias y evaluación de daños.
6. Subprograma de recuperación:
- Definición
- Funciones: vuelta a la normalidad
- Anexos.
</t>
  </si>
  <si>
    <t>Capacitar a la población y al personal operativo, con base en el programa de protección civil y a través de la planeación e instrumentación  didáctica, para fomentar la participación de la población, fomentar la cultura de la prevención y la actualización técnica del personal.</t>
  </si>
  <si>
    <t xml:space="preserve">Elabora e imparte cursos de capacitación que contenga:
- Detección de necesidades de capacitación
- Objetivos 
- Justificación
- Planeación del curso de capacitación: participantes, calendarización, temas, estrategias de enseñanza, materiales didácticos, estrategias de evaluación de los participantes, técnicas de manejo de grupo , y requerimientos de espacio y equipo
- Costo de la capacitación
- Evaluación del  curso y del instructor 
- Conclusiones y propuestas de mejora.
</t>
  </si>
  <si>
    <t xml:space="preserve">Determinar los daños y las necesidades de la población ante un fenómeno perturbador mediante el análisis de los informes de los brigadistas e instancias de apoyo y técnicas de recolección de datos,  para establecer las acciones de intervención.
</t>
  </si>
  <si>
    <t xml:space="preserve">Elabora el informe de  daños y necesidades de la población ante el desastre que integre:
1. Tipo de desastre
2. Entidad federativa
3. Municipio
4. Localidades/rancherías/comunidades/áreas o zonas afectadas
5. Población total aproximada
6. Porcentaje aproximado de población afectada  
7. Características del fenómeno perturbador
8. Hora probable de inicio
9. Fecha: D/M/A
10. Breve descripción del evento recabando la información de los brigadistas e instancias de apoyo: detalles de la activación del servicio y del traslado al sitio, procedimientos de atención al desastre.
11. Localización del puesto de mando: responsables operativos de las instancias de apoyo requeridos y del puesto de mando.
12. Afectaciones a los servicios vitales
13. Condiciones climáticas.
14. Afectaciones a la población: heridos, desaparecidos y muertos
15. Refugios temporales requeridos
16. Requerimientos de los refugios habilitados: domicilio; capacidad; servicios vitales y tiempo de disponibilidad.
17. Transporte y evacuación: número, tipos y capacidad de transporte; rutas de acceso y  de evacuación.
18. Requerimientos de los recursos humanos, materiales y financieros 
19. Instalación del consejo municipal, estatal y/o federal de protección civil: responsables.
</t>
  </si>
  <si>
    <t xml:space="preserve">Implementar las acciones de intervención de acuerdo a los procedimientos establecidos en los programas de protección civil correspondientes, la gestión de recursos humanos y materiales, y la organización de las brigadas e instituciones de apoyo, para contribuir al regreso a la normalidad.
</t>
  </si>
  <si>
    <t xml:space="preserve">Elabora el plan de acción y lo implementa en concordancia con los lineamientos de los programas de Protección civil correspondientes, que incluya:
A) ETAPA AUXILIO
1. Tipo y magnitud del evento
2. Instituciones e instancias  de apoyo que participan con la descripción de la organización y comunicación con los responsables, detallando la dinámica del evento y ajustando las estrategias de acción planeadas.    
3. Cronograma de la organización de  las acciones a realizar, correspondiente a: 
- delimitar  zonas de atención de la emergencia: de riesgos, latentes y potenciales, así como su dinámica
- Rescate de heridos mediante rutas de acceso y evacuación, y su canalización a hospitales
- Rescate de personas afectadas mediante rutas de acceso y evacuación, y su canalización a albergues
- Habilitamiento de albergues
- Censo de daños materiales y servicios vitales
- Acciones para mitigar los efectos
- Establecer las condiciones de trabajo y de descanso de las brigadas hasta la vuelta a la normalidad 
4. Ejecutar la supervisión e integrar  el informe diario de las actividades establecidas en el cronograma:
- Fatiga y bitácoras de los brigadistas y coordinadores de brigadistas a sus jefes, día a día.
- Formatos de informe diario de los jefes del Centro de Comando Unificado.
B) ETAPA DE VUELTA A LA NORMALIDAD
5. Cronograma de la organización de las acciones de vuelta a la normalidad en la zona de desastre, de acuerdo a la normatividad aplicable:
- Verificación de la atención a heridos y atención en albergues.
- Retiro de brigadas e instancias de apoyo 
- Censo de daños a infraestructura, viviendas y edificios públicos;   daño a mobiliario y daños a servicios vitales
- Saneamiento, recuperación y habilitación de los servicios vitales
- Saneamiento y recuperación de viviendas, comercios, infraestructura, vialidades e industrias.
- Reubicación de las comunidades afectadas y su fundamentación
- Suministro de provisiones a los afectados
6. Ejecutar el seguimiento e integrar  el informe de las actividades establecidas en el cronograma, con los representantes de las Instituciones e instancias de apoyo involucradas.
</t>
  </si>
  <si>
    <t xml:space="preserve">Evaluar las acciones de intervención implementadas mediante un análisis comparativo de los resultados obtenidos del plan de acción durante el desastre y los objetivos del programa de protección civil, para proponer los ajustes pertinentes a los programas vigentes. 
</t>
  </si>
  <si>
    <t xml:space="preserve">vuelta a la normalidad implementadas:
- Partes de servicio y bitácoras de la atención a heridos y atención en albergues.
- Reporte del retiro de brigadas e instancias de apoyo y su justificación
- Censo de daños a infraestructura, viviendas y edificios públicos;   daño a mobiliario y daños a servicios vitales
- Cumplimiento del cronograma del saneamiento, recuperación y habilitación de los servicios vitales
- Cumplimiento del cronograma del saneamiento y recuperación de viviendas, comercios, infraestructura, vialidades e industrias.
- Verificación de reubicación de las comunidades afectadas, de acuerdo a la normatividad.
- Cotejo de los reportes de entrega de provisiones a los afectados 
6. Análisis comparativo de las acciones para la vuelta a la normalidad implementadas, contra el cronograma acordado:
7. Conclusiones y propuestas de mejora
8. Anexos: formatos de registro y verificación; apoyos visuales.
</t>
  </si>
  <si>
    <t>Sistema Nacional de Protección Civil (SINAPROC) (2012) http://www.proteccioncivil.gob.mx/ Distrito Federal México proteccióncivil.gob.mx</t>
  </si>
  <si>
    <t>Secretaría de Gobernación (2006) Manual de Organización y Operación del Sistema Nacional de Protección Civil Distrito Federal México Diario Oficial de la Federación</t>
  </si>
  <si>
    <t>Dirección General de Protección Civil, Secretaría de Gobierno   (2006) Guía Técnica para la Elaboración del Programa Interno de Protección Civil Distrito Federal México CENAPRED</t>
  </si>
  <si>
    <t>Dirección General de Protección Civil, Secretaría de Gobierno   (1991) Guía Técnica para la Elaboración e Instrumentación del Programa Interno de Protección Civil Distrito Federal México CENAPRED</t>
  </si>
  <si>
    <t>Secretaría de Gobierno del Distrito Federal, a través de la Dirección General de Protección Civil (1998-2000) Programa General de Protección Civil  para el Distrito Federal Distrito Federal México Dirección General de Protección Civil del Distrito Federal con la colaboración de Arthur Andersen</t>
  </si>
  <si>
    <t>El alumno demostrará la competencia de coordinar y proporcionar atención pre-hospitalaria y de rescate a las víctimas con base en la evaluación de la escena, mediante, las técnicas y protocolos correspondientes acordes a la normatividad aplicable para preservar sus funciones y su vida desde la escena hasta la unidad de recepción.</t>
  </si>
  <si>
    <t>Coordinación de los servicios de emergencia</t>
  </si>
  <si>
    <t>El alumno ejecutará los protocolos de comunicación y preparación de equipo en las etapas de predespacho, despacho y camino a la escena para optimizar el tiempo de atención al paciente.</t>
  </si>
  <si>
    <t>Pre-despacho y Despacho de la Emergencia</t>
  </si>
  <si>
    <t>Reconocer códigos de comunicación, uso de equipo de radiocomunicación, interpretación de planos y mapas, y trazado de la ruta.</t>
  </si>
  <si>
    <t>Atender emergencias en la etapa previa al arribo al  evento, de acuerdo al protocolo de predespacho y despacho.</t>
  </si>
  <si>
    <t xml:space="preserve">Analítico 
Ética
Observador
Proactivo
Responsable
Sistemático
Trabajo en Equipo 
</t>
  </si>
  <si>
    <t>Camino a la escena</t>
  </si>
  <si>
    <t xml:space="preserve">Atender la emergencia, coordinando unidades, elementos y seleccionando el equipo
</t>
  </si>
  <si>
    <t xml:space="preserve">Analítico 
Ética
Observador
Proactivo
Responsable
Sistemático
Trabajo en Equipo 
</t>
  </si>
  <si>
    <t xml:space="preserve">A partir de un caso práctico integrará un portafolio de evidencias que incluya:
Reporte escrito y video en el que demuestre la ejecución de los protocolos de comunicación y selección de equipo en la etapa que comprende desde la recepción de la llamada a la atención de la emergencia, hasta el arribo a la emergencia.
</t>
  </si>
  <si>
    <t xml:space="preserve">1.- Reconocer códigos de comunicación
2.- Utilizar el equipo de radiocomunicación
3.- Interpretar de planos y mapas.
4.- Realizar el trazado de la ruta.
</t>
  </si>
  <si>
    <t xml:space="preserve">Portafolio de evidencias.
Ejercicios prácticos
</t>
  </si>
  <si>
    <t xml:space="preserve">Simulación 
Estudio de casos
Aprendizaje situado
</t>
  </si>
  <si>
    <t xml:space="preserve">Computadora
Videos
Cámara de video
</t>
  </si>
  <si>
    <t>Estabilización y traslado del paciente</t>
  </si>
  <si>
    <t>El alumno ejecutará los protocolos de atención prehospitalaria,  traslado y entrega recepción en las etapas de acciones en la escena, camino y arribo al hospital para brindar una atención de calidad al paciente.</t>
  </si>
  <si>
    <t>Acciones en la Escena</t>
  </si>
  <si>
    <t xml:space="preserve">Reconocer los protocolos de atención prehospitalaria 
</t>
  </si>
  <si>
    <t xml:space="preserve">Ejecutar los protocolos en la atención de la emergencia en el arrivo a la escena
</t>
  </si>
  <si>
    <t xml:space="preserve"> Analítico 
Comunicación efectiva
Empatía 
Ética
Observador
Proactivo
Responsable
Sistemático
Trabajo en Equipo
Liderazgo
</t>
  </si>
  <si>
    <t xml:space="preserve">Camino al Hospital
</t>
  </si>
  <si>
    <t xml:space="preserve">Reconocer los protocolos de comunicación y regulación médico
Reconocer el protocolo de atención secundaria
</t>
  </si>
  <si>
    <t xml:space="preserve">Ejecutar los protocolos de comunicación y regulación medica.
Ejecutar protocolos de atención secundaria
</t>
  </si>
  <si>
    <t xml:space="preserve">Analítico 
Comunicación efectiva
Empatía 
Ética
Observador
Proactivo
Responsable
Sistemático
Trabajo en Equipo
Liderazgo
</t>
  </si>
  <si>
    <t>Acciones en el hospital</t>
  </si>
  <si>
    <t>Reconocer los protocolos de entrega - recepción del paciente</t>
  </si>
  <si>
    <t>Ejecutar protocolos de entrega recepción de pacientes.</t>
  </si>
  <si>
    <t xml:space="preserve">A partir de un caso práctico integrará un portafolio de evidencias que incluya:
-Reporte escrito y video en el que demuestre la ejecución de los protocolos de atención, traslado y entrega del paciente.
</t>
  </si>
  <si>
    <t xml:space="preserve">1. Explicar los protocolos de atención prehospitalaria
2.- Desarrollar los protocolos de comunicación y regulación médico
3.- Implementar los protocolos de atención secundaria
4.- Reconocer los protocolos de entrega - recepción del paciente
</t>
  </si>
  <si>
    <t xml:space="preserve">Computadora
Videos
Cámara de video
</t>
  </si>
  <si>
    <t xml:space="preserve"> Ejecutar protocolos de protección personal del Paramédico utilizando el equipamiento correspondiente y con base a la normatividad aplicable que le permitan intervenir en la escena de manera segura y sin exponerse a riesgos
</t>
  </si>
  <si>
    <t xml:space="preserve">Genera una lista de verificación que incluya:
- Casco protector
- Cubrebocas
- Lentes de protección
- Guantes de látex
- Uniforme con reflejantes e identificación
- Botas especializadas
- Rodilleras
- Peto de identificación
- Mascarilla para RCP.
- Lámpara de diagnóstico
</t>
  </si>
  <si>
    <t xml:space="preserve">Evaluar riesgos y peligros reales y potenciales de la escena de la emergencia mediante técnicas de inspección sensoriales, de análisis del entorno de la escena y de manejo de emociones, de acuerdo a los protocolos aplicables para salvaguardar la integridad del paciente y la suya y para establecer el tipo de intervención pre-hospitalaria y en crisis.
</t>
  </si>
  <si>
    <t xml:space="preserve">Elabora del reporte escrito del evento los aspectos de:
- Hora en que llega la llamada
- Fecha
- Hora de salida de la ambulancia 
- Hora de llegada al escenario
- Entorno y dirección del Escenario
- Datos de la unidad de emergencia
- Información del operador y prestadores del servicio
- Quien reporta
- Tipo de Evento
Llenado de lista de cotejo:
- Riesgos presentes
- Riesgos latentes
- Causas de riesgos
</t>
  </si>
  <si>
    <t>Determinar el posible origen del evento mediante el número de víctimas, la cinemática de trauma y la causa mórbida de la emergencía para establecer prioridades, solicitud de apoyo correspondiente, la presunción de lesiones y conductas de manejo.</t>
  </si>
  <si>
    <t xml:space="preserve">Elabora del reporte escrito del evento los aspectos de:
- Agente causal
- Origen probable
- Número de Víctimas
- Características de las víctimas
Llenado de lista de cotejo con:
- Precauciones a considerar
- Equipo especializado
- Apoyos adicionales
</t>
  </si>
  <si>
    <t xml:space="preserve"> Realizar valoración de presunción pre-hospitalario. mediante el aseguramiento de la evaluación primaria del paciente para determinar prioridades de atención.
</t>
  </si>
  <si>
    <t xml:space="preserve">Elabora del reporte escrito del evento los aspectos de:
- Estado de conciencia del paciente: Alerta, Voz, Dolor e Inconciencia.
- Vía área: Métodos manuales, paciente de trauma o no trauma, métodos mecánicos, básicos y avanzados
- Ventilación: Volumen, frecuencia y patrón respiratorio.
- Circulación: llenado capilar, calidad del pulso, color y temperatura de piel
- Exploración física del paciente
- Escala de prioridades: "Triage"
</t>
  </si>
  <si>
    <t>Realizar el manejo inicial del paciente mediante el análisis de datos de la evaluación primaria y la aplicación del protocolo correspondiente para el aseguramiento del paciente.</t>
  </si>
  <si>
    <t xml:space="preserve">Elabora del reporte escrito del evento los aspectos de:
- Técnicas utilizadas de acuerdo a los resultados de la evaluación primaria.
</t>
  </si>
  <si>
    <t xml:space="preserve">Trasladar pacientes con base en la evaluación inicial y a través de protocolos de evaluación secundaria, continua y de  manejo pre-hospitalario técnico y documental correspondientes para su seguimiento hasta su atención hospitalaria.
</t>
  </si>
  <si>
    <t xml:space="preserve">Elabora del reporte escrito del evento los aspectos de:
- Protocolo de traslado utilizado de acuerdo a los resultados de la evaluación inicial del paciente
- Protocolo de evaluación secundaria:
- Signos vitales
- Historial SAMPLER:  signos y síntomas, alergias, medicamentos, última ingesta, eventos previos y situaciones de riesgo
- Técnicas de manejo secundario del paciente utilizadas
</t>
  </si>
  <si>
    <t>Estratificar las prioridades para rescatar a las víctimas de una escena mediante el análisis de datos y los protocolos correspondientes para salvaguardar la vida y la integridad de los pacientes y la suya propia.</t>
  </si>
  <si>
    <t xml:space="preserve">Elabora un reporte que contenga:
- Tipo de emergencia
- Numero de víctimas
- Características de las víctimas
- Recursos humanos y sus capacidades para el rescate
- Recursos materiales necesarios y disponibles
- Distancia y tiempos de traslados
- Entorno de la escena
Lista de cotejo de:
- Riesgos presentes
- Riesgos latentes
- Causas de riesgos
- Precauciones a considerar
- Equipo especializado
- Apoyos adicionales
</t>
  </si>
  <si>
    <t xml:space="preserve"> Ejecutar las técnicas correspondientes de rescate mediante  la aplicación de los protocolos correspondientes para el rescate y aseguramiento de las víctimas
</t>
  </si>
  <si>
    <t xml:space="preserve">Elabora un reporte que contenga:
- Técnicas de rescate utilizadas acordes con el tipo de emergencia
- Justificación de las técnicas de rescate utilizadas
- Instrumentos complementarios y suplementarios a utilizar en  la operación.
</t>
  </si>
  <si>
    <t xml:space="preserve"> Organizar los recursos que intervienen antes, durante y después del evento  mediante los protocolos de comunicación correspondientes para optimizar la utilización de los mismos.</t>
  </si>
  <si>
    <t xml:space="preserve"> Elabora el informe de servicio con los siguientes elementos:
- Datos del servicio: tipo de emergencia, hora, dirección, personal que atiende el evento
- Ambulancia que atiende el evento
- Hora de salida de la unidad de emergencia
- Hora de llegada de la unidad de emergencia al evento
- Reporta las condiciones del entorno.
- Apoyos solicitados  para atender el evento
- Condiciones del paciente
- Hora del inicio del traslado del paciente
- Hora de llegada al centro de atención con el paciente
- Hora de salida del hospital de la unidad de emergencia.
- Hora de llegada a la base
- Eventualidades ocurridas durante el servicio
</t>
  </si>
  <si>
    <t>Operar las unidades de emergencia con base en las normatividades y protocolos aplicables mediante su mantenimiento respectivo para el traslado de las víctimas</t>
  </si>
  <si>
    <t xml:space="preserve">Llena bitácora de unidad de emergencia que contenga:
- Inventario de material y equipo de atención pre-hospitalario.
- Lista de cotejo de condiciones físicas, mecánicas y eléctricas básicas de la unidad de emergencia.
Presentar lista de cotejo del examen teórico - práctico de operador de unidades de emergencia
Presentar documento probatorio de la autoridad correspondiente que lo certifique como operador de unidades de emergencia
</t>
  </si>
  <si>
    <t>Determinar los riesgos de seguridad e higiene con base en el análisis e inferencia estadística de los patrones de comportamiento de los vectores y su afectación en el trabajo para la mejora en la salud ocupacional.</t>
  </si>
  <si>
    <t xml:space="preserve"> Elabora reporte de diagnóstico que incluya:
- Descripción estadística de vulnerabilidades: incidencias y prevalencias
- Descripción de zonas de riesgo
- Lista de cotejo de capacidades de autoprotección: Equipamiento de protección y recursos humanos y materiales disponibles
- Guía de observación del cumplimiento de los protocolos de seguridad
</t>
  </si>
  <si>
    <t>Implementar acciones de prevención de incidencias, accidentes y siniestros mediante la verificación de condiciones de seguridad e higiene y la capacitación con base en la normatividad aplicable para la mejora en la salud ocupacional y abatir el índice de incapacidades</t>
  </si>
  <si>
    <t xml:space="preserve">Elabora reporte de seguimiento que incluya:
- Comportamiento de vulnerabilidades: incidencias y prevalencias
- Lista de cotejo de cumplimiento de las capacidades de autoprotección: Equipamiento de protección y recursos humanos y materiales disponibles
- Guía de observación del cumplimiento de los protocolos de seguridad
Informe de resultados y evaluación del programa de capacitación sobre seguridad ocupacional
</t>
  </si>
  <si>
    <t xml:space="preserve">Espinosa Ramírez, S
 (2009) Atención sanitaria inicial en situaciones de emergencia
 Madrid España ARAN
</t>
  </si>
  <si>
    <t>Miguel Ruiz Madruga (2010) Planes de emergencias y dispositivos de riesgos previsibles Madrid España ARÁN</t>
  </si>
  <si>
    <t xml:space="preserve"> Pérez Salvador, P (2010) Manual de técnicas de transporte sanitario
  Madrid España
 ARÁN
</t>
  </si>
  <si>
    <t xml:space="preserve">Pacheco Aráez (2012) Manual para el manejo se los incidentes con múltiples víctimas en la urgencia extra hospitalaria.
  Madrid  España Salud Madrid
</t>
  </si>
  <si>
    <t xml:space="preserve"> National Association of Emerge NAEMT
(2012)  PHTLS. Soporte vital básico y avanzado en el trauma prehospitalario
   Barcelona  España ELSEVIER
</t>
  </si>
  <si>
    <t>Coordinar la atención de emergencias y prevención de riesgos de seguridad e higiene, mediante herramientas estadísticas, la aplicación de protocolos y la operación de unidades de emergencia terrestres con base en la normatividad aplicable, para contribuir a preservar la vida de las víctimas y a la mejora en la salud ocupacional.</t>
  </si>
  <si>
    <t>El alumno demostrará la competencia de coordinar la atención de emergencias y prevención de riesgos de seguridad e higiene, mediante herramientas estadísticas, la aplicación de protocolos y la operación de unidades de emergencia terrestres con base en la normatividad aplicable, para contribuir a preservar la vida de las víctimas y a la mejora en la salud ocupacional.</t>
  </si>
  <si>
    <t>I. Prevención de riesgos de seguridad e higiene</t>
  </si>
  <si>
    <t>El alumno determinará los riesgos en una empresa estableciendo  medidas de control para la reducción del nivel de accidentes e incidentes</t>
  </si>
  <si>
    <t>Riesgos laborales</t>
  </si>
  <si>
    <t>Reconocer los métodos y técnicas de análisis de riesgos.</t>
  </si>
  <si>
    <t xml:space="preserve">Determinar los riesgos laborales en una empresa comercial o de servicios
Documentar el análisis de riesgos de una empresa
</t>
  </si>
  <si>
    <t xml:space="preserve">Analítico 
Ética
Observador
Proactivo
Responsable
Sistemático
Trabajo en Equipo
</t>
  </si>
  <si>
    <t>Control de riesgos</t>
  </si>
  <si>
    <t>Reconocer las medidas de control de riesgos que incluye: capacitación, reentrenamiento, medidas de ingeniería y administrativas.</t>
  </si>
  <si>
    <t xml:space="preserve">Identificar incidentes y accidentes laborales.
Medir la efectividad de las acciones correctivas y preventivas.
</t>
  </si>
  <si>
    <t xml:space="preserve">A partir de un caso práctico entregará un reporte que contenga:
-Identificación de riesgos laborales.
-Propuesta de acciones correctivas y preventivas.
-Efectividad de las medidas preventivas y correctivas
-Conclusiones.
</t>
  </si>
  <si>
    <t xml:space="preserve">1. Reconoce los métodos y técnicas de análisis de riesgos.
2. Reconoce las medidas de control de riesgos. 
3. Reconocer los niveles de accidentes e incidentes.
</t>
  </si>
  <si>
    <t xml:space="preserve">Investigación 
Estudio de casos
Aprendizaje situado
</t>
  </si>
  <si>
    <t>Coordinación de la atención de emergencias</t>
  </si>
  <si>
    <t>El alumno  coordinara la atención de emergencias para minimizar los daños del evento.</t>
  </si>
  <si>
    <t>Recursos para la atención de las emergencias.</t>
  </si>
  <si>
    <t>Reconocer los recursos necesarios para la atención de las emergencias: humanos, materiales y equipo.</t>
  </si>
  <si>
    <t>Determinar las necesidades en la atención de acuerdo al tipo de emergencia</t>
  </si>
  <si>
    <t>Coordinación en la atención de emergencias</t>
  </si>
  <si>
    <t>Reconocer la cadena de mando en la atención de emergencias.</t>
  </si>
  <si>
    <t xml:space="preserve">Establecer un plan de atención en las emergencias con base en los protocolos de atención.
Determinar las necesidades de apoyo acorde a la emergencia.
</t>
  </si>
  <si>
    <t xml:space="preserve">Analítico 
Comunicación efectiva
Empatía 
Ética
Observador
Proactivo
Responsable
Sistemático
Trabajo en Equipo
Liderazgo
</t>
  </si>
  <si>
    <t>Operación de vehículos terrestres  de emergencia</t>
  </si>
  <si>
    <t xml:space="preserve">Reconocer la normativa en la conducción de ambulancia
 Explicar los parámetros para establecer las rutas de atención en emergencias.
</t>
  </si>
  <si>
    <t xml:space="preserve">Demostrar la operación de ambulancia en un trayecto determinado con base en la normatividad para la conducción de vehículos de emergencia.
Establecer rutas de traslado en la atención de emergencias pre hospitalarias.
Determinar la unidad hospitalaria de recepción de acuerdo al estado del paciente.
</t>
  </si>
  <si>
    <t xml:space="preserve">A partir de un caso práctico entregará un reporte que contenga:
-Recursos necesarios para la emergencia.
-Análisis de desempeño de la cadena de mando en la atención del evento: coordinación en la atención de la emergencia, necesidad de apoyo, tiempo de respuesta para el traslado.
- Conclusiones.
</t>
  </si>
  <si>
    <t xml:space="preserve">1. Explicar las necesidades de recurso en la atención de la emergencia.
2. Explicar la cadena de mando.
3. Explicar la normativa en la conducción de ambulancias.
4. Determinar rutas de traslado en la atención de emergencias
</t>
  </si>
  <si>
    <t>Álvarez Leyva, Carlos (2003) Múltiples Víctimas y Desastres Madrid España ARÁN</t>
  </si>
  <si>
    <t>Armando Fernández (2005) Rescate y desastres naturales en Centroamérica Buenos Aires Argentina Cries</t>
  </si>
  <si>
    <t>Espinosa Ramírez, S (2009) Atención sanitaria inicial en situaciones de emergencia Madrid España ARÁN</t>
  </si>
  <si>
    <t xml:space="preserve">Miguel Ruiz Madruga (2010) Planes de emergencias y dispositivos de riesgos previsible
 Madrid España ARÁN
</t>
  </si>
  <si>
    <t xml:space="preserve">Pérez Salvador, P (2010) Manual de técnicos de transporte sanitario
 Madrid España ARÁN
</t>
  </si>
  <si>
    <t xml:space="preserve">El alumno formulará programas de intervención comunitaria en situaciones de emergencia y desastre, con base en el análisis de la conducta y características de los grupos sociales, 
para contribuir a la resiliencia de la comunidad
</t>
  </si>
  <si>
    <t>Principios de Sociología</t>
  </si>
  <si>
    <t>El alumno determinará las características sociopolíticas, socioeconómicas, demográficas y culturales de los grupos humanos existentes en cada región para brindar la atención requerida ante una situación de desastre.</t>
  </si>
  <si>
    <t xml:space="preserve">Características sociopolíticas y demográficas
</t>
  </si>
  <si>
    <t xml:space="preserve">Reconocer el espacio geográfico,  sus componentes e interrelación.
Identificar las características sociopolíticas y demográficas que describen cada región.
Identificar las principales variables socioeconómicas y demográficas de una población.
</t>
  </si>
  <si>
    <t>Determinar las características sociopolíticas, demográficas y socioeconómicas regionales.</t>
  </si>
  <si>
    <t xml:space="preserve">Toma de decisión
Proactivo
Colaborativo
</t>
  </si>
  <si>
    <t>El contexto cultural</t>
  </si>
  <si>
    <t xml:space="preserve">Identificar los criterios que diferencian a una sociedad, que constituyen la cultura y que inciden en la vida cotidiana de los pobladores de cada región.
Describir el proceso de socialización del individuo a través de la representación de roles y ocupación de estatus
Describir las características generales, así cómo los usos y costumbres de los grupos étnicos.
Relacionar los usos y costumbres de los grupos étnicos con su conducta frente a la seguridad y el desastre.
</t>
  </si>
  <si>
    <t xml:space="preserve">Determinar los elementos culturales de una localidad y su región y su conducta frente a la seguridad y el desastre.
Determinar las etapas de socialización y los principales roles de las figuras sociales relacionadas con la protección civil, la autoridad y la seguridad en una región.
</t>
  </si>
  <si>
    <t xml:space="preserve">Elaborar, a partir de un caso práctico de una comunidad o región del entorno, un reporte que contenga: 
- Características, sociopolíticas y demográficas
- Características socioeconómicas.
- Rasgos culturales 
- Usos y costumbres
- Líder de la comunidad y otras figuras relacionadas con la seguridad.
- Percepción de la comunidad acerca de la seguridad y los desastres.
-Conclusiones
</t>
  </si>
  <si>
    <t xml:space="preserve">1. Comprender las características sociopolíticas, demográficas, socioeconómicas y culturales regionales.
2. Identificar los usos y costumbres de los grupos étnicos
3. Relacionar las características sociopolíticas, demográficas, socioeconómicas y culturales con la percepción acerca de la seguridad y los desastres.
4. Determinar las características de una comunidad o región y su relación con la seguridad y los desastres.
</t>
  </si>
  <si>
    <t xml:space="preserve">Caso práctico
Listas de cotejo
</t>
  </si>
  <si>
    <t xml:space="preserve">Análisis de casos
Investigación
Aprendizaje situado
</t>
  </si>
  <si>
    <t xml:space="preserve">Equipo multimedia
Computadora
Internet
Software de simulación 
Videos
Cámara fotográfica
Mapas cartográficos.
Tabla de campo
Formatos: encuestas, registros,
</t>
  </si>
  <si>
    <t>Empresa</t>
  </si>
  <si>
    <t>Psicología del Desastre</t>
  </si>
  <si>
    <t>El alumno formulará un programa de intervención comunitaria en crisis en caso de desastre, para contribuir a asimilar, adaptarse y recuperarse de sus efectos en un corto plazo.</t>
  </si>
  <si>
    <t>Grupos sociales</t>
  </si>
  <si>
    <t xml:space="preserve">Describir el concepto de grupo social. 
Describir los tipos de grupos: de pertenencia y no pertenencia; primarios y secundarios, la dinámica de interacción y el liderazgo.
Definir la importancia del grupo en la vida del individuo.
</t>
  </si>
  <si>
    <t>Comportamiento de la multitud y de las masas</t>
  </si>
  <si>
    <t>Identificar la conducta del individuo como parte de la multitud y de las masas.</t>
  </si>
  <si>
    <t>Documentar la conducta de multitudes y masas en situaciones de emergencia y desastre.</t>
  </si>
  <si>
    <t xml:space="preserve">La comunicación interpersonal                      </t>
  </si>
  <si>
    <t xml:space="preserve">Reconocer los elementos del proceso de la comunicación humana.
Describir la importancia de la comunicación humana en la interacción y cohesión de los grupos sociales.
Reconocer la influencia de los factores culturales en el lenguaje y la comunicación.
</t>
  </si>
  <si>
    <t>Estructurar mensajes de comunicación social en protección civil, clara y precisa, acorde a las características de los grupos y del entorno.</t>
  </si>
  <si>
    <t xml:space="preserve">
Proceso de intervención en crisis
</t>
  </si>
  <si>
    <t xml:space="preserve">Reconocer el concepto y las fases de la crisis.
Explicar el proceso de intervención en crisis en caso de desastres.
</t>
  </si>
  <si>
    <t>Formular un programa de intervención en crisis en caso de desastre.</t>
  </si>
  <si>
    <t xml:space="preserve">Elaborar, a partir de un caso estudio de emergencia o  desastre, un reporte que contenga:
- Características de los grupos que integran la comunidad
- Conducta de la comunidad en situación de desastre
- Tipo y propuesta de mensajes preventivos, de información, prohibición, de advertencia y auxilio.
- Programa de intervención en crisis: Objetivos, estrategias y proceso de intervención
-Conclusiones
</t>
  </si>
  <si>
    <t xml:space="preserve">1. Comprender el concepto, tipos e importancia de los grupos sociales.
2. Identificar la conducta de los individuos en multitud y masa ante situaciones de emergencia y desastre.
3. Identificar los elementos de los procesos de la comunicación humana y su importancia en situaciones de emergencia o desastre.
4. Comprender el proceso de intervención en crisis en caso de desastre.
5. Formular programas de intervención comunitaria en crisis en caso de desastres.
</t>
  </si>
  <si>
    <t xml:space="preserve">Análisis de casos
Simulación 
Debate dirigido
</t>
  </si>
  <si>
    <t xml:space="preserve">Equipo multimedia
Computadora
Internet
Software de simuladores 
Videos
</t>
  </si>
  <si>
    <t>Determinar las necesidades de recursos  humanos y materiales a partir de un análisis de la disponibilidad de los mismos y riesgos de la región, para gestionar los requerimientos del centro de atención de emergencias.</t>
  </si>
  <si>
    <t xml:space="preserve">Elaborar un informe de la  capacidad de respuesta de los servicios de emergencia y de los riesgos de la región que  incluya:
A) CAPACIDAD DE RESPUESTA:
- Bases de operación: número y ubicación de las  bases, vehículos de emergencia (número, tipo y nivel de atención), equipamiento de rescate (vertical, urbano, de montaña, acuático, aéreo y materiales peligrosos), recursos de personal (funciones, formación y experiencia) y materiales.
- Centros de atención hospitalaria: ubicación, nivel de atención y capacidad instalada.
B) ANÁLISIS DE RIESGOS:
- Tipos y magnitud de los riesgos: presentes,  potenciales    y    latentes 
- mapa
- Condiciones climáticas
- Condiciones sanitarias
- Idiosincrasia
- Antecedentes sociopolíticos
- Historia de desastres ocurridos en la región
- Directorio de posibles contactos de la zona
- Formatos de evaluación
- Requerimientos de recursos humanos y materiales.
- Vías de acceso
- Posibles efectos adversos: a la población, impacto ambiental, infraestructura (habitacional, comercial, industrial y público), servicios públicos, salud y económicos.
</t>
  </si>
  <si>
    <t xml:space="preserve">Elabora un reporte de la emergencia que contenga:
- Tipo  y características de desastre 
- Responsable
- Fecha, lugar de la emergencia
- Situación geográfica y vías de acceso
- Hora de inicio del evento 
- Impacto a la población
- Condiciones climáticas
- Condiciones sanitarias
- Riesgos potenciales y latentes
- Características de la población
- Capacidad de respuesta en el lugar
- Presencia y requerimientos de instancias de apoyo
- Status de los servicios públicos
- Número de lesionados
- Tipos de lesiones
- Centros de atención inicial donde se canalizan los lesionados.
- Notificación vía radio y electrónica al centro de mando 
- Estrategias: de acciones ante la emergencia,  búsqueda y rescate, de evacuación, de acordonamiento, cerco epidemiológico
- Equipo a utilizar en  la emergencia
</t>
  </si>
  <si>
    <t>Coordinar las acciones de respuesta ante la emergencia, a través de las estrategias establecidas, las brigadas, instituciones de apoyo, los protocolos de atención y la normatividad aplicable, para responder acorde a la situación de emergencia.</t>
  </si>
  <si>
    <t xml:space="preserve">Coordina y elabora un reporte de las actividades que contenga:
A) Supervisión a través de los registros de:
- Estadio de la emergencia (bajo, en proceso o fuera de control)
- Estadio de los riesgos potenciales y latentes (bajo, en proceso o fuera de control)
- Número aproximado de lesionados, evacuados y damnificados
- Protocolos aplicados
- Intercomunicación constante entre el centro de comando unificado y el personal en sitio de emergencia
- Desempeño del personal de emergencia
- Interacción con el personal de las instancias de apoyo 
- Estrategias establecidas y su adecuación ante las necesidades detectadas
- Rutas de acceso y evacuación
- Escenarios de atención, protección y seguridad. 
 B) Resultados de intervención:
- Responsable
- Fecha, lugar y duración de la emergencia
- Características de la emergencia y su control: técnicas y estrategias utilizadas
- Total de personas atendidas: lesionados, rescatados, damnificados
- Aproximación de personas desaparecidas
- Tipos de lesiones
- Impacto a la población
- Riesgos potenciales y latentes
- Capacidad de respuesta
- Participación de instancias de apoyo y actuación
- Bitácora de comunicación vía radio y electrónica entre el centro de mando y el sitio de la emergencia
- Reportes de las estrategias implementadas 
- Reporte del equipo y material utilizado
- Interpretación y conclusiones de las acciones
- Informe a las autoridades y medios de comunicación
- propuestas de mejora- 
</t>
  </si>
  <si>
    <t xml:space="preserve">Inspecciona inmuebles y zonas, y elabora un reporte  diagnóstico que incluya:
- Descripción del estatus  y nivel de riesgos en inmuebles: usos de suelo; estructurales, no estructurales; recursos circundantes en el  entorno; características sociodemográficas; principales actividades económicas; características climatológicas durante las estaciones del año.
- Descripción de la vulnerabilidad y nivel de riesgos naturales y sociales: geológicos; hidrometeorológicos; químico-tecnológicos, sanitario-ecológicos y socio-organizativo.
- Antecedentes históricos de contingencias en la zona
- Capacidad de respuesta de los sistemas de urgencias (tiempo de arribo, accesos, tipos de sistemas de emergencias).
- Riesgos a los que se está expuesta la zona a partir del análisis de la información recabada del CENAPRED, atlas de riesgo, y del sistema de información geográfica
- Conclusiones
</t>
  </si>
  <si>
    <t>Estructurar programas de protección civil considerando el atlas de riesgo, las características de la población y la normatividad aplicable, para proteger a la población, sus bienes y el entorno.</t>
  </si>
  <si>
    <t xml:space="preserve"> Elabora un programa de protección civil que contenga:
1. Definición del programa
2. Objetivos
3. Desarrollo del programa : normatividad en la que se basa, medidas y dispositivos de protección, seguridad y autoprotección del personal, usuarios, bienes y medio ambiente
4.Subprograma de prevención: 
- Definición
- Funciones organización, documentación del programa interno, análisis de riesgos; directorios e inventarios; señalización; programa de mantenimiento; normas de seguridad; equipos de seguridad; capacitación; difusión y concientización; realización de ejercicios y simulacros.
5. Subprograma de auxilio: 
- Definición
- Funciones: alertamiento, plan de emergencias y evaluación de daños.
6. Subprograma de recuperación:
- Definición
- Funciones: vuelta a la normalidad
- Anexos
</t>
  </si>
  <si>
    <t xml:space="preserve">Determinar los daños y las necesidades de la población ante un fenómeno perturbador 
Mediante el análisis de los informes de los brigadistas e instancias de apoyo y técnicas de recolección de datos,  para establecer las acciones de intervención.
</t>
  </si>
  <si>
    <t xml:space="preserve">Elabora el informe de  daños y necesidades de la población ante el desastre que integre:
1. Tipo de desastre
2. Entidad federativa
3. Municipio
4. Localidades/rancherías/comunidades/áreas o zonas afectadas
5. Población total aproximada
6. Porcentaje aproximado de población afectada  
7. Características del fenómeno perturbador
8. Hora probable de inicio
9. Fecha: D/M/A
10. Breve descripción del evento recabando la información de los brigadistas e instancias de apoyo: detalles de la activación del servicio y del traslado al sitio, procedimientos de atención al desastre.
11. Localización del puesto de mando: responsables operativos de las instancias de apoyo requeridos y del puesto de mando.
12. Afectaciones a los servicios vitales
13. Condiciones climáticas
14. Afectaciones a la población: heridos, desaparecidos y muertos
15. Refugios temporales requeridos
16. Requerimientos de los refugios habilitados: domicilio; capacidad; servicios vitales y tiempo de disponibilidad.
17. Transporte y evacuación: número, tipos y capacidad de transporte; rutas de acceso y  de evacuación.
18. Requerimientos de los recursos humanos, materiales y financieros 
19. Instalación del consejo municipal, estatal y/o federal
de protección civil: responsables
</t>
  </si>
  <si>
    <t xml:space="preserve">Elabora el plan de acción y lo implementa en concordancia con los lineamientos de los programas de Protección civil correspondientes, que incluya:
A) ETAPA AUXILIO
1. Tipo y magnitud del evento
2. Instituciones e instancias  de apoyo que participan con la descripción de la organización y comunicación con los responsables, detallando la dinámica del evento y ajustando las estrategias de acción planeadas.    
3. Cronograma de la organización de  las acciones a realizar, correspondiente a: 
- Delimitar  zonas de atención de la emergencia: de riesgos, latentes y potenciales, así como su dinámica
- Rescate de heridos mediante rutas de acceso y evacuación, y su canalización a hospitales
- Rescate de personas afectadas mediante rutas de acceso y evacuación, y su canalización a albergues
- Habilitamiento de albergues
- Censo de daños materiales y servicios vitales
- Acciones para mitigar los efectos
- Establecer las condiciones de trabajo y de descanso de las brigadas hasta la vuelta a la normalidad 
4. Ejecutar la supervisión e integrar  el informe diario de las actividades establecidas en el cronograma:
- Fatiga y bitácoras de los brigadistas y coordinadores de brigadistas a sus jefes, día a día.
- Formatos de informe diario de los jefes del Centro de Comando Unificado
B) ETAPA DE VUELTA A LA NORMALIDAD
5. Cronograma de la organización de las acciones de vuelta a la normalidad en la zona de desastre, de acuerdo a la normatividad aplicable:
- Verificación de la atención a heridos y atención en albergues.
- Retiro de brigadas e instancias de apoyo 
- Censo de daños a infraestructura, viviendas y edificios públicos;   daño a mobiliario y daños a servicios vitales
- Saneamiento, recuperación y habilitación de los servicios vitales
- Saneamiento y recuperación de viviendas, comercios, infraestructura, vialidades e industrias.
- Reubicación de las comunidades afectadas y su fundamentación
- Suministro de provisiones a los afectados
6. Ejecutar el seguimiento e integrar  el informe de las actividades establecidas en el cronograma, con los representantes de las Instituciones e instancias de apoyo involucradas.
</t>
  </si>
  <si>
    <t>Anthony Giddens 2007 Sociología (6ª. ed) Madrid España Alianza</t>
  </si>
  <si>
    <t>Mónica García Renedo, Valero Valero Mar. , Gil Beltrán José Manuel 2007 Psicología y desastres :aspectos psicosociales Castellón España Universidad Jaume I. de Castellón.</t>
  </si>
  <si>
    <t xml:space="preserve">David G. Myers 2005 Psicología social (8ª. Ed.)
 D. F. México Mc Graw Hill
</t>
  </si>
  <si>
    <t>(COPLP) Colegio Oficial de Psicólogos en Desastres y Emergencias 2009 Intervención psicológica en desastres y emergencias Madrid España (COPLP)</t>
  </si>
  <si>
    <t>LOGÍSTICA EN PROTECCIÓN CIVIL</t>
  </si>
  <si>
    <t>El alumno establecerá rutas de acceso, de evacuación y ubicación de los centros de comando, de distribución y albergues,  a través del análisis de la información geográfica, meteorológica y medio físico,   para  la atención a emergencias y desastres.</t>
  </si>
  <si>
    <t>Principios de geografía y climatología</t>
  </si>
  <si>
    <t>El alumno determinará riesgos  meteorológicos y sus efectos para establecer acciones preventivas y de intervención ante  emergencias y desastres.</t>
  </si>
  <si>
    <t>Espacio geográfico y sus componentes</t>
  </si>
  <si>
    <t>Describir los componentes que integran un territorio y la interrelación que tienen.
-Componente Económico
-Componente Social
-Componente Natural</t>
  </si>
  <si>
    <t>Establecer en los atlas de riesgos  los elementos que conforman el espacio geográfico de localidades y regiones.</t>
  </si>
  <si>
    <t>Responsabilidad
Disciplina
Proactivo
Liderazgo
Trabajo en equipo
Trabajo bajo presión
Analìtico
Sistemático
Preciso
Objetividad
Actitud de servicio
Honestidad
Ética
Innovación
Organizado
Empatía
Asertividad
Comunicación efectiva
Respeto a los derechos humanos de cada individuo</t>
  </si>
  <si>
    <t>Medio físico natural</t>
  </si>
  <si>
    <t>Describir los componentes del  medio físico natural: hidrográficos, orográficos, geológicos y tipos de suelos de regiones.</t>
  </si>
  <si>
    <t>Caracterizar el medio físico natural de localidades y regiones.</t>
  </si>
  <si>
    <t>Responsabilidad
Disciplina
Proactivo
Liderazgo
Trabajo en equipo.
Trabajo bajo presión
Analítico
Sistemático
Preciso
Objetividad
Actitud de servicio
Honestidad
Ética
Innovación
Organizado
Empatía
Asertividad
Comunicación efectiva
Respeto a los derechos humanos de cada individuo</t>
  </si>
  <si>
    <t>Principios de meteorología</t>
  </si>
  <si>
    <t>Identificar los componentes de la atmósfera, su interacción, cambios,  comportamiento, y alteraciones.
Describir los fenómenos atmosféricos y zonas climáticas.</t>
  </si>
  <si>
    <t>Establecer escenarios meteorológicos.
Determinar posibles riesgos presentes, potenciales y latentes y efectos meteorológicos con base en el histórico de regiones.</t>
  </si>
  <si>
    <t>A partir de un caso de estudio de fenómenos meteorológicos entregará un reporte que incluya:
- componentes geográficos
- tipos de fenómenos meteorológicos
- características del medio físico natural
- riesgos meteorológicos presente, potenciales y latentes
- posibles efectos de los riesgos meteorológicos</t>
  </si>
  <si>
    <t>1.- Comprender el espacio geográfico y sus componentes.
2.- Comprender el medio físico natural.
3.- Analizar los principios de la meteorología.</t>
  </si>
  <si>
    <t>Lista de cotejo
Estudio de casos</t>
  </si>
  <si>
    <t>Aprendizaje auxiliado por tecnologías de la información
Análisis de casos
Aprendizaje Situado</t>
  </si>
  <si>
    <t>Equipo multimedia
Mapas regionales
Atlas Estatales
Atlas de riesgos establecidos digitalizados electrónicamente, GPS, 
video proyector
INEGI</t>
  </si>
  <si>
    <t>Rutas de evacuación y vías de acceso</t>
  </si>
  <si>
    <t>El alumno determinará las vías de acceso y de evacuación, así como la ubicación de los sistemas de emergencia para eficientar las acciones de protección civil.</t>
  </si>
  <si>
    <t>Cartografía y planos topográficos</t>
  </si>
  <si>
    <t>Identificar los elementos de los mapas cartográficos.
Identificar los elementos de los planos topográficos</t>
  </si>
  <si>
    <t>Interpretar planos cartográficos y topográficos</t>
  </si>
  <si>
    <t>Vías de acceso y rutas de evacuación</t>
  </si>
  <si>
    <t>Explicar el concepto y características de la logística en protección civil.
Identificar los tipos de caminos: urbanos, rurales, existentes y alternos.
Identificar los criterios de ubicación de los centros de comando de incidentes, centros de distribución y albergues en emergencias y desastres.</t>
  </si>
  <si>
    <t>Establecer las vías de acceso y rutas de evacuación en localidades y regiones.
Establecer la ubicación de:  
- Sistema de Comando de incidentes                                      - Centros de distribución
- Formas y medios de transporte                                                             - Localización de refugios y albergues</t>
  </si>
  <si>
    <t>Señalética</t>
  </si>
  <si>
    <t>Identificar la clasificación, y características  de la señalética                                                                      Clasificación :                                                                   - Información                                                                            - Prohibición                                                                        - Advertencia                                                                       - Auxilio                                                               Características:                                                             - Finalidad: funcional, organizativa                             - Orientación: informativa, didáctica                           - Procedimiento: visual                                                 - Código: signos simbólicos                                            - Lenguaje: icónico universal                                          - Presencia: discreta, puntual                                       - Funcionamiento: automático, instantáneo</t>
  </si>
  <si>
    <t>Seleccionar la señalética  en el antes, durante y posterior a emergencias y desastres.</t>
  </si>
  <si>
    <t>Responsabilidad
Disciplina
Proactivo
Liderazgo
Trabajo en equipo.
Trabajo bajo presión
Analítico
Sistemático
Preciso
Objetividad
Actitud de servicio
Honestidad
Ética
Innovación
Organizado
Empatía
Asertividad
Comunicación efectiva</t>
  </si>
  <si>
    <t>A partir de un caso de estudio de logística en emergencias y desastres, elaborará un reporte que contenga:
- Tipo de emergencias y/o desastres
- Vialidades existentes y alternas
- Rutas de acceso y evacuación en la emergencia y/o desastre con su justificación
- Ubicación del centro de comando de incidentes, centros de distribución, refugios y albergues; con su justificación.
-  Señalética aplicable</t>
  </si>
  <si>
    <t>1.- Comprender mapas cartográficos y planos topográficos.
2.- Identificar  los tipos de camino.
3. Analizar los criterios de ubicación de los centros de comando de incidentes, centros de distribución y albergues en emergencias y desastres.
4. Identificar la señaletica</t>
  </si>
  <si>
    <t>Aprendizaje auxiliado
por tecnologías de la información
Análisis de casos
Aprendizaje Situado</t>
  </si>
  <si>
    <t>Elaborar un informe de la  capacidad de respuesta de los servicios de emergencia y de los riesgos de la región que  incluya:
A) CAPACIDAD DE RESPUESTA:
- Bases de operación: número y ubicación de las  bases, vehículos de emergencia (número, tipo y nivel de atención), equipamiento de rescate (vertical, urbano, de montaña, acuático, aéreo y materiales peligrosos), recursos de personal (funciones, formación y experiencia) y materiales.
- Centros de atención hospitalaria: ubicación, nivel de atención y capacidad instalada.
B) ANÁLISIS DE RIESGOS:
- Tipos y magnitud de los riesgos: presentes,  potenciales    y    latentes 
- Mapa
- Condiciones climáticas
- Condiciones sanitarias
- Idiosincrasia
- Antecedentes sociopolíticos
- Historia de desastres ocurridos en la región
- Directorio de posibles contactos de la zona
- Formatos de evaluación
- Requerimientos de recursos humanos y materiales.
- Vías de acceso
- Posibles efectos adversos: a la población, impacto ambiental, infraestructura (habitacional, comercial, industrial y público), servicios públicos, salud y económicos.</t>
  </si>
  <si>
    <t>Planear acciones de respuesta a partir de un análisis de la disponibilidad de los mismos y riesgos de la región, para gestionar los requerimientos del centro de atención de emergencias.</t>
  </si>
  <si>
    <t xml:space="preserve">Elabora un plan de acciones a partir del informe de capacidad de respuesta y de los riesgos de la región, que contenga:       
- Tipo, magnitud y características de los riesgos latentes y potenciales 
- Capacidad de respuesta
- Objetivos generales
- Planes operativos de los riesgos específicos: objetivos de respuesta (durante y después de la emergencia),organización del personal (rol de actividades y responsables),  procedimientos (protocolos y normatividad aplicable), capacitación (prevención y actualización), requerimientos de materiales y equipo, instancias de apoyo, indicadores de desempeño y revaluaciones periódicas.
- Propuesta de evaluación del plan de acciones </t>
  </si>
  <si>
    <t>Valorar  la emergencia a través de un análisis de los riesgos potenciales y latentes, las características de la emergencia y capacidad de respuesta, para informar al centro de comando y determinar la estrategia a seguir.</t>
  </si>
  <si>
    <t>Elabora un reporte de la emergencia que contenga:
- Tipo  y características de desastre 
- Responsable
- Fecha, lugar de la emergencia
- Situación geográfica y vías de acceso
- Hora de inicio del evento 
- Impacto a la población
- Condiciones climáticas
- Condiciones sanitarias
- Riesgos potenciales y latentes
- Características de la población
- Capacidad de respuesta en el lugar
- Presencia y requerimientos de instancias de apoyo
- Status de los servicios públicos
- Número de lesionados
- Tipos de lesiones
- Centros de atención inicial donde se canalizan los lesionados.
- Notificación vía radio y electrónica al centro de mando 
- Estrategias: de acciones ante la emergencia,  búsqueda y rescate, de evacuación, de acordonamiento, cerco epidemiológico
- Equipo a utilizar en  la emergencia</t>
  </si>
  <si>
    <t>Coordina y elabora un reporte de las actividades que contenga:
A) Supervisión a través de los registros de:
- Estadio de la emergencia (bajo, en proceso o fuera de control)
- Estadio de los riesgos potenciales y latentes (bajo, en proceso o fuera de control)
- Número aproximado de lesionados, evacuados y damnificados
- Protocolos aplicados
- Intercomunicación constante entre el centro de comando unificado y el personal en sitio de emergencia
- Desempeño del personal de emergencia
- Interacción con el personal de las instancias de apoyo 
- Estrategias establecidas y su adecuación ante las necesidades detectadas
- Rutas de acceso y evacuación
- Escenarios de atención, protección y seguridad. 
 B) Resultados de intervención:
- Responsable
- Fecha, lugar y duración de la emergencia
- Características de la emergencia y su control: técnicas y estrategias utilizadas
- Total de personas atendidas: lesionados, rescatados, damnificados
- Aproximación de personas desaparecidas
- Tipos de lesiones
- Impacto a la población
- Riesgos potenciales y latentes
- Capacidad de respuesta
- Participación de instancias de apoyo y actuación
- Bitácora de comunicación vía radio y electrónica entre el centro de mando y el sitio de la emergencia
- Reportes de las estrategias implementadas 
- Reporte del equipo y material utilizado
- Interpretación y conclusiones de las acciones
- Informe a las autoridades y medios de comunicación
- Propuestas de mejora</t>
  </si>
  <si>
    <t>Inspecciona inmuebles y zonas, y elabora un reporte  diagnóstico que incluya:
- Descripción del estatus  y nivel de riesgos en inmuebles: usos de suelo; estructurales, no estructurales; recursos circundantes en el  entorno; características socio demográficas; principales actividades económicas; características climatológicas durante las estaciones del año.
- Descripción de la vulnerabilidad y nivel de riesgos naturales y sociales: geológicos; hidrometeorológicos; químico-tecnológicos, sanitario-ecológicos y socio-organizativo.
- Antecedentes históricos de contingencias en la zona.
- Capacidad de respuesta de las instancias de urgencias.
- Riesgos a los que se está expuesta la zona a partir del análisis de la información recabada del CENAPRED, atlas de riesgo, y del sistema de información geográfica.
- Conclusiones</t>
  </si>
  <si>
    <t>Estructurar programas de protección considerando el atlas de riesgo, las características de la población y la normatividad aplicable, para proteger a la población, sus bienes y el entorno.</t>
  </si>
  <si>
    <t>Elabora un programa de protección civíl que contenga:
1. Definición del programa
2. Objetivos
3. Desarrollo del programa: normatividad en la que se basa, medidas y dispositivos de protección, seguridad y autoprotección del personal, usuarios y bienes.
4.Subprograma de prevención: 
- Definición
- Funciones organización, documentación del programa interno, análisis de riesgos; directorios e inventarios; señalización; programa de mantenimiento; normas de seguridad; equipos de seguridad; capacitación; difusión y concientización; realización de ejercicios y simulacros.
5. Subprograma de auxilio: 
- Definición
- Funciones: alertamiento, plan de emergencias y evaluación de daños.
6. Subprograma de recuperación:
- Definición
- Funciones: vuelta a la normalidad
- Anexos</t>
  </si>
  <si>
    <t>Elabora el informe de  daños y necesidades de la población ante el desastre que integre:
1. Tipo de desastre
2. Entidad federativa
3. Municipio
4. Localidades/rancherías/comunidades/áreas o zonas afectadas
5. Población total aproximada
6. Porcentaje aproximado de población afectada  
7. Características del fenómeno perturbador
8. Hora probable de inicio
9. Fecha: D/M/A
10. Breve descripción del evento recabando la información de los brigadistas e instancias de apoyo: detalles de la activación del servicio y del traslado al sitio, procedimientos de atención al desastre.
11. Localización del puesto de mando: responsables operativos de las instancias de apoyo requeridos y del puesto de mando.
12. Afectaciones a los servicios vitales
13. Condiciones climáticas
14. Afectaciones a la población: heridos, desaparecidos y muertos
15. Refugios temporales requeridos
16. Requerimientos de los refugios habilitados: domicilio; capacidad; servicios vitales y tiempo de disponibilidad.
17. Transporte y evacuación: número, tipos y capacidad de transporte; rutas de acceso y  de evacuación.
18. Requerimientos de los recursos humanos, materiales y financieros 
19. Instalación del consejo municipal, estatal y/o federal de protección civil: responsables</t>
  </si>
  <si>
    <t>Implementar las acciones de intervención 
de acuerdo a los procedimientos establecidos en los programas de protección civil correspondientes, la gestión de recursos humanos y materiales, y la organización de las brigadas e instituciones de apoyo, para contribuir al regreso a la normalidad.</t>
  </si>
  <si>
    <t>Elabora el plan de acción y lo implementa en concordancia con los lineamientos de los programas de Protección civil correspondientes, que incluya:
A) ETAPA AUXILIO:
1. Tipo y magnitud del evento
2. Instituciones e instancias  de apoyo que participan con la descripción de la organización y comunicación con los responsables, detallando la dinámica del evento y ajustando las estrategias de acción planeadas.    
3. Cronograma de la organización de  las acciones a realizar, correspondiente a: 
- Delimitar  zonas de atención de la emergencia: de riesgos, latentes y potenciales, así como su dinámica
- Rescate de heridos mediante rutas de acceso y evacuación, y su canalización a hospitales
- Rescate de personas afectadas mediante rutas de acceso y evacuación, y su canalización a albergues
- Habilitamiento de albergues
- Censo de daños materiales y servicios vitales
- Acciones para mitigar los efectos
- Establecer las condiciones de trabajo y de descanso de las brigadas hasta la vuelta a la normalidad.
4. Ejecutar la supervisión e integrar  el informe diario de las actividades establecidas en el cronograma:
- Fatiga y bitácoras de los brigadistas y coordinadores de brigadistas a sus jefes, día a día.
- Formatos de informe diario de los jefes del Centro de Comando Unificado.
B) ETAPA DE VUELTA A LA NORMALIDAD:
5. Cronograma de la organización de las acciones de vuelta a la normalidad en la zona de desastre, de acuerdo a la normatividad aplicable:
- Verificación de la atención a herídos y atención en albergues.
- Retiro de brigadas e instancias de apoyo 
- Censo de daños a infraestructura, viviendas y edificios públicos;   daño a mobiliario y daños a servicios vitales
- Saneamiento, recuperación y habilitación de los servicios vitales.
- saneamiento y recuperación de viviendas, comercios, infraestructura, vialidades e industrias.
- reubicación de las comunidades afectadas y su fundamentación
- suministro de provisiones a los afectados.</t>
  </si>
  <si>
    <t>Evaluar las acciones de intervención implementadas mediante un análisis comparativo de los resultados obtenidos del plan de acción durante el desastre y los objetivos del programa de protección civil, para proponer los ajustes pertinentes a los programas vigentes.</t>
  </si>
  <si>
    <t>Elabora un informe de evaluación de  las acciones realizadas, que contenga:
1. Tipo y magnitud del evento.
2. Instituciones e instancias de apoyo participantes: 
- Bitácoras del desempeño de los brigadistas: seguimiento de protocolos, manejo de estrés y trabajo en equipo.
- Número de fallecidos de personal
- Número de desaparecidos de personal
- Número de personas lesionadas
- Afectaciones de equipo y material
- Tiempo de activación en las instituciones e instancias de apoyo
- Tiempo de respuesta en la zona de desastre
- Cantidad de personal de brigadas acorde a la magnitud del desastre
- Tipo y cantidad de equipamiento y material acorde a la emergencia del desastre
3. Análisis de Indicadores de las acciones implementadas durante el desastre:
- Localización de las zonas delimitadas: riesgos, latentes y potenciales
- Población atendida (sexo y edad):
- Número de personas lesionadas
- Número de personas fallecidas
- Número de personas desaparecidos
- Número de personas afectadas
- Mapas de rutas de acceso y evacuación utilizadas
- Albergues: número de albergues habilitados, dirección, población atendida y vigencia del albergue.
- Número, tipo y estatus de viviendas afectadas; nivel socioeconómico de la población afectada; número, tipo y estatus de los servicios vitales
- Acciones emprendidas para mitigar los efectos en tiempo y forma
- Bitácoras de los roles de trabajo de las brigadas establecidos:  lugar de trabajo; tipo de trabajo; horas trabajadas; días trabajados; semanas y meses trabajados; alimentos; ropa y hospedaje
4. Análisis comparativo de las acciones implementadas durante el desastre, contra el cronograma y los protocolos establecidos.</t>
  </si>
  <si>
    <t>Bassols Batalla Angel (1975) Geografía económica de México México México Trillas</t>
  </si>
  <si>
    <t>Franco Mass Sergio / Valdéz Pérez Ma. Eugenia (2003) Principios Básicos de Cartografía y Cartografía Automatizada Toluca México Universidad Autónoma del Estado de Puebla</t>
  </si>
  <si>
    <t xml:space="preserve">  Atlas de riesgos Estatales  México </t>
  </si>
  <si>
    <t xml:space="preserve">  NOm-003-SEGOB/2002  señales y avisos para protección civil   </t>
  </si>
  <si>
    <t>Cuadrat José Ma./Plata Ma. Fernanda (1997) Climatología  España Catedra</t>
  </si>
  <si>
    <t xml:space="preserve"> Valora al paciente y elaborar el reporte de evaluación primaria especificando:
- Estado de conciencia del paciente: Alerta, Voz, Dolor e Inconciencia.
- Valoración de la permeabilidad de la vía área
- Método de control de vía aérea. 
- Ventilación: Volumen, frecuencia y patrón respiratorio.
- método de restablecimiento de la mecánica respiratoria.
- Circulación: llenado capilar, calidad del pulso, color y temperatura de piel
- presencia de hemorragias y método de contención 
- Exploración física rápida del paciente en busca de lesiones letales.
- Escala de prioridades: "Triage"
</t>
  </si>
  <si>
    <t xml:space="preserve"> Ejecuta el protocolo de manejo inicial del paciente y lo documenta en un reporte escrito que incluya:
- selección de las técnicas acordes a la clasificación del paciente
- Descripción de las técnicas utilizadas de acuerdo a los resultados de la evaluación primaria.
- Resultados de la revaloración.
</t>
  </si>
  <si>
    <t>Coordinar y proporcionar atención prehospitalaria y de rescate a las víctimas con base en la evaluación de la escena, mediante, las técnicas y protocolos correspondientes acordes a la normatividad aplicable para preservar sus funciones y su vida desde la escena hasta la unidad de recepción.</t>
  </si>
  <si>
    <t>El alumno intervendrá en los escenarios de violencia con base a los lineamientos de la normatividad ética y legal para garantizar su seguridad y la preservación de la escena</t>
  </si>
  <si>
    <t>Aseguramiento de la escena</t>
  </si>
  <si>
    <t>El alumno determinará el tipo de intervención en casos médico-legales y éticos para cumplir la normatividad ético-legal referente a su quehacer como profesionista.</t>
  </si>
  <si>
    <t>Bioética</t>
  </si>
  <si>
    <t xml:space="preserve">Comprender el concepto de bioética.
Explicar los cuatro principios de la bioética:
-principio de no maleficencia
-principio de beneficencia
-principio de autonomía 
-principio de justicia
Relacionar la bioética con el quehacer del paramédico.
</t>
  </si>
  <si>
    <t>Responsabilidades  legales del paramédico</t>
  </si>
  <si>
    <t xml:space="preserve">Comprender la normatividad relacionada con la práctica del paramédico
Determinar las responsabilidades legales del paramédico
</t>
  </si>
  <si>
    <t>Protocolo de aseguramiento de la escena</t>
  </si>
  <si>
    <t xml:space="preserve">Definir el protocolo de manejo de evidencias y cadena de custodia.
Explicar los pasos del protocolo del manejo de evidencias y cadena de custodia.
Identificar los criterios para   Implementar el protocolo de manejo de evidencias y cadena de custodia.
Identificar la estructura de la cadena de custodia:
- Datos generales (fecha, autoridad solicitante, número de registro del llamado) 
- Ubicación, 
- Fijación (descripción escrita)
- Identificación (número secuencial)
- Nombre y firma de las personas (elabora y recibe)
-Fecha y hora de entrega y recepción de formatos
Identificar el proceso del registro de cadena de custodia:
- Preservación del lugar de los hechos y de hallazgo
- Procesamiento de los indicios 
- Entrega de indicios y evidencias al ministerio público
</t>
  </si>
  <si>
    <t xml:space="preserve">Determinar la necesidad de Implementar el protocolo de manejo de evidencias y cadena de custodia en una escena dada.
Ejecutar el protocolo de manejo de evidencias y cadena de custodia.
</t>
  </si>
  <si>
    <t xml:space="preserve">A partir de casos clínicos con implicaciones médico-legales y ética entregará el parte de servicio que contenga:
-Evidencias fotográficas de la escena: delimitación de la zona, identificación de objetos de riesgo, fijación de los objetos de riesgo, custodia, testigos y condiciones del lugar   
-implicaciones éticas: principios bioéticos involucrados
-responsabilidades médico legales del paramédico
</t>
  </si>
  <si>
    <t xml:space="preserve">1.Comprender los cuatro principios de la bioética y relacionarlos con el quehacer del paramédico
2.Comprender la normatividad relacionada con la práctica del paramédico y determinar sus responsabilidades legales 
3. Explicar los conceptos de: lugar de los hechos, seguridad, situación.  
4. Comprender las medidas generales de protección y preservación de la escena y  las técnicas de aseguramiento.
5. Evaluar, asegurar y preservar escenas de violencia o crimen
</t>
  </si>
  <si>
    <t xml:space="preserve">Lectura asistida
Tareas de investigación
Discusión en grupo
</t>
  </si>
  <si>
    <t xml:space="preserve">Equipo de cómputo
Video proyector
Internet
Impresos
Papelería
Videos
Pintarrón
Manuales de seguridad informática
</t>
  </si>
  <si>
    <t>Protocolo de  manejo de evidencias</t>
  </si>
  <si>
    <t>El alumno ejecutará el protocolo de manejo de evidencias, cadena de custodia e identificación de signos ciertos de muerte para la preservación de la escena de un delito.</t>
  </si>
  <si>
    <t>Protocolo de manejo de evidencias y cadena de custodia</t>
  </si>
  <si>
    <t xml:space="preserve">Definir el protocolo de manejo de evidencias y cadena de custodia.
Explicar los pasos del protocolo del manejo de evidencias y cadena de custodia.
Identificar los criterios para   Implementar el protocolo de manejo de evidencias y cadena de custodia.
Identificar la estructura de la cadena de custodia:
- Datos generales (fecha, autoridad solicitante, número de registro del llamado) 
- Ubicación, 
- Fijación (descripción escrita)
- Identificación (número secuencial)
- Nombre y firma de las personas (elabora y recibe)
-Fecha y hora de entrega y recepción de formatos
Identificar el proceso del registro de cadena de custodia:
- Preservación del lugar de los hechos y de hallazgo
- Procesamiento de los indicios 
- Entrega de indicios y evidencias al ministerio público
</t>
  </si>
  <si>
    <t>Signos ciertos de muerte</t>
  </si>
  <si>
    <t xml:space="preserve">Describir los conceptos agonía, muerte física y biológica.
Definir los signos de muerte física y biológica.
Describir el procedimiento para la realización del examen externo: signos de muerte, identificación del cadáver, señas particulares, descripción de lesiones, examen de la ropa.
Reconocer las posiciones de cadáver
Describir el procedimiento de levantamiento de cadáver
</t>
  </si>
  <si>
    <t xml:space="preserve">A partir de casos clínicos entregará un reporte que contenga:
descripción del protocolo de manejo de evidencias y cadena de custodia
descripción de hallazgos encontrados durante el examen externo:
-signos de muerte
 -identificación del cadáver
 -señas particulares
 -descripción de lesiones 
-examen de la ropa
 -determinación de posible causa de muerte.
</t>
  </si>
  <si>
    <t xml:space="preserve">1. Explicar el protocolo de manejo de evidencias y cadena de custodia.
2. Determinar las escenas que requiera la implementación del  protocolo de manejo de evidencias y cadena de custodia.
3. Describir los conceptos de agonía, muerte física y biológica.
4. Definir los signos de muerte física y biológica.
5. Describir el examen externo a cadáveres: signos de muerte, identificación del cadáver, señas particulares, descripción de lesiones, examen de la ropa, determinación de posible causa de muerte.
</t>
  </si>
  <si>
    <t xml:space="preserve">Análisis de casos.
Investigación.
Simulación.
</t>
  </si>
  <si>
    <t xml:space="preserve">Cañón.
Computadora.
Parte de servicio.
Equipo de diagnóstico
Cámara fotográfica
</t>
  </si>
  <si>
    <t>Realizar la evaluación primaria del paciente mediante la aplicación del protocolo ABC, vía aérea, buena ventilación y circulación, y técnicas de exploración física rápida en busca de lesiones letales, para determinar prioridades de atención y establecer la presunción pre-hospitalaria.</t>
  </si>
  <si>
    <t xml:space="preserve">Ejecuta el protocolo de manejo inicial del paciente y lo documenta en un reporte escrito que incluya:
- selección de las técnicas acordes a la clasificación del paciente
- Descripción de las técnicas utilizadas de acuerdo a los resultados de la evaluación primaria.
- Resultados de la revaloración
</t>
  </si>
  <si>
    <t>Trasladar pacientes con base en la evaluación inicial y a través de protocolos de evaluación secundaria, continua y de  manejo pre-hospitalario técnico y documental correspondientes para su seguimiento hasta su atención hospitalaria</t>
  </si>
  <si>
    <t xml:space="preserve">Ejecuta los protocolos de traslado y evaluación secundaria correspondientes y los documenta en un reporte que incluya:
- Protocolo de traslado utilizado de acuerdo a los resultados de la evaluación inicial del paciente
- Resultados de la de evaluación secundaria:
   - Signos vitales
   - Historial SAMPLER:  signos y síntomas, alergias, medicamentos, última ingesta, eventos previos y situaciones de riesgo
- Técnicas de manejo secundario del paciente.
</t>
  </si>
  <si>
    <t xml:space="preserve">Naemt (2011) Soporte vital básico y avanzado en el trauma prehospitalario
 Barcelona España Elsevier
</t>
  </si>
  <si>
    <t xml:space="preserve">Michael d. Panté (2012) Evaluación y tratamiento avanzados de trauma
 Ontario Canada Jones and bartlett learning
</t>
  </si>
  <si>
    <t xml:space="preserve">Instituto nacional de ciencias penales (2013) Protocolos de cadena de custodia dos grandes etapas: preservación y procesamiento
 México, d.f México Nacipe
</t>
  </si>
  <si>
    <t xml:space="preserve">Introducción a la bioética
 (2009) José kuthi porter México, d.f. México Méndez editores
</t>
  </si>
  <si>
    <t xml:space="preserve">Medicina forence (2014) Grandini México,d.f. México Manual moderno
</t>
  </si>
  <si>
    <t>El alumno realizara diagnósticos presuntivos a través de la evaluación de pacientes y técnicas de manejo, para ejecutar el protocolo de atención correspondiente y la normatividad aplicable.</t>
  </si>
  <si>
    <t>Introducción al manejo de urgencias</t>
  </si>
  <si>
    <t>El alumno describirá las principales causas de morbilidad y mortalidad para identificar la prevalencia e incidencia en su localidad.</t>
  </si>
  <si>
    <t>Conceptos básicos de epidemiología</t>
  </si>
  <si>
    <t xml:space="preserve">Analítico
Responsabilidad
Honestidad
Humildad
Toma de decisiones
Trabajo bajo presión
Observador 
Tolerancia
Apto físicamente
Confidencialidad
</t>
  </si>
  <si>
    <t>Clasificación de enfermedades</t>
  </si>
  <si>
    <t xml:space="preserve">A partir de las estadísticas epidemiológicas locales, identificará las principales causas de morbilidad y mortalidad especificando:
-sexo
-edad
-tasa
-prevalencia
</t>
  </si>
  <si>
    <t xml:space="preserve">Pintarrón
Cañón 
Computadora
Internet
Calculadora
</t>
  </si>
  <si>
    <t xml:space="preserve">Ejercicios prácticos
Estudio de caso
</t>
  </si>
  <si>
    <t xml:space="preserve">Simulación
Investigación
Discusión grupal
</t>
  </si>
  <si>
    <t>Urgencias por complicaciones de enfermedades crónico degenerativas</t>
  </si>
  <si>
    <t>El alumno ejecutara los protocolos de atención pre hospitalaria en las urgencias diabéticas, hipertensivas y respiratorias para contribuir a la estabilización del paciente</t>
  </si>
  <si>
    <t>Diabetes y sus complicaciones</t>
  </si>
  <si>
    <t>Ministrar el protocolo de manejo de las urgencias hipertensivas</t>
  </si>
  <si>
    <t xml:space="preserve">Analítico
Responsabilidad
Honestidad
Humildad
Toma de decisiones
Trabajo bajo presión
Observador 
Confidencialidad
</t>
  </si>
  <si>
    <t>Hipertensión arterial sistémica y sus complicaciones</t>
  </si>
  <si>
    <t xml:space="preserve">Ministrar el protocolo de manejo de las urgencias diabéticas
</t>
  </si>
  <si>
    <t xml:space="preserve">Estudio de casos
Guía de observación
</t>
  </si>
  <si>
    <t xml:space="preserve">Simulación
Investigación
Resolución de problemas
</t>
  </si>
  <si>
    <t>M. Rivas (2010) Manual de Urgencias México México Editorial Panamericana</t>
  </si>
  <si>
    <t>Adams et al (2007) Medicina de Urgencias México México Editorial Panamericana</t>
  </si>
  <si>
    <t xml:space="preserve">Gustavo Malagon et al
 (2004) Manejo Integral de Urgencias México México Editorial Panamericana
</t>
  </si>
  <si>
    <t>El alumno intervendrá en situaciones de urgencias gineco-obstetricas y por situaciones especiales, mediante técnicas de valoración para el manejo y estabilización al paciente.</t>
  </si>
  <si>
    <t>Urgencias Gineco-obstétricas</t>
  </si>
  <si>
    <t>El alumno proporcionará atención prehospitalaria en las urgencias Gineco - obstétricas para disminuir el riesgo de muerte materno-infantil.</t>
  </si>
  <si>
    <t>Parto Fortuito.</t>
  </si>
  <si>
    <t xml:space="preserve">Reconocer los conceptos de asepsia y antisepsia
Identificar  el equipo de protección seguridad y protección personal.
Identificar los tipos de parto: Eutócico y Distócico
Explicar la técnica de atención de parto eutócico y alumbramiento
Explicar las maniobras de Leopold.
Describir cuidados inmediatos y mediatos del recién nacido: mantener temperatura corporal, aspiración de secreciones, estimulación, cuidados del cordón umbilical 
Reconocer las escalas Apgar y Silverman
Describir los cuidados perinatales de la madre: monitorización de signos vitales, mantener  vía permeable, oxigenoterapia, vigilar sangrado transvaginal
Explicar la técnica de atención de parto distócico y alumbramiento.
Reconocer la presentación del producto, maniobras de Leopold.
</t>
  </si>
  <si>
    <t xml:space="preserve">Determinar la presentación del producto
Atender partos eutócicos y distócicos 
Ministrar cuidados perinatales inmediatos y mediatos al recién nacido y a la madre
Atender alumbramientos.
</t>
  </si>
  <si>
    <t>Preeclampsia - Eclampsia</t>
  </si>
  <si>
    <t xml:space="preserve">Definir los conceptos de preeclampsia y eclampsia
Explicar la etiología, fisiopatología y manifestaciones clínicas de los trastornos hipertensivos durante el embarazo 
Explicar la etiología, fisiopatología y manifestaciones clínicas de las crisis convulsivas de la eclampsia.
Describir medidas generales de control: monitorización de signos vitales, mantener  vía permeable, oxigenoterapia
comprender el tratamiento farmacológico de preeclampsia y eclampsia
</t>
  </si>
  <si>
    <t xml:space="preserve">Detectar el estado de preeclampsia y eclampsia
Ministrar medidas generales de control en casos de preeclampsia y eclampsia
</t>
  </si>
  <si>
    <t>Hemorragias transvaginales</t>
  </si>
  <si>
    <t xml:space="preserve">Identificar la etiología de las hemorragias transvaginales
Reconocer la mnemotecnia SAMPLER 
Explicar el manejo prehospitalario en las hemorragias transvaginales
</t>
  </si>
  <si>
    <t xml:space="preserve">Determina los antecedentes generales del paciente
Determinar la etiología de la hemorragia transvaginal
Ministrar el manejo prehospitalario en hemorragias transvaginales
</t>
  </si>
  <si>
    <t xml:space="preserve">Analítico
Responsabilidad
Honestidad
Humildad
Toma de decisiones
Trabajo bajo presión
Observador y analítico
Confidencialidad
</t>
  </si>
  <si>
    <t xml:space="preserve">A través de simulaciones de urgencias Gineco-obstétricas, parto fortuito y  período de alumbramiento, entregará un reporte que incluya:
Datos generales
Valoración de signos vitales y aplicación de mnemotecnia SAMPLER
Ministrar atención prehospitalaria de acuerdo a la urgencia
Conclusión
</t>
  </si>
  <si>
    <t xml:space="preserve">1. Comprender las maniobras de Leopold y la técnica de atención de parto eutócico, distócico y alumbramiento
2. Determinar cuidados inmediatos y mediatos del recién nacido y de la madre
3. Describir las escalas Apgar y Silverman
4. Comprender la etiología, fisiopatología, manifestaciones clínicas, tratamiento farmacológico y atención prehospitalaria de los trastornos hipertensivos durante el embarazo y de las crisis convulsivas de la eclampsia.
5. Comprender la etiología y manejo prehospitalario de las hemorragias transvaginales
</t>
  </si>
  <si>
    <t xml:space="preserve">simulación
lista de cotejo
</t>
  </si>
  <si>
    <t xml:space="preserve">Análisis de casos
investigación
simulación
</t>
  </si>
  <si>
    <t xml:space="preserve">Pintarrón
Equipo de cómputo.
Internet
Cañón
Esquemas
Modelos anatómicos
Maniquíes
</t>
  </si>
  <si>
    <t>Urgencias por situaciones especiales</t>
  </si>
  <si>
    <t>El alumno proporcionará atención prehospitalaria en las urgencias por situaciones especiales para disminuir el riesgo de complicaciones</t>
  </si>
  <si>
    <t>Ahogamiento por inmersión</t>
  </si>
  <si>
    <t xml:space="preserve">Definir el estado de ahogamiento por inmersión 
Explicar las causas más comunes de ahogamiento por inmersión
Explicar el manejo prehospitalario de ahogamiento por inmersión
</t>
  </si>
  <si>
    <t>Ministrar el manejo prehospitalario en un caso  de ahogamiento por inmersión</t>
  </si>
  <si>
    <t>Intoxicaciones y envenenamientos</t>
  </si>
  <si>
    <t xml:space="preserve">Describir los conceptos de intoxicación y envenenamiento
Clasificar los tipos de intoxicaciones y envenenamientos
Explicar los mecanismos de intoxicación y envenenamiento.
Definir los métodos diagnósticos, la evaluación y atención prehospitalaria en casos de intoxicación y envenenamiento.
Describir el tratamiento prehospitalario de las intoxicaciones y envenenamiento.
</t>
  </si>
  <si>
    <t>Ministrar atención prehospitalaria en casos de intoxicación y envenenamiento.</t>
  </si>
  <si>
    <t>Convulsiones</t>
  </si>
  <si>
    <t xml:space="preserve">Explicar el concepto de convulsión
Describir la etiología, fisiopatología y manifestaciones clínicas de las convulsiones 
Describir el manejo prehospitalario de las convulsiones.
Describir el tratamiento farmacológico en las crisis convulsivas
</t>
  </si>
  <si>
    <t>Ministrar atención prehospitalaria en crisis convulsivas</t>
  </si>
  <si>
    <t>Urgencias médico quirúrgicas</t>
  </si>
  <si>
    <t xml:space="preserve">Definir las urgencias médico- quirúrgicas más frecuentes: 
-abdomen agudo no traumático
-urgencias renouretrales  
-dehiscencia de heridas quirúrgicas
Identificar la etiología de las urgencias médico - quirúrgicas más frecuentes
Explicar el manejo prehospitalario de las urgencias médico - quirúrgicas más frecuentes
</t>
  </si>
  <si>
    <t>Ministrar atención prehospitalaria en las urgencias médico- quirúrgicas más frecuentes</t>
  </si>
  <si>
    <t>Urgencias pediátricas</t>
  </si>
  <si>
    <t xml:space="preserve">Definir las urgencias pediátricas 
Explicar las urgencias pediátricas más frecuentes:
-Síndrome febril
-Síndromes respiratorios 
-Síndromes digestivos
-Síndromes neurológicos
-Trastornos Metabólicos
Explicar la etiología, fisiopatología, manejo y tratamiento farmacológico de las urgencias pediátricas más frecuentes: 
-Síndrome febril
-Síndromes respiratorios 
-Síndromes digestivos
-Síndromes neurológicos
-Trastornos Metabólicos
</t>
  </si>
  <si>
    <t>Ministrar tratamiento prehospitalario en las urgencias pediátricas</t>
  </si>
  <si>
    <t>Urgencias geriátricas</t>
  </si>
  <si>
    <t xml:space="preserve">Definir las urgencias geriátricas 
Describir los efectos de la edad sobre los sistemas corporales 
Identificar los síndromes geriatricos: deterioro cognoscitivo, inmovilidad, caídas y polifarmacia
Describir las urgencias geriátricas más comunes: 
- del sistema cardiovascular
- Sistema respiratorio
- Sistema Muscoloesqueletico
- Sistema Neurológico
- Sistema digestivo
- Sistema genitourinario
- Sistema tegumentario.
Explicar el manejo prehospitalario en las urgencias geriátricas más comunes.
</t>
  </si>
  <si>
    <t>Ministrar tratamiento prehospitalario en las urgencias geriátricas</t>
  </si>
  <si>
    <t xml:space="preserve">Integrará un portafolio de evidencias en el que describa los algoritmos de manejo de las emergencias por situaciones especiales:
Ahogamiento por inmersión
Intoxicaciones y envenenamientos
Convulsiones
Urgencias médico-quirúrgicas
Urgencias pediátricas
Urgencias geriátricas
Incluyendo en cada situación los siguientes aspectos: 
Datos generales del paciente
Valoración de la urgencia
Ministración del manejo prehospitalario
Conclusiones
</t>
  </si>
  <si>
    <t xml:space="preserve">1. Comprender el estado de ahogamiento por inmersión sus causas y manejo prehospitalario
2. Comprender la fisiopatología de las intoxicaciones y envenenamientos, así como su evaluación  y  manejo prehospitalario.
3 Comprender la fisiopatología de las crisis convulsivas, así como su evaluación  y  manejo prehospitalario.
4. Comprender la fisiopatología de las urgencias médico-quirúrgicas, así como su evaluación  y  manejo prehospitalario.
5. Comprender la fisiopatología de las emergencias pediátricas y geriátricas más frecuentes, así como su evaluación  y  manejo prehospitalario.
</t>
  </si>
  <si>
    <t xml:space="preserve">Análisis de casos
Investigación
Simulación
</t>
  </si>
  <si>
    <t xml:space="preserve">Will Chapleu (2008) Técnico en Emergencias Sanitarias
 México México Mosby
</t>
  </si>
  <si>
    <t xml:space="preserve">Markenson (2007) Asistencia Pediátrica Prehospitalaria
 Madrid España Mosby
</t>
  </si>
  <si>
    <t xml:space="preserve">Ana de Vierna Grosso et al (2008) Guía Rápida de Fármacos para Emergencias Prehospitalarias
 Madrid España Aran Ediciones
</t>
  </si>
  <si>
    <t xml:space="preserve">Fortuna (2008) Protocolo de Atención del Paciente Grave
 México México Editorial Panamericana
</t>
  </si>
  <si>
    <t xml:space="preserve">Matorras et al (2012) Casos Cínicos de Ginecología y Obstetricia
 México México Editorial Panamericana
</t>
  </si>
  <si>
    <t xml:space="preserve">Gilstrap III et al (2004) Urgencias en Sala de Partos y Obstetricia Quirúrgica
 México México Editorial Panamericana
</t>
  </si>
  <si>
    <t xml:space="preserve">Andres Pacheco Rodríguez et al
 (2001) Manual de Emergencia Médica Prehospitalaria Madrid España Aran Ediciones
</t>
  </si>
  <si>
    <t xml:space="preserve">Fejerman et al
 (2007) Neurología Pediátrica México México Editorial Panamericana
</t>
  </si>
  <si>
    <t xml:space="preserve">Hasbach (2009) Urgencias Médico quirúrgicas
 México México Trillas
</t>
  </si>
  <si>
    <t>El alumno resolverá problemas del área de la salud a través del empleo de herramientas matemáticas para su interpretación y toma de decisiones.</t>
  </si>
  <si>
    <t>Número Reales y sus propiedades</t>
  </si>
  <si>
    <t>El alumno empleará los conceptos y principios de aritmética, relaciones y proporciones, porcentajes y notación exponencial de los números reales para resolver ejercicios del área de la salud.</t>
  </si>
  <si>
    <t>Los números reales.</t>
  </si>
  <si>
    <t>Identificar el conjunto de los números reales y  sus propiedades.</t>
  </si>
  <si>
    <t>Realizar operaciones aritméticas con Números reales</t>
  </si>
  <si>
    <t xml:space="preserve">Trabajo en equipo.
Responsabilidad.
Liderazgo.
Analítico.
Creativo.
Proactivo.
</t>
  </si>
  <si>
    <t>Razones y proporciones</t>
  </si>
  <si>
    <t>Porcentajes</t>
  </si>
  <si>
    <t xml:space="preserve">Identificar el uso de los porcentajes
Explicar el procedimiento para realizar operaciones aritméticas con porcentajes
</t>
  </si>
  <si>
    <t>Calcular Porcentajes</t>
  </si>
  <si>
    <t>Notación Exponencial.</t>
  </si>
  <si>
    <t xml:space="preserve">Identificar el uso de la notación exponencial y las leyes de los exponentes.
Explicar el procedimiento para realizar operaciones aritméticas con notación exponencial y exponentes
</t>
  </si>
  <si>
    <t xml:space="preserve">Trabajo en equipo.
Responsabilidad.
Liderazgo.
Analítico.
Creativo.
Proactivo
</t>
  </si>
  <si>
    <t xml:space="preserve">Aprendizaje basado en Problemas
Ejercicios Prácticos
Equipos Colaborativos
</t>
  </si>
  <si>
    <t xml:space="preserve">Cañón.
Computadora.
Internet.
Pintarrón.
Presentaciones en PowerPoint.
</t>
  </si>
  <si>
    <t>El alumno realizará operaciones de expresiones algebraicas, para representar e interpretar información del área de la salud.</t>
  </si>
  <si>
    <t>Expresiones algebraicas.</t>
  </si>
  <si>
    <t>Identificar los elementos que componen una expresión algebraica.</t>
  </si>
  <si>
    <t>Determinar el valor numérico  de expresiones algebraicas.</t>
  </si>
  <si>
    <t xml:space="preserve">Trabajo en equipo.
Responsabilidad.
Liderazgo.
Analítico.
Creativo.
Proactivo.
</t>
  </si>
  <si>
    <t>Operaciones con expresiones algebraicas.</t>
  </si>
  <si>
    <t>Identificar las reglas algebraicas para la solución de sumas, restas, multiplicaciones y divisiones de expresiones algebraicas.</t>
  </si>
  <si>
    <t>Realizar sumas, restas, multiplicaciones y divisiones con expresiones algebraicas</t>
  </si>
  <si>
    <t>Simplificación de expresiones algebraicas.</t>
  </si>
  <si>
    <t>Simplificar expresiones algebraicas.</t>
  </si>
  <si>
    <t>Logaritmos</t>
  </si>
  <si>
    <t>Realizar operaciones con logaritmos</t>
  </si>
  <si>
    <t xml:space="preserve">Elaborará un portafolio de evidencias que incluya planteamientos de problemas algebraicos del área de la salud que incluya:
- 5 representaciones algebraicas
- 5 representaciones algebraicas con exponente
- 5 operaciones algebraicas de simplificación y factorización
- 5 operaciones algebraicas logarítmicas
</t>
  </si>
  <si>
    <t xml:space="preserve">1. Comprender expresiones algebraicas con operaciones básicas.
2. Identificar los conceptos y propiedades de simplificación, factorización de productos notables, exponentes y logaritmos.
3. Comprender los procedimientos de  simplificación de expresiones algebraicas
4. Comprender los procedimientos de factorización de productos notables
5. Comprender los procedimientos de logaritmos.
</t>
  </si>
  <si>
    <t xml:space="preserve">Cañón.
Computadora.
Internet.
Pintarrón.
Presentaciones en PowerPoint.
Calculadora.
</t>
  </si>
  <si>
    <t>Trigonometría y vectores</t>
  </si>
  <si>
    <t>El alumno resolverá problemas de trigonometría y vectores para su aplicación en las técnicas de rescate y cinemática del trauma</t>
  </si>
  <si>
    <t>Ángulos y Funciones Trigonométricas</t>
  </si>
  <si>
    <t>Determinar ángulos y funciones trigonométricas</t>
  </si>
  <si>
    <t>Resolución de Triángulos Rectángulos</t>
  </si>
  <si>
    <t>Resolver problemas con triángulos rectángulos</t>
  </si>
  <si>
    <t>Leyes de Cosenos y Senos</t>
  </si>
  <si>
    <t>Resolver problemas con Leyes de Senos y Cosenos</t>
  </si>
  <si>
    <t xml:space="preserve">Ejercicios Prácticos
Lista de cotejo
</t>
  </si>
  <si>
    <t xml:space="preserve">Cañón.
Computadora
Internet.
Pintarrón.
Presentaciones en PowerPoint.
Calculadora.
</t>
  </si>
  <si>
    <t>Funciones y gráficas</t>
  </si>
  <si>
    <t>El alumno resolverá problemas con funciones para la interpretación de problemas de salud.</t>
  </si>
  <si>
    <t>Definición y Gráficas de Funciones</t>
  </si>
  <si>
    <t xml:space="preserve">Describir el concepto de función
Identificar las aplicaciones de las funciones
Identificar la representación gráfica de las funciones
</t>
  </si>
  <si>
    <t>Modelar y solucionar problemas del área de la salud  empleando funciones y sus gráficas</t>
  </si>
  <si>
    <t>Funciones racionales</t>
  </si>
  <si>
    <t xml:space="preserve">Describir el concepto de función racional
Identificar las aplicaciones de las funciones  racionales
Identificar la representación gráfica de las funciones  racionales
</t>
  </si>
  <si>
    <t>Modelar y solucionar problemas del área de la salud empleando funciones racionales y sus gráficas</t>
  </si>
  <si>
    <t>Funciones Trigonométricas</t>
  </si>
  <si>
    <t xml:space="preserve">Describir el concepto de función trigonométrica
Identificar las aplicaciones de las funciones  trigonométrica
Identificar la representación gráfica de las funciones  trigonométrica
</t>
  </si>
  <si>
    <t>Modelar y solucionar problemas del área de la salud  empleando funciones trigonométricas y sus gráficas</t>
  </si>
  <si>
    <t>Funciones Logarítmicas y Exponenciales</t>
  </si>
  <si>
    <t xml:space="preserve">Describir el concepto de las funciones logarítmicas y exponenciales
Identificar las aplicaciones de las funciones  logarítmicas y exponenciales
Identificar la representación gráfica de las funciones  logarítmicas y exponenciales
</t>
  </si>
  <si>
    <t>Modelar y solucionar problemas del área de la salud  empleando funciones logarítmicas y exponenciales y sus gráficas</t>
  </si>
  <si>
    <t xml:space="preserve">Lista de Cotejo
Estudio de casos
</t>
  </si>
  <si>
    <t xml:space="preserve">Ejercicios Prácticos
Equipos Colaborativos
Método de Casos
</t>
  </si>
  <si>
    <t xml:space="preserve">Cañón.
Computadora.
Internet.
Pintarrón.
Presentaciones en PowerPoint.
Software de Funciones y Graficación.
Calculadora.
</t>
  </si>
  <si>
    <t>METODOLOGÍA DE ANÁLISIS DE RIESGO</t>
  </si>
  <si>
    <t>Administrar centros de atención de emergencias  a través de la detección de necesidades, herramientas  de planeación y gestión de los recursos, para mejorar la capacidad de respuesta de los servicios de emergencia.</t>
  </si>
  <si>
    <t>El alumno desarrollará procedimientos preventivos y correctivos mediante la aplicación de técnicas de análisis de riesgos para reestablecer la funcionalidad laboral y del entorno</t>
  </si>
  <si>
    <t xml:space="preserve">Técnicas de análisis de riesgos </t>
  </si>
  <si>
    <t>El alumno implementará las técnicas de análisis de peligros para minimizar los riesgos en el área laboral</t>
  </si>
  <si>
    <t>Identificación de peligros generados por el hombre de acuerdo al área laboral</t>
  </si>
  <si>
    <t>Clasificar peligros según el área laboral.
Describir las técnicas de análisis de peligros:
- Whatt´s if
-Hazop 
- AMEF
Arriba- abajo de consecuencias finales 
-Abajo-arriba de consecuencias iniciales
Identificar los dispositivos que mitiguen los peligros detectados</t>
  </si>
  <si>
    <t>Determinar los peligros en el área laboral 
Implementar técnicas de análisis de peligros
Formula propuestas de implementación de dispositivos que minimicen el peligro</t>
  </si>
  <si>
    <t>Ética
Responsabilidad.</t>
  </si>
  <si>
    <t>Estimación de riesgos.</t>
  </si>
  <si>
    <t>Determinar:
Severidad del riesgo
Frecuencia del riesgo
Tolerabilidad del riesgo
Clasificación del riesgo de acuerdo a la Mil Std-882B.</t>
  </si>
  <si>
    <t>Evaluar el riesgo cualitativa y cuantitativamente</t>
  </si>
  <si>
    <t>Manifiesto de impacto ambiental</t>
  </si>
  <si>
    <t>Identificar el concepto de manifiesto de impacto ambiental
Describir el contenido del manifiesto de impacto ambiental:
-aspectos a evaluar: agua, aire, ruido, tierra, residuos, riesgo ambiental e impacto ambiental.</t>
  </si>
  <si>
    <t>Elaborar un manifiesto de impacto ambiental en un área laboral</t>
  </si>
  <si>
    <t>El alumno identificará  los peligros y los riesgos de un área laboral, entregando un reporte que incluya:
-Tipo de peligro 
-Estimación y evaluación de riesgo
-Formulación de propuestas que mitigar los riesgos
-Manifiesto de impacto ambiental
-Conclusiones</t>
  </si>
  <si>
    <t>1.Clasificar peligros
2. Describir las técnicas de análisis de peligros.
3. Identificar los dispositivos que minimicen los peligros detectados
4. Determinar el riesgo
5. Elaborar manifiesto de impacto ambiental</t>
  </si>
  <si>
    <t>Equipo ofimático
Pintarrón
Internet
Militar Estándar-882B</t>
  </si>
  <si>
    <t>Análisis consecuenciales</t>
  </si>
  <si>
    <t>El alumno propondrá las acciones correctivas para la recuperación de las actividades ordinarias en la empresa y en la comunidad</t>
  </si>
  <si>
    <t>Cálculo de variables.</t>
  </si>
  <si>
    <t>Identificar las variables físicas más importantes del comportamiento de materiales y procesos:  
-Velocidades de emisión de materiales
-Estados físicos de los materiales
-Condiciones que se mezclan y diluyen en la atmósfera
-Niveles de inflamabilidad y explosividad
-Niveles de toxicidad y daños a la salud</t>
  </si>
  <si>
    <t>Estimar los niveles de afectación de acuerdo a las condiciones de los procesos y los materiales involucrados</t>
  </si>
  <si>
    <t>Acciones correctivas postevento.</t>
  </si>
  <si>
    <t>Determinar las acciones correctivas de acuerdo al nivel de afectación en:
-Tierra 
-Aire
-Agua
-Infraestructura</t>
  </si>
  <si>
    <t>Proponer un Programa de remediación que incluya:
-Niveles de afectación 
-Acciones correctivas</t>
  </si>
  <si>
    <t>El alumno identificará  los niveles de afectación del área laboral y de la comunidad, entregando un reporte que incluya:
-Niveles de afectación del área laboral 
-Niveles de afectación de la comunidad
-Acciones correctivas del área laboral
-Acciones correctivas hacia la comunidad</t>
  </si>
  <si>
    <t>1. Identificar las variables físicas de materiales y procesos
2. Determinar las acciones correctiva</t>
  </si>
  <si>
    <t>Equipo ofimático
Pintarrón
Internet</t>
  </si>
  <si>
    <t>Determinar las necesidades de recursos humanos y materiales a partir de un análisis de la disponibilidad de los mismos y riesgos de la región, para gestionar los requerimientos del centro de atención de emergencia</t>
  </si>
  <si>
    <t>Coordinar y proporcionar atención pre-hospitalaria y de rescate a las víctimas con base en la evaluación de la escena, mediante, las técnicas y protocolos corresopondientes acordes a la normatividad aplicable para preservar sus funciones y su vida desde la escena hasta la unidad de recepción.</t>
  </si>
  <si>
    <t>El alumno realizará investigaciones con base en el método científico para sustentar la toma de decisiones en la  atención Prehospitalaria</t>
  </si>
  <si>
    <t>Metodología de la investigación</t>
  </si>
  <si>
    <t xml:space="preserve">El alumno determinará el tipo de investigación y variables para la aplicación del método científico en la atención prehospitalaria </t>
  </si>
  <si>
    <t xml:space="preserve">Distinguir los conceptos de conocimiento, ciencia, investigación, metodología, método y técnica.
Diferenciar los tipos de investigación: documental y de campo.
</t>
  </si>
  <si>
    <t>Tipos de diseño de investigación</t>
  </si>
  <si>
    <t xml:space="preserve">Identificar los tipos de  diseños de la investigación: experimentales y no experimentales.
Identificar el alcance de la investigación: básica, tecnológica y aplicada
</t>
  </si>
  <si>
    <t>Seleccionar el tipo de diseño de investigación en función del tipo de problema y variables</t>
  </si>
  <si>
    <t>Investigación cuantitativa y cualitativa.</t>
  </si>
  <si>
    <t xml:space="preserve">Comprender las características de la investigación cuantitativa y cualitativa.
Identificar los tipos de variable utilizadas en la investigación cuantitativa y cualitativa.
</t>
  </si>
  <si>
    <t xml:space="preserve">Analítico  
Ética
Observador
Proactivo
Responsable
Sistemático
Trabajo en Equipo
</t>
  </si>
  <si>
    <t xml:space="preserve">Integrará un portafolio de evidencias que contenga:
Mapa conceptual que incluya los siguientes conceptos y su interrelación:
- Ciencia.
- Investigación.
- Metodología.
- Método.
- Técnica.
Reporte a partir de un estudio de caso, donde identifique:
- Tipo de investigación.
- Tipos de variables
</t>
  </si>
  <si>
    <t xml:space="preserve">1. Comprender los conceptos de ciencia, tecnología, investigación, metodología método y técnica.
2. Identificar los  tipos de investigación documental y de campo.
3. Identificar los tipos de diseños de investigación y su alcance
4.Identificar las características  de la investigación cuantitativa y cualitativa
5. Identificar el tipo de variables cualitativas y cuantitativas.
</t>
  </si>
  <si>
    <t xml:space="preserve">Círculo de Discusión
Trabajo de investigación
Análisis de casos
</t>
  </si>
  <si>
    <t xml:space="preserve">Pintarrón
Impresos
Equipo y Material Audiovisual
PC
Internet
Proyector
</t>
  </si>
  <si>
    <t>Etapas del Método Científico</t>
  </si>
  <si>
    <t>El alumno desarrollará las etapas del método científico para presentar propuestas de mejora en la atención Prehopitalaria.</t>
  </si>
  <si>
    <t>Planteamiento del problema</t>
  </si>
  <si>
    <t xml:space="preserve">Explicar los elementos del planteamiento del problema.
Identificar los elementos y características de los objetivos de investigación.
Identificar la estructura y características de  las preguntas de investigación.
Identificar la estructura y características de la justificación de la investigación.
Identificar la estructura y características de las hipótesis de investigación.
</t>
  </si>
  <si>
    <t xml:space="preserve">Establecer  los objetivos de  investigación.
Estructurar preguntas de investigación.
Estructurar la justificación de investigación.
Formular hipótesis de  investigación.
</t>
  </si>
  <si>
    <t>Marco Teórico</t>
  </si>
  <si>
    <t xml:space="preserve">Identificar los elementos del marco teórico.
Identificar tipos de fuentes de datos: primarias y secundarias
</t>
  </si>
  <si>
    <t xml:space="preserve">Seleccionar fuentes bibliográficas significativas sobre el tema de investigación.
Elaborar el marco teórico de una investigación.
</t>
  </si>
  <si>
    <t>Recolección de datos.</t>
  </si>
  <si>
    <t xml:space="preserve">Explicar las técnicas de recolección de datos cuantitativos:
-universo de investigación
-tipo y tamaño de muestra
Explicar las técnicas de recolección de datos Cualitativos:
-entrevista
-observación
</t>
  </si>
  <si>
    <t xml:space="preserve">Delimitar el universo de investigación.
Seleccionar el tipo y tamaño de muestra.
Seleccionar las fuentes de datos.
Seleccionar los métodos de recolección de datos.
Ejecutar técnicas de investigación cualitativa
</t>
  </si>
  <si>
    <t>Análisis de datos.</t>
  </si>
  <si>
    <t xml:space="preserve">Reconocer las herramientas estadísticas para el análisis de los datos.
Explicar los criterios para elaborar la discusión de los resultados y conclusiones.
Reconocer las herramientas estadísticas para el análisis de los datos.
Explicar los criterios para elaborar la discusión de los resultados y conclusiones
</t>
  </si>
  <si>
    <t xml:space="preserve">Seleccionar el método estadístico para el análisis de datos.
Realizar el análisis estadístico de datos.
Verificar el cumplimiento  de la hipótesis de investigación.
Redactar la discusión y conclusiones de investigación.
</t>
  </si>
  <si>
    <t>Redacción de reportes científicos.</t>
  </si>
  <si>
    <t xml:space="preserve">Distinguir la organización de la información.
Identificar los elementos de un reporte de investigación: resumen, introducción, marco teórico, planteamiento del problema, justificación, objetivos, metodología, resultados, discusión, conclusiones, perspectivas, bibliografía y anexos.
</t>
  </si>
  <si>
    <t xml:space="preserve">Integrar reportes de investigación. </t>
  </si>
  <si>
    <t xml:space="preserve">Realizará una investigación y elaborará el reporte de   acuerdo a la siguiente estructura:
- Resumen.
- Introducción.
- Marco teórico.
- Planteamiento del problema.
- Justificación.
- Objetivos.
- Metodología.
- Resultados.
- Discusión.
- Conclusiones.
- Perspectivas.
- Bibliografía.
- Anexos
</t>
  </si>
  <si>
    <t xml:space="preserve">1. Comprender los elementos del planteamiento del problema
2. Redactar el marco teórico de la investigación
3.Diferenciar las técnicas de recolección de datos
4.Interpretar los datos  recabados de la investigación.
5. Identificar los elementos del  reporte científico.
</t>
  </si>
  <si>
    <t>Genera y requisita una lista de verificación que incluya:
- Casco protector
- Cubrebocas
- Lentes de protección
- Guantes de latex
- Uniforme con reflejantes e identificación
- Botas especializadas
- Rodilleras
- Peto de identificación
- Mascarilla para RCP.
- Lámpara de diagnóstico</t>
  </si>
  <si>
    <t>Determinar mecanismos de lesión del evento mediante el análisis de la cinemática de trauma,  de la causa mórbida de la emergencía y el conteo de víctimas para establecer prioridades, necesidades de apoyo, presunción de lesiones y conductas de manejo</t>
  </si>
  <si>
    <t xml:space="preserve">Realizar evaluación primaria del paciente mediante la aplicación del protocolo ABC, vía aérea, buena ventilación y circulación, y técnicas de exploración física rápida en busca de lesiones letales, para determinar prioridades de atención y establecer la presunción pre-hospitalaria </t>
  </si>
  <si>
    <t xml:space="preserve">Realiza el rescate de víctimas acorde al protocolo establecido y elaborar un reporte que contenga:
- Técnicas de rescate utilizadas acordes con el tipo de escena
- Justificación de las técnicas de rescate utilizadas
- Instrumentos complementarios y suplementarios utilizados 
</t>
  </si>
  <si>
    <t xml:space="preserve">Martínez 2013 Metodología de la investigación
 México, D.F. México McGraw-Hil
</t>
  </si>
  <si>
    <t xml:space="preserve">Roberto Hernández Sampieri
 (2010) Metodología de la investigación México, D.F. México McGraw-Hil
</t>
  </si>
  <si>
    <t xml:space="preserve">Roberto Hernández Sampieri (2011) Fundamentos de Metodología de la investigación
  España Mcgraw-Hill Interamericana
</t>
  </si>
  <si>
    <t xml:space="preserve">Coordinar y proporcionar atención pre-hospitalaria y de rescate a las víctimas con base en la evaluación de la escena, mediante, las técnicas y protocolos correspondientes acordes a la normatividad aplicable para preservar sus funciones y su vida desde la escena hasta la unidad de recepción.     </t>
  </si>
  <si>
    <t>El alumno operará ambulancias, considerando el mantenimiento y selección de ruta mediante la aplicación de protocolos de seguridad y técnicas de manejo para la conducción segura del vehículo.</t>
  </si>
  <si>
    <t>Conducción de ambulancias</t>
  </si>
  <si>
    <t>El alumno atenderá  eventos de emergencia siguiendo las medidas de seguridad en conducción y elección de ruta, para mejorar el tiempo de respuesta en la atención prehospitalaria.</t>
  </si>
  <si>
    <t>Seguridad del tráfico.</t>
  </si>
  <si>
    <t xml:space="preserve"> Explicar los puntos más importantes de los reglamentos de tránsito federal, estatal y municipal.
Describir los conceptos de seguridad vial y características de la vía pública.
Identificar los límites de velocidad, para vehículos de emergencia y civiles, en vías federales, estatales y locales.
Determinar las técnicas de conducción de un vehículo.
Enlistar los puntos relacionados con vehículos de emergencia estipulados en los diversos reglamentos de tránsito.
</t>
  </si>
  <si>
    <t>Conducir vehículos de emergencia</t>
  </si>
  <si>
    <t>Situaciones especiales de conducción.</t>
  </si>
  <si>
    <t xml:space="preserve"> Explicar el concepto de escalonamiento de transporte y su importancia en una situación de emergencia.
Describir el concepto de convoy y los tipos de formación, sus componentes, logística y su implementación en situaciones de emergencia.
Describir el concepto de conducción a la defensiva.
Identificar las técnicas de conducción a la defensiva.
Describir las medidas de seguridad para la conducción en condiciones adversas.
</t>
  </si>
  <si>
    <t xml:space="preserve">Conducir vehículos de emergencia en convoy.
Conducir vehículos de emergencia a la defensiva.
</t>
  </si>
  <si>
    <t xml:space="preserve">Apto físicamente
Disciplina
Honestidad
Humildad
Observador y analítico
Proactividad
Responsabilidad
Respeto
Toma de decisiones
Trabajo bajo presión
Ética 
</t>
  </si>
  <si>
    <t>Geografía y topografía local.</t>
  </si>
  <si>
    <t xml:space="preserve">Identificar los tipos de terreno a nivel local: planicie, montaña, lomeríos suave o pronunciado.
Identificar accidentes topográficos locales: barrancas, cañones, laderas.
Identificar elementos hidrográficos: ríos, lagos, arroyos, lagunas, presas.
Identificar los topónimos existentes en el área geográfica de cobertura.
Identificar de los elementos de una carta topográfica de la región.
</t>
  </si>
  <si>
    <t xml:space="preserve">Determinar los elementos característicos de la geografía, topografía  y toponimia local.
Determinar ruta para optimizar el tiempo de respuesta de los servicios de emergencia
</t>
  </si>
  <si>
    <t>Tipos de ambulancias.</t>
  </si>
  <si>
    <t xml:space="preserve">Describir los antecedentes y el concepto de ambulancia.
Enlistar el equipo y material de las ambulancias de acuerdo al nivel de soporte a brindar con base a la NOM vigente.
Identificar las características del personal de acuerdo a la unidad a tripular.
Explicar la NOM-087-ECOL-SSA1-2002 para la clasificación de RPBI.
</t>
  </si>
  <si>
    <t>Seleccionar las ambulancias de acuerdo al nivel de soporte a brindar con base a la NOM vigente.</t>
  </si>
  <si>
    <t>Operación básica de ambulancias terrestres</t>
  </si>
  <si>
    <t xml:space="preserve">Describir los elementos mínimos que componen una ambulancia.
Identificar los sistemas de seguridad en una ambulancia: pasivos y activos.
Explicar el uso correcto de los diversos tonos de la sirena y en que momentos se utilizan.
Describir los tipos de luces y las condiciones para el uso de códigos de emergencia.
Describir las técnicas de estacionamiento así como las precauciones a tomar en casos de emergencia.
Describir los protocolos para la ubicación de la ambulancia en diversas escenas de emergencia.
</t>
  </si>
  <si>
    <t xml:space="preserve">Utilizar los códigos de luces y tonos de la emergencia de la sirena de acuerdo al evento
Determinar la ubicación de la ambulancia en diversas escenas de emergencia según el protocolo.
</t>
  </si>
  <si>
    <t>Ambulancias aéreas y acuáticas.</t>
  </si>
  <si>
    <t>Describir las características de las ambulancias aéreas y acuáticas con base a la NOM correspondiente.
Enlistar los tipos de aeronave para evacuaciones aéreas: de ala fija y ala rotatoria.
Describir las características de las aeronaves destinadas para una evacuación aeromédica.
Definir las características del personal que tripule ambulancias aéreas.
Explicar las condiciones para un seguro aterrizaje: climatológicas, terreno, ingreso del personal de tierra.
Distinguir las ventajas y desventajas de una evacuación aérea.
Registrar los criterios que deberá cumplir un paciente para una evacuación aérea.
Describir las precauciones a tomar en una evacuación aérea.
Enlistar los tipos y las características de las unidades acuáticas: marítimas, fluviales, lacustres.
Describir las características que deberá contar una ambulancia acuática de acuerdo al tipo de unidad y área de cobertura.
Explicar el entrenamiento que deberá tener el personal que tripule ambulancias acuáticas.</t>
  </si>
  <si>
    <t>Ingresar de forma segura a ambulancias aéreas y acuáticas.</t>
  </si>
  <si>
    <t xml:space="preserve">A partir de caso simulado entregará un video, en donde demuestre las acciones realizadas en atención de una emergencia  que incluya:
- Selección del tipo de ambulancia 
- Uso de códigos de sirena, luces.
- Elección de ruta
. Medidas seguras de conducción
</t>
  </si>
  <si>
    <t xml:space="preserve">1.- Definir los conceptos de seguridad vial, características de la vía pública, límites de velocidad para vehículos de emergencia y civiles, en vías federales, estatales y locales, así como los puntos importantes de los reglamentos de tránsito federal, estatal y municipal.
2.- Describir el concepto y la técnica de conducción a la defensiva, así como el concepto de convoy y los tipos de formación.
3.- Identificar las condiciones geográficas, topográficas y topónimas locales.
4.- Definir los antecedentes, concepto de ambulancia, equipamiento, material y perfil del personal de acuerdo a la unidad de a tripular con base a la NOM vigente.
5.- Describir los elementos básicos que componen una ambulancias, así como el protocolo de uso de luces y tonos de acuerdo a la emergencia.
6.- Describir las condiciones de uso de las ambulancias aéreas y marítimas así como el protocolo de requerimiento de estas y abordaje a las mismas.
</t>
  </si>
  <si>
    <t xml:space="preserve">Ejecución de tareas
Guía de observación
</t>
  </si>
  <si>
    <t xml:space="preserve">Simulación.
Investigación.
Prácticas en laboratorio.
</t>
  </si>
  <si>
    <t xml:space="preserve">Cañón
Computadora
Cartas topográficas
Vehículos
</t>
  </si>
  <si>
    <t>Mantenimiento de ambulancias</t>
  </si>
  <si>
    <t>El alumno realizará el mantenimiento preventivo y correctivo de una ambulancia para brindar una atención segura.</t>
  </si>
  <si>
    <t xml:space="preserve">Mantenimiento básico preventivo de unidades de emergencia 
</t>
  </si>
  <si>
    <t xml:space="preserve">Describir los conceptos de mantenimiento y sus tipos: Preventivo 
predictivo  y
correctivo.
Explicar las condiciones para la programación del mantenimiento preventivo de los vehículos de emergencia.
</t>
  </si>
  <si>
    <t xml:space="preserve"> Ejecutar la revisión por el operador en el motor de la ambulancia.</t>
  </si>
  <si>
    <t xml:space="preserve"> Revisión y mantenimiento de equipamiento de la ambulancia</t>
  </si>
  <si>
    <t xml:space="preserve">Describir los componentes electromecánicos de los vehículos de emergencia.
Describir el protocolo para la revisión electromecánica del vehículo de emergencia.
Identificar los elementos del equipo de emergencia y las herramientas básicas necesarias para un vehículo de emergencia.
Identificar las fallas mecánicas más comunes en un vehículo de emergencia.
Identificar la documentación auxiliar para la revisión del equipamiento y el vehículo.
</t>
  </si>
  <si>
    <t xml:space="preserve"> Realizar el mantenimiento preventivo de ambulancias.
Corregir las principales fallas mecánicas de una ambulancia.
Desarrollar el protocolo de revisión electromecánica del vehículo de emergencia.
Registrar los hallazgos resultados de la revisión del vehículo de emergencia.
</t>
  </si>
  <si>
    <t xml:space="preserve"> Apto físicamente
Disciplina
Honestidad
Humildad
Observador 
Analítico
Proactividad
Responsabilidad
Respeto
Toma de decisiones
Trabajo bajo presión
 Ética
</t>
  </si>
  <si>
    <t xml:space="preserve">A partir de un caso simulado, entregará un video en el que desarrolle:
- Aplicación del protocolo de revisión electromecánica
- Revisión del motor de la ambulancia
- Realizar el mantenimiento preventivo
- Corrección de fallas mecánicas menores
- Registro de hallazgos
</t>
  </si>
  <si>
    <t xml:space="preserve">1.- Describir los componentes electromecánicos de los vehículos de emergencia y el protocolo para la revisión de estos.
2.- Identificar los elementos del equipo de emergencia y las herramientas básicas necesarias para un vehículo de emergencia y las fallas mecánicas más comunes de este.
3.- Identificar la documentación auxiliar para la revisión del equipamiento y el vehículo.
4.- Describir los conceptos de mantenimiento y sus tipos: Preventivo, predictivo y correctivo.
5.- Explicar las condiciones para la programación del mantenimiento preventivo de los vehículos de emergencia.
</t>
  </si>
  <si>
    <t xml:space="preserve">Análisis de casos.
Investigación
Juego de roles
</t>
  </si>
  <si>
    <t xml:space="preserve">Cañón
Computadora
Ambulancia
Herramienta básica
Bitácoras
</t>
  </si>
  <si>
    <t xml:space="preserve"> Realizar el manejo inicial del paciente
con base en la evaluación primaria y mediante la aplicación del protocolo correspondiente a la clasificación del paciente,  para contribuir a la preservación de la vida y funciones del paciente.
</t>
  </si>
  <si>
    <t xml:space="preserve"> Trasladar  pacientes con base en la evaluación inicial y a través de protocolos de evaluación secundaria, continua y de  manejo pre-hospitalario técnico y documental correspondientes para su seguimiento hasta su atención hospitalaria.</t>
  </si>
  <si>
    <t xml:space="preserve">Ejecuta los protocolos de traslado y evaluación secundaria correspondientes y los documenta en un reporte que incluya:
- Protocolo de traslado utilizado de acuerdo a los resultados de la evaluación inicial del paciente
- Resultados de la de evaluación secundaria:
   - Signos vitales
   - Historial SAMPLER:  signos y síntomas, alergias, medicamentos, ultima ingesta, eventos previos y situaciones de riesgo
- Técnicas de manejo secundario del paciente utilizadas
</t>
  </si>
  <si>
    <t xml:space="preserve">NAEMT (2011) Soporte Vital básico y avanzado en el trauma prehospitalario Barcelona España Elsevier </t>
  </si>
  <si>
    <t xml:space="preserve">NAEMT (2011) Soporte Vital avanzado en la evaluación del paciente
  Barcelona España Elsevier
</t>
  </si>
  <si>
    <t>Michael D. Panté (2012) Protocolo de Atención del Paciente Grave Ontario Canadá Jones and Bartlett Learning</t>
  </si>
  <si>
    <t>PLANEACIÓN Y GESTIÓN DEL RIESGO I</t>
  </si>
  <si>
    <t>El alumno elaborará un protocolo de investigación en protección civil considerando la normatividad aplicable y su metodología, para contribuir a la toma de decisiones y eficientar los procesos y las organizaciones.</t>
  </si>
  <si>
    <t>Fundamentos de los programas de protección civil.</t>
  </si>
  <si>
    <t>El alumno distinguirá el marco normativo de la protección civil para la estructuración de sus  programas.</t>
  </si>
  <si>
    <t>Organización del SINAPROC.</t>
  </si>
  <si>
    <t>Identificar los antecedentes históricos la Protección Civil Internacional y Nacional.
Explicar el marco legal en el que se basa el Sistema Nacional de Protección Civil, (SINAPROC) y sus propósitos.
Identificar la estructura y órganos que constituyen el  SINAPROC.</t>
  </si>
  <si>
    <t>Responsable
Analítico
Trabajo en equipo</t>
  </si>
  <si>
    <t>Ámbito de los programas de Protección Civil</t>
  </si>
  <si>
    <t>Identificar los Programas y Subprogramas de Protección Civil, establecidos a nivel nacional, estatal y municipal, en los sectores público, social y privado, así como sus características y objetivos.</t>
  </si>
  <si>
    <t>Determinar el ámbito de aplicación de los Programas y  Subprogramas de Protección Civil en organizaciones.</t>
  </si>
  <si>
    <t>A partir de un caso práctico elaborará un reporte que contenga:
- tipo de organización
- tipo de programa de protección civil que tienen implementado
- normatividad en protección civil que la sustenta
- conclusiones</t>
  </si>
  <si>
    <t>1. Identificar los antecedentes históricos de  la Protección Civil.
2. Analizar el marco legal  en el sistema Nacional de Protección Civil 
3. Identificar la estructura y órganos del SINAPROC.</t>
  </si>
  <si>
    <t>Trabajo en equipo
Análisis de casos
Aprendizaje auxiliado por las tecnologías de la información.</t>
  </si>
  <si>
    <t>Equipo multimedia
Computadora
Internet
SINAPROC</t>
  </si>
  <si>
    <t>Protocolos de investigación  aplicados a la protección civil</t>
  </si>
  <si>
    <t>El alumno desarrollará  un protocolo de investigación en protección civil, para contribuir a la solución de problemas.</t>
  </si>
  <si>
    <t>Introducción a metodología de investigación</t>
  </si>
  <si>
    <t>Identificar el concepto de investigación.
Identificar el método científico.
Identificar los tipos de estudio.
Explicar los métodos cualitativos y cuantitativos.</t>
  </si>
  <si>
    <t>Estructura del protocolo de investigación</t>
  </si>
  <si>
    <t>Identificar la estructura de un protocolo de investigación:
-Introducción
-Objetivo
-Justificación
-Marco de Referencia
-Metodología
-Desarrollo
-Conclusiones
-Bibliografía y fuentes consultadas</t>
  </si>
  <si>
    <t>Elaborar un protocolo de investigación en el ámbito de protección civil.</t>
  </si>
  <si>
    <t>Elaborará un protocolo de investigación y entregará un reporte que contenga:
- Tema de investigación
- Introducción
-Objetivo
-Justificación
-Marco de Referencia
-Metodología
-Desarrollo
-Conclusiones
-Bibliografía y fuentes consultadas</t>
  </si>
  <si>
    <t>1. Identificar los elementos que integran en un proyecto de investigación.
2. Comprender los elementos que integran un proyecto de investigación.
3. Analizar los protocolos de investigación.</t>
  </si>
  <si>
    <t>Cañón
Computadora
Pintarrón
Internet</t>
  </si>
  <si>
    <t>Elaborar un informe de la  capacidad de respuesta de los servicios de emergencia y de los riesgos de la región que  incluya:
A) CAPACIDAD DE RESPUESTA:
- Bases de operación: número y ubicación de las  bases, vehículos de emergencia (número, tipo y nivel de atención), equipamiento de rescate (vertical, urbano, de montaña, acuático, aéreo y materiales peligrosos), recursos de personal (funciones, formación y experiencia) y materiales.
- Centros de atención hospitalaria: ubicación, nivel de atención y capacidad instalada.
B) ANÁLISIS DE RIESGOS:
- Tipos y magnitud de los riesgos: presentes,  potenciales    y    latentes 
- Mapa
- Condiciones climáticas
- Condiciones sanitarias
- Idiosincrasia
- Antecedentes sociopolíticos
- Historia de desastres ocurridos en la región
- Directorio de posibles contactos de la zona
- Formatos de evaluación
- Requerimientos de recursos humanos y materiales.
- Vías de acceso
- Posibles efectos adversos: a la población, impacto ambiental, infraestructura (habitacional, comercial, industrial y público), servicios públicos, salud y económicos.</t>
  </si>
  <si>
    <t xml:space="preserve">Planear acciones de respuesta con base en un análisis de riesgos, capacidad de respuesta, recursos disponibles y los protocolos establecidos, para eficientar los servicios de emergencias. </t>
  </si>
  <si>
    <t>Elabora un plan de acciones a partir del informe de capacidad de respuesta y de los riesgos de la región, que contenga:       
- Tipo, magnitud y características de los riesgos latentes y potenciales 
- Capacidad de respuesta
- Objetivos generales
- Planes operativos de los riesgos específicos: objetivos de respuesta (durante y después de la emergencia), organización del personal (rol de actividades y responsables),  procedimientos (protocolos y normatividad aplicable), capacitación (prevención y actualización), requerimientos de materiales y equipo, instancias de apoyo, indicadores de desempeño y revaluaciones periódicas.
- Propuesta de evaluación del plan de acciones.</t>
  </si>
  <si>
    <t>Valorar  la emergencia, a través de un análisis de los riesgos potenciales y latentes, las características de la emergencia y capacidad de respuesta, para informar al centro de comando y determinar la estrategia a seguir.</t>
  </si>
  <si>
    <t>Elabora un reporte de la valoración de la emergencia que contenga:
- Tipo  y características de la emergencia
- Responsable
- Fecha, lugar de la emergencia
- Situación geográfica y vías de acceso
- Hora de inicio del evento 
- Impacto a la población
- Condiciones climáticas
- Condiciones sanitarias
- Riesgos potenciales y latentes
- Características de la población
- Capacidad de respuesta en el lugar
- Presencia y requerimientos de instancias de apoyo
- Status de los servicios públicos
- Número de lesionados
- Tipos de lesiones
- Centros de atención inicial donde se canalizan los lesionados.
- Notificación vía radio y electrónica al centro de mando 
- Estrategias: de acciones ante la emergencia,  búsqueda y rescate, de evacuación, de acordonamiento, cerco epidemiológico
- Equipo a utilizar en  la emergencia.</t>
  </si>
  <si>
    <t>Coordina y elabora un reporte de las actividades que contenga:
A) Supervisión a través de los registros de:
- Estadio de la emergencia (bajo, en proceso o fuera de control).
- Estadio de los riesgos potenciales y latentes (bajo, en proceso o fuera de control).
- Número aproximado de lesionados, evacuados y damnificados
- Protocolos aplicados.
- Intercomunicación constante entre el centro de comando unificado y el personal en sitio de emergencia.
- Desempeño del personal de emergencia.
- Interacción con el personal de las instancias de apoyo.
- Estrategias establecidas y su adecuación ante las necesidades detectadas.
- Rutas de acceso y evacuación.
- Escenarios de atención, protección y seguridad. 
 B) Resultados de intervención:
- Responsable
- Fecha, lugar y duración de la emergencia
- Características de la emergencia y su control: técnicas y estrategias utilizadas
- Total de personas atendidas: lesionados, rescatados, damnificados
- Aproximación de personas desaparecidas
- Tipos de lesiones
- Impacto a la población
- Riesgos potenciales y latentes
- Capacidad de respuesta
- Participación de instancias de apoyo y actuación
- Bitácora de comunicación vía radio y electrónica entre el centro de mando y el sitio de la emergencia
- Reportes de las estrategias implementadas 
- Reporte del equipo y material utilizado
- Interpretación y conclusiones de las acciones
- Informe a las autoridades y medios de comunicación
- Propuestas de mejora.</t>
  </si>
  <si>
    <t>Inspecciona inmuebles y zonas, y elabora un reporte  diagnóstico que incluya:
- Descripción del estátus  y nivel de riesgos en inmuebles: usos de suelo; elementos estructurales, no estructurales; recursos circundantes en el  entorno; caracterìstas sociodemográficas; principales actividades económicas; características climatológicas durante las estaciones del año.
- Descripción de la vulnerabilidad y nivel de riesgos naturales y sociales: geológicos; hidrometeorológicos; químico-tecnológicos, sanitario-ecológicos y socio-organizativo.
- Antecedentes históricos de contingencias en la zona
- Capacidad de respuesta de los sistemas de urgencias (tiempo de arribo, accesos, tipos de sistemas de emergencias).
- Riesgos a los que se està expuesta la zona a partir del análisis de la información recabada del CENAPRED, atlás de riesgo, y del sistema de información geográfica
- Conclusiones</t>
  </si>
  <si>
    <t>Elabora un programa de protección civil que contenga:
1. Definición del programa.
2. Objetivos.
3. Desarrollo del programa: normatividad en la que se basa, medidas y dispositivos de protección, seguridad y autoprotección del personal, usuarios, bienes y medio ambiente.
4.Subprograma de prevención: 
- Definición.
- Funciones organización, documentación del programa interno, análisis de riesgos; directorios e inventarios; señalización; programa de mantenimiento; normas de seguridad; equipos de seguridad; capacitación; difusión y concientización; realización de ejercicios y simulacros.
5. Subprograma de auxilio: 
- Definición
- Funciones: alertamiento, plan de emergencias y evaluación de daños.
6. Subprograma de recuperación:
- Definición
- Funciones: vuelta a la normalidad
- Anexos.</t>
  </si>
  <si>
    <t>Elabora e imparte cursos de capacitación que contenga:
- Detección de necesidades de capacitación
- Objetivos 
- Justificación
- Planeación del curso de capacitación: participantes, calendarización, temas, estrategias de enseñanza, materiales didácticos, estrategias de evaluación de los participantes, técnicas de manejo de grupo , y requerimientos de espacio y equipo
- Costo de la capacitación
- Evaluación del  curso y del instructor 
- Conclusiones y propuestas de mejora.</t>
  </si>
  <si>
    <t>Elabora el informe de  daños y necesidades de la población ante el desastre que integre:
1. Tipo de desastre
2. Entidad federativa
3. Municipio
4. Localidades/rancherías/comunidades/áreas o zonas afectadas
5. Población total aproximada
6. Porcentaje aproximado de población afectada  
7. Características del fenómeno perturbador
8. Hora probable de inicio
9. Fecha: D/M/A
10. Breve descripción del evento recabando la información de los brigadistas e instancias de apoyo: detalles de la activación del servicio y del traslado al sitio, procedimientos de atención al desastre.
11. Localización del puesto de mando: responsables operativos de las instancias de apoyo requeridos y del puesto de mando.
12. Afectaciones a los servicios vitales
13. Condiciones climáticas.
14. Afectaciones a la población: heridos, desaparecidos y muertos
15. Refugios temporales requeridos
16. Requerimientos de los refugios habilitados: domicilio; capacidad; servicios vitales y tiempo de disponibilidad.
17. Transporte y evacuación: número, tipos y capacidad de transporte; rutas de acceso y  de evacuación.
18. Requerimientos de los recursos humanos, materiales y financieros 
19. Instalación del consejo municipal, estatal y/o federal de protección civil: responsables.</t>
  </si>
  <si>
    <t>Implementar las acciones de intervención de acuerdo a los procedimientos establecidos en los programas de protección civíl correspondientes, la gestión de recursos humanos y materiales, y la organización de las brigadas e instituciones de apoyo, para contribuir al regreso a la normalidad.</t>
  </si>
  <si>
    <t>Elabora el plan de acción y lo implementa en concordancia con los lineamientos de los programas de Protección civil correspondientes, que incluya:
A) ETAPA AUXILIO
1. Tipo y magnitud del evento
2. Instituciones e instancias  de apoyo que participan con la descripción de la organización y comunicación con los responsables, detallando la dinámica del evento y ajustando las estrategias de acción planeadas.    
3. Cronograma de la organización de  las acciones a realizar, correspondiente a: 
- Delimitar  zonas de atención de la emergencia: de riesgos, latentes y potenciales, así como su dinámica
- Rescate de heridos mediante rutas de acceso y evacuación, y su canalización a hospitales
- Rescate de personas afectadas mediante rutas de acceso y evacuación, y su canalización a albergues
- Habilitamiento de albergues
- Censo de daños materiales y servicios vitales
- Acciones para mitigar los efectos
- Establecer las condiciones de trabajo y de descanso de las brigadas hasta la vuelta a la normalidad 
4. Ejecutar la supervisión e integrar  el informe diario de las actividades establecidas en el cronograma:
- Fatiga y bitácoras de los brigadistas y coordinadores de brigadistas a sus jefes, día a día.
- Formatos de informe diario de los jefes del Centro de Comando Unificado.
B) ETAPA DE VUELTA A LA NORMALIDAD
5. Cronograma de la organización de las acciones de vuelta a la normalidad en la zona de desastre, de acuerdo a la normatividad aplicable:
- Verificación de la atención a heridos y atención en albergues.
- Retiro de brigadas e instancias de apoyo 
- Censo de daños a infraestructura, viviendas y edificios públicos;   daño a mobiliario y daños a servicios vitales
- Saneamiento, recuperación y habilitación de los servicios vitales
- Saneamiento y recuperación de viviendas, comercios, infraestructura, vialidades e industrias.
- Reubicación de las comunidades afectadas y su fundamentación
- Suministro de provisiones a los afectados
6. Ejecutar el seguimiento e integrar  el informe de las actividades establecidas en el cronograma, con los representantes de las Instituciones e instancias de apoyo involucradas.</t>
  </si>
  <si>
    <t xml:space="preserve">Evaluar las acciones de intervención implementadas mediante un análisis comparativo de los resultados obtenidos del plan de acción durante el desastre y los objetivos del programa de protección civil, para proponer los ajustes pertinentes a los programas vigentes. </t>
  </si>
  <si>
    <t>vuelta a la normalidad implementadas:
- Partes de servicio y bitácoras de la atención a heridos y atención en albergues.
- Reporte del retiro de brigadas e instancias de apoyo y su justificación
- Censo de daños a infraestructura, viviendas y edificios públicos;   daño a mobiliario y daños a servicios vitales
- Cumplimiento del cronograma del saneamiento, recuperación y habilitación de los servicios vitales
- Cumplimiento del cronograma del saneamiento y recuperación de viviendas, comercios, infraestructura, vialidades e industrias.
- Verificación de reubicación de las comunidades afectadas, de acuerdo a la normatividad.
- Cotejo de los reportes de entrega de provisiones a los afectados 
6. Análisis comparativo de las acciones para la vuelta a la normalidad implementadas, contra el cronograma acordado:
7. Conclusiones y propuestas de mejora
8. Anexos: formatos de registro y verificación; apoyos visuales.</t>
  </si>
  <si>
    <t>Hernández Sampieri, Roberto (2010) Metodología de la Investigación Distrito Federal México McGraw-Hill</t>
  </si>
  <si>
    <t>Instituto Latinoamericano de Planificación Económica y Social (2006) Guía para la Presentación de Proyectos Distrito Federal México Siglo XXI Editores</t>
  </si>
  <si>
    <t>Sierra Bravo, Restituto (1999) Técnicas de Investigación Social: Teoría y Ejercicios Distrito Federal México Paraninfo Editores</t>
  </si>
  <si>
    <t xml:space="preserve">El alumno integrará programas de protección civil, a través la evaluación de riesgos y la propuesta de acciones preventivas, de auxilio y recuperación, con base al marco legal vigente, para evitar y mitigar el impacto destructivo de los fenómenos perturbadores sobre la población.
</t>
  </si>
  <si>
    <t>Estructura del Programa de Protección Civil</t>
  </si>
  <si>
    <t>El alumno propondrá acciones de mejora a los programas de protección civil, para contribuir a la efectividad y pertinencia de los mismos.</t>
  </si>
  <si>
    <t>Programas de Protección Civil</t>
  </si>
  <si>
    <t xml:space="preserve">Reconocer  los objetivos, organigrama y funciones de las instancias de Protección Civil Federal, Estatal, Municipal.
Explicar el concepto de Programa de Protección Civil
Reconocer las características y objetivos de los programas Generales de Protección Civil: Federal, Estatal, Municipal y especiales.
Describir las características y objetivos de los programas Internos de Protección Civil.
</t>
  </si>
  <si>
    <t>Componentes de programas de protección civil</t>
  </si>
  <si>
    <t xml:space="preserve">Describir los componentes generales de los programas de protección civil:
- Marco jurídico
- Diagnóstico: Tipos de instancias de apoyo, Inventarios de recursos humanos, materiales e instalaciones.
- Objetivos del programa
- Organigrama
- Subprograma de Prevención 
- Subprograma de Auxilio
- Subprograma de Recuperación
- Comunicación social y cultural de protección civil
- Participación social
- Seguimiento, evaluación y actualización.
</t>
  </si>
  <si>
    <t>Proponer acciones de mejora de las estrategias establecidas en los Programas de Protección Civil  vigentes en la localidad y región</t>
  </si>
  <si>
    <t xml:space="preserve">Elaborar, a partir una práctica situada un Programa Interno de Protección Civil, que incluya:
- Organigrama
- Funciones y responsabilidades de los integrantes de la unidad interna de protección civil.
- Subprograma de Prevención
- Subprograma de Auxilio
- Subprograma de Recuperación
</t>
  </si>
  <si>
    <t xml:space="preserve">1. Reconocer las funciones y responsabilidades de las instancias de protección civil
2. Comprender los conceptos relacionados conceptos relacionados con los programas de protección civil.
3. Comprender los componentes de los programas de protección civil.
4. Proponer acciones de mejora a los programas de protección civil.
</t>
  </si>
  <si>
    <t xml:space="preserve">Aprendizaje Basado en Proyectos
Análisis de casos.
Debate.
</t>
  </si>
  <si>
    <t xml:space="preserve">
Equipo multimedia
Computadora
Internet
Atlas de riesgos
Guías técnicas
Programa IRIS
Videos
Mapas cartográficos
</t>
  </si>
  <si>
    <t>Programa interno de protección civil</t>
  </si>
  <si>
    <t xml:space="preserve"> El alumno  formulará programas internos de protección civil, para contribuir a salvaguardar la integridad física, bienes y entorno de la población.</t>
  </si>
  <si>
    <t>Unidad interna de protección civil</t>
  </si>
  <si>
    <t xml:space="preserve">Describir la definición y objetivos de la unidad interna de protección civil.
Identificar los roles, funciones y responsabilidades de los integrantes de la unidad interna de protección civil, establecidos en la normatividad aplicable: Jefe de inmueble y su suplente, jefes de piso y sus suplentes, brigadas.
Identificar la estructura y componentes del Programa Interno de Protección Civil, acordes a la Guía Técnica de Elaboración e Instrumentación del Programa Interno de Protección Civil, de la SG-SINAPROC.
</t>
  </si>
  <si>
    <t xml:space="preserve">Integrar la unidad interna de protección civil.
Asignar roles, funciones y responsabilidades a los integrantes de la unidad interna de protección civil.
</t>
  </si>
  <si>
    <t xml:space="preserve">Responsable, Analítico
Trabajo en equipo
Liderazgo
Proactivo
</t>
  </si>
  <si>
    <t>Subprogramas de Prevención.</t>
  </si>
  <si>
    <t xml:space="preserve">Explicar las características y propósitos Subprograma de Prevención del Programa de Protección Civil 
Describir las funciones del Subprograma de Prevención: Organización, Documentación del programa interno, Análisis de riesgos, Directorios e inventarios, Señalización, Programas de mantenimiento, Normas de seguridad, Equipo de seguridad, Capacitación, Difusión y concientización y Ejercicios y simulacros.
Describir los procesos básicos del Subprograma de Prevención: Evaluación de riesgos y Mitigación de riesgos.
</t>
  </si>
  <si>
    <t>Formular subprogramas de prevención.</t>
  </si>
  <si>
    <t>Subprograma de Auxilio.</t>
  </si>
  <si>
    <t xml:space="preserve">Explicar las características y propósitos del Subprograma de Auxilio del Programa de Protección Civil.
Identificar las funciones del Subprograma de Auxilio:
- Alertamiento
- Evaluación de daños
- Planes de emergencias
- Coordinación de emergencia
- Seguridad
- Protección
- Salvamento y asistencia
- Servicios estratégicos
- Equipamiento y bienes
- Salud
- Aprovisionamiento
- Comunicación social de emergencia
- Reconstrucción inicial
- Vuelta a la normalidad
</t>
  </si>
  <si>
    <t>Formular subprogramas de Auxilio.</t>
  </si>
  <si>
    <t>Subprograma de recuperación</t>
  </si>
  <si>
    <t xml:space="preserve">Explicar las características y propósitos del Subprograma de Apoyo del Programa de Protección Civil.
Identificar las funciones del Subprograma de Recuperación:
- Vuelta a la normalidad
- Restablecimiento total de servicios
- Evaluación final de daños
- Coordinación de acciones de recuperación
- Servicios estratégicos, equipamiento y bienes:
  - Restablecimiento de servicios básicos
  - Restablecimiento de comunicaciones
</t>
  </si>
  <si>
    <t>Formular subprogramas de Recuperación.</t>
  </si>
  <si>
    <t xml:space="preserve">1.- Identificar la definición, objetivos, roles y funciones de la unidad interna de protección civil.
2. Comprender la estructura y componentes del programa interno de protección civil.
3. Interpretar las características, propósitos y funciones del subprograma de prevención. 
4. Interpretar las características, propósitos y funciones del subprograma de auxilio.
5. Interpretar las características, propósitos y funciones del subprograma de recuperación.
</t>
  </si>
  <si>
    <t xml:space="preserve">Proyecto
Listas de cotejo.
</t>
  </si>
  <si>
    <t xml:space="preserve">Análisis de casos
Equipos colaborativos
Aprendizaje Basado en Proyectos (ABP)
</t>
  </si>
  <si>
    <t xml:space="preserve">
Equipo multimedia
Computadora
Internet
Atlas de riesgos
Guías técnicas
Programa IRIS
Videos
Mapas cartográficos
Tablas de campo
Planos y mapas
Equipo de seguridad y protección personal
Cámara fotográfica
GPS
Formatos
Registros
</t>
  </si>
  <si>
    <t>Implementación de programas de protección civil</t>
  </si>
  <si>
    <t>El alumno evaluará programas de protección civil, para la toma de decisiones.</t>
  </si>
  <si>
    <t>Documentación del programa de protección civil</t>
  </si>
  <si>
    <t xml:space="preserve">Identifica los tipos, características y aplicación de las bitácoras de protección civil.
Identifica las características y aplicación de los informes de las emergencias: inicial, durante y final.
Identifica las características y aplicación de las hojas tácticas de trabajo.
</t>
  </si>
  <si>
    <t>Elaborar los registros del programa de protección civil: bitácoras, informes de emergencias y hojas tácticas de trabajo.</t>
  </si>
  <si>
    <t>Evaluación de programas de protección civil.</t>
  </si>
  <si>
    <t>Identificar los indicadores de evaluación de los programas de protección civil y los subprogramas correspondientes.</t>
  </si>
  <si>
    <t xml:space="preserve">Elaborar, a partir de un estudio de casos, un reporte de evaluación del programa de protección civil que incluya: 
- Bitácoras
- Informes de emergencias
- Hojas tácticas
- Listado e interpretación de indicadores
- Análisis de resultados
- Propuesta de mejora
</t>
  </si>
  <si>
    <t xml:space="preserve">1. Identifica los tipos y características de las bitácoras de protección civil.
2. Comprender las características y aplicación de los informes de emergencia.
3. Comprender las características y aplicación de las hojas tácticas de trabajo.
4. Interpretar los indicadores de evaluación de los programas de protección civil,
5. Evaluar la efectividad de los programas de protección civil.
</t>
  </si>
  <si>
    <t xml:space="preserve">Estudio de casos
Listas de cotejo.
</t>
  </si>
  <si>
    <t xml:space="preserve">Equipo multimedia
Computadora
Internet
Atlas de riesgos
Guías técnicas
Programa IRIS
Videos
Mapas cartográficos
Registros: bitácoras, informes de emergencias y hojas tácticas de trabajo.
</t>
  </si>
  <si>
    <t xml:space="preserve">Inspecciona inmuebles y zonas, y elabora un reporte  diagnóstico que incluya:
- Descripción del estatus  y nivel de riesgos en inmuebles: usos de suelo; elementos estructurales, no estructurales; recursos circundantes en el  entorno; caracterìstas sociodemográficas; principales actividades económicas; características climatológicas durante las estaciones del año.
- Descripción de la vulnerabilidad y nivel de riesgos naturales y sociales: geológicos; hidrometeorológicos; químico-tecnológicos, sanitario-ecológicos y socio-organizativo.
- Antecedentes históricos de contingencias en la zona
- Capacidad de respuesta de los sistemas de urgencias (tiempo de arribo, accesos, tipos de sistemas de emergencias).
- Riesgos a los que se está expuesta la zona a partir del análisis de la información recabada del CENAPRED, atlas de riesgo, y del sistema de información geográfica
- Conclusiones
</t>
  </si>
  <si>
    <t xml:space="preserve">Elabora el plan de acción y lo implementa en concordancia con los lineamientos de los programas de Protección civil correspondientes, que incluya:
A) ETAPA AUXILIO
1. Tipo y magnitud del evento
2. Instituciones e instancias  de apoyo que participan con la descripción de la organización y comunicación con los responsables, detallando la dinámica del evento y ajustando las estrategias de acción planeadas.    
3. Cronograma de la organización de  las acciones a realizar, correspondiente a: 
- Delimitar  zonas de atención de la emergencia: de riesgos, latentes y potenciales, así como su dinámica
- Rescate de heridos mediante rutas de acceso y evacuación, y su canalización a hospitales
- Rescate de personas afectadas mediante rutas de acceso y evacuación, y su canalización a albergues
- Habilitamiento de albergues
- censo de daños materiales y servicios vitales
- Acciones para mitigar los efectos
- Establecer las condiciones de trabajo y de descanso de las brigadas hasta la vuelta a la normalidad 
4. Ejecutar la supervisión e integrar  el informe diario de las actividades establecidas en el cronograma:
- Fatiga y bitácoras de los brigadistas y coordinadores de brigadistas a sus jefes, día a día.
- Formatos de informe diario de los jefes del Centro de Comando Unificado.
B) ETAPA DE VUELTA A LA NORMALIDAD
5. Cronograma de la organización de las acciones de vuelta a la normalidad en la zona de desastre, de acuerdo a la normatividad aplicable:
- Verificación de la atención a heridos y atención en albergues.
- Retiro de brigadas e instancias de apoyo 
- Censo de daños a infraestructura, viviendas y edificios públicos;   daño a mobiliario y daños a servicios vitales
- Saneamiento, recuperación y habilitación de los servicios vitales
- Saneamiento y recuperación de viviendas, comercios, infraestructura, vialidades e industrias.
- Reubicación de las comunidades afectadas y su fundamentación
- Suministro de provisiones a los afectados
6. Ejecutar el seguimiento e integrar  el informe de las actividades establecidas en el cronograma, con los representantes de las Instituciones e instancias de apoyo involucradas.
</t>
  </si>
  <si>
    <t>El alumno modelará escenarios en materia de protección civil a través de los métodos y modelos estadísticos para contribuir a la toma de decisiones ante emergencias y desastres.</t>
  </si>
  <si>
    <t>Estadística inferencial y descriptiva</t>
  </si>
  <si>
    <t>El alumno proyectará información estadística para establecer acciones de protección civil.</t>
  </si>
  <si>
    <t>Estadística de muestreo e intervalo de confianza</t>
  </si>
  <si>
    <t>Reconocer muestreo, teorema de límite central, construcción de intervalos de confianza.</t>
  </si>
  <si>
    <t xml:space="preserve">Determinar el tamaño de muestra a partir de las características de la población, de un análisis de riesgo.
Determinar los intervalos de confianza, de la población en un análisis de riesgo.
Determinar la distribución de la población aplicando el teorema de límite central, en un análisis de riesgo.
</t>
  </si>
  <si>
    <t xml:space="preserve">Analítico
Organizado
Responsable
Sistemático
</t>
  </si>
  <si>
    <t>Estadística de frecuencia y medidas de tendencia central.</t>
  </si>
  <si>
    <t xml:space="preserve">Reconocer  las tablas de frecuencia, medidas de tendencia central y sus características en su aplicación.
Identificar el software de tratamiento de datos estadísticos.
</t>
  </si>
  <si>
    <t xml:space="preserve">Elaborar  las tablas de frecuencia, medidas de tendencia central,  por medio de herramientas de software.
Determinar tendencias estadísticas de datos.
</t>
  </si>
  <si>
    <t xml:space="preserve">A partir de un caso de emergencia y desastre entregará un reporte en archivo electrónico que incluya:
-  tamaño de muestra.
- intervalo de confianza.
-  medidas de tendencia central.
-  medidas de dispersión.
- Gráficas.
- Interpretación de resultados
- conclusiones
</t>
  </si>
  <si>
    <t xml:space="preserve">1. Comprender los conceptos de muestreo, teorema de límite central, construcción de intervalos de confianza.
2. Comprender el procedimiento de tamaño de muestra y su intervalo de confianza.
3. Comprender el procedimiento de cálculo de las medidas de tendencia central y de dispersión.
4. Comprender el procedimiento de graficación de las medidas de tendencia central y de dispersión.
5. Analizar los resultados del análisis de riesgo.
</t>
  </si>
  <si>
    <t xml:space="preserve">Pintarrón
Computadora
Cañón
 Internet
Software  
</t>
  </si>
  <si>
    <t>La probabilidad y sus modelos</t>
  </si>
  <si>
    <t>El alumno elaborará modelos probabilísticos para determinar acciones de respuesta ante situaciones de emergencias y desastres.</t>
  </si>
  <si>
    <t>Distribuciones de probabilidad y sus modelos</t>
  </si>
  <si>
    <t xml:space="preserve">Definir el concepto de probabilidad.
Identificar los modelos probabilísticos
</t>
  </si>
  <si>
    <t xml:space="preserve">Analítico
Organizado
Sistemático
Orientación a resultados
Toma de decisiones
</t>
  </si>
  <si>
    <t>Distribución Binomial</t>
  </si>
  <si>
    <t>Explicar el modelo de distribución binomial y sus características.</t>
  </si>
  <si>
    <t>Resolver problemas de emergencia y desastre relacionados con el modelo de distribución binomial.</t>
  </si>
  <si>
    <t>Distribución de Poisson</t>
  </si>
  <si>
    <t>Explicar el modelo de Poisson y sus características.</t>
  </si>
  <si>
    <t>Resolver problemas de emergencia y desastre relacionados con el modelo de distribución Poisson.</t>
  </si>
  <si>
    <t>Distribución Normal</t>
  </si>
  <si>
    <t>Explicar el modelo de distribución normal y sus características.</t>
  </si>
  <si>
    <t>Resolver problemas de emergencia y desastre relacionados con el modelo de distribución normal.</t>
  </si>
  <si>
    <t xml:space="preserve">Analítico
Organizado
Sistemático
 Orientación a resultados
Toma de decisiones
</t>
  </si>
  <si>
    <t xml:space="preserve">Distribución de 
ji-cuadrada
</t>
  </si>
  <si>
    <t>Explicar el modelo de distribución ji-cuadrada y sus características.</t>
  </si>
  <si>
    <t>Resolver problemas de emergencia y desastre relacionados con el modelo de ji-cuadrada.</t>
  </si>
  <si>
    <t>Distribución de t-student</t>
  </si>
  <si>
    <t>Explicar los modelos de distribución t-student y sus características.</t>
  </si>
  <si>
    <t>Resolver problemas de emergencia y desastre relacionados con el modelo de distribución t-student.</t>
  </si>
  <si>
    <t xml:space="preserve">A partir de una serie de casos de emergencia y desastre, entregará en archivo electrónico lo siguiente:
- tipo de emergencia y desastre
- Desarrollo de los modelos probabilísticos
- Justificación estadística
- Interpretación de los resultados.
- Conclusiones
</t>
  </si>
  <si>
    <t xml:space="preserve">1. Identificar el concepto de probabilidad y su aplicación en el análisis de riesgos en protección civil. 
2. Comprender los modelos probabilísticos.
3. Comprender los procedimientos de cálculo de los modelos probabilísticos.
4. Analizar  los resultados de los modelos probabilísticos en escenarios de emergencias y desastres.
</t>
  </si>
  <si>
    <t xml:space="preserve">Estudio de caso
Guía de observación
</t>
  </si>
  <si>
    <t>Escenario de tiempo y su pronóstico</t>
  </si>
  <si>
    <t>El alumno modelará escenarios de confiabilidad en emergencias y desastres para contribuir a la toma de decisiones.</t>
  </si>
  <si>
    <t>Promedio Móvil Simple</t>
  </si>
  <si>
    <t xml:space="preserve">Identificar el método del promedio móvil simple.
 Identificar la aplicación del método de promedio móvil simple  en la proyección de escenarios en emergencias y desastres.
</t>
  </si>
  <si>
    <t xml:space="preserve">Modelar escenarios de emergencias y desastres por medio del método móvil simple. 
Determinar el grado de riesgo, por medio del método de móvil simple.
</t>
  </si>
  <si>
    <t>Suavización exponencial</t>
  </si>
  <si>
    <t xml:space="preserve">Identificar el método de suavización  exponencial.
Identificar la aplicación del método de suavización exponencial  en la proyección de escenarios en emergencias y desastres  en escenarios de emergencias y desastres.
</t>
  </si>
  <si>
    <t xml:space="preserve">Modelar escenarios de emergencias y desastres por medio del método de suavización exponencial.
Determinar el grado de riesgo, por medio del método de suavización exponencial. 
</t>
  </si>
  <si>
    <t>Mínimos cuadrados</t>
  </si>
  <si>
    <t xml:space="preserve">Identificar el método de mínimos cuadrados.
Identificar la aplicación del método de mínimos cuadrados en la proyección de escenarios en emergencias y desastres.
</t>
  </si>
  <si>
    <t>Modelar escenarios de emergencias y desastres por medio del método de mínimos cuadrados.</t>
  </si>
  <si>
    <t xml:space="preserve">A partir de un caso de emergencias y desastre entregará en archivo electrónico lo siguiente:
- Tipo de emergencia o desastre. 
- Modelo de escenario y su justificación basado en el método de margen de error.
- Conclusiones.
- Propuesta de acciones en materia de protección civil
</t>
  </si>
  <si>
    <t xml:space="preserve">1. Identificar los conceptos básicos de pronósticos.
2. Comprender los modelos estadísticos de pronósticos. 
3. Comprender los procedimientos de cálculo de los métodos de pronósticos.
4. Analizar  los resultados de los métodos  pronósticos en escenarios de emergencias y desastres.  
5. Comprender concepto, aplicación y fórmulas de ponderación de margen de error.
</t>
  </si>
  <si>
    <t xml:space="preserve">Ejercicios prácticos
Análisis de casos
Aprendizaje basado en tecnologías de la información. 
</t>
  </si>
  <si>
    <t xml:space="preserve">Elaborar un informe de la  capacidad de respuesta de los servicios de emergencia y de los riesgos de la región que  incluya:
A) CAPACIDAD DE RESPUESTA:
- bases de operación: número y ubicación de las  bases, vehículos de emergencia (número, tipo y nivel de atención), equipamiento de rescate (vertical, urbano, de montaña, acuático, aéreo y materiales peligrosos), recursos de personal (funciones, formación y experiencia) y materiales.
- centros de atención hospitalaria: ubicación, nivel de atención y capacidad instalada.
B) ANÁLISIS DE RIESGOS:
- tipos y magnitud de los riesgos: presentes,  potenciales    y    latentes 
- mapa
- condiciones climáticas
- condiciones sanitarias
- idiosincrasia
- antecedentes sociopolíticos
- historia de desastres ocurridos en la región
- directorio de posibles contactos de la zona
- formatos de evaluación
- requerimientos de recursos humanos y materiales.
- vías de acceso
- posibles efectos adversos: a la población, impacto ambiental, infraestructura (habitacional, comercial, industrial y público), servicios públicos, salud y económicos.
</t>
  </si>
  <si>
    <t xml:space="preserve">Elabora un reporte de la valoración de la emergencia que contenga:
- Tipo  y características de la emergencia
- Responsable
- fecha, lugar de la emergencia
- situación geográfica y vías de acceso
- hora de inicio del evento 
- impacto a la población
- condiciones climáticas
- condiciones sanitarias
- Riesgos potenciales y latentes
- características de la población
- capacidad de respuesta en el lugar
- presencia y requerimientos de instancias de apoyo
- status de los servicios públicos
- número de lesionados
- tipos de lesiones
- centros de atención inicial donde se canalizan los lesionados.
- notificación vía radio y electrónica al centro de mando 
- estrategias: de acciones ante la emergencia,  búsqueda y rescate, de evacuación, de acordonamiento, cerco epidemiológico
- equipo a utilizar en  la emergencia
</t>
  </si>
  <si>
    <t xml:space="preserve">Coordinar las acciones de respuesta ante la emergencia, a través de las estrategias establecidas, las brigadas, instituciones de apoyo, los protocolos de atención y la normatividad aplicable, para responder acorde a la situación de emergencia. 
</t>
  </si>
  <si>
    <t xml:space="preserve">Coordina y elabora un reporte de las actividades que contenga:
A) Supervisión a través de los registros de:
- Estadio de la emergencia (bajo, en proceso o fuera de control)
- Estadio de los riesgos potenciales y latentes (bajo, en proceso o fuera de control)
- Número aproximado de lesionados, evacuados y damnificados
- Protocolos aplicados
- Intercomunicación constante entre el centro de comando unificado y el personal en sitio de emergencia
- Desempeño del personal de emergencia
- Interacción con el personal de las instancias de apoyo 
- Estrategias establecidas y su adecuación ante las necesidades detectadas
- Rutas de acceso y evacuación
- Escenarios de atención, protección y seguridad. 
 B) Resultados de intervención:
- Responsable
- fecha, lugar y duración de la emergencia
- Características de la emergencia y su control: técnicas y estrategias utilizadas
- total de personas atendidas: lesionados, rescatados, damnificados
- aproximación de personas desaparecidas
- tipos de lesiones
- impacto a la población
- Riesgos potenciales y latentes
- capacidad de respuesta
- participación de instancias de apoyo y actuación
- bitácora de comunicación vía radio y electrónica entre el centro de mando y el sitio de la emergencia
- reportes de las estrategias implementadas 
- reporte del equipo y material utilizado
- interpretación y conclusiones de las acciones
- informe a las autoridades y medios de comunicación
- propuestas de mejora
</t>
  </si>
  <si>
    <t xml:space="preserve">Inspecciona inmuebles y zonas, y elabora un reporte  diagnóstico que incluya:
- Descripción del estatus  y nivel de riesgos en inmuebles: usos de suelo; elementos estructurales, no estructurales; recursos circundantes en el  entorno; características sociodemográficas; principales actividades económicas; características climatológicas durante las estaciones del año.
- Descripción de la vulnerabilidad y nivel de riesgos naturales y sociales: geológicos; hidrometeorológicos; químico-tecnológicos, sanitario-ecológicos y socio-organizativo.
- antecedentes históricos de contingencias en la zona
- capacidad de respuesta de los sistemas de urgencias (tiempo de arribo, accesos, tipos de sistemas de emergencias).
- riesgos a los que se está expuesta la zona a partir del análisis de la información recabada del CENAPRED, atlas de riesgo, y del sistema de información geográfica
- conclusiones
</t>
  </si>
  <si>
    <t xml:space="preserve">Elabora un programa de protección civil que contenga:
1. Definición del programa
2. Objetivos
3. Desarrollo del programa : normatividad en la que se basa, medidas y dispositivos de protección, seguridad y autoprotección del personal, usuarios, bienes y medio ambiente
4.Subprograma de prevención: 
- Definición
- Funciones organización, documentación del programa interno, análisis de riesgos; directorios e inventarios; señalización; programa de mantenimiento; normas de seguridad; equipos de seguridad; capacitación; difusión y concientización; realización de ejercicios y simulacros.
5. Subprograma de auxilio: 
- definición
- funciones: alertamiento, plan de emergencias y evaluación de daños.
6. Subprograma de recuperación:
- Definición
- Funciones: vuelta a la normalidad
- Anexos
</t>
  </si>
  <si>
    <t xml:space="preserve">Elabora e imparte cursos de capacitación que contenga:
- Detección de necesidades de capacitación
- Objetivos 
- Justificación
- planeación del curso de capacitación: participantes, calendarización, temas, estrategias de enseñanza, materiales didácticos, estrategias de evaluación de los participantes, técnicas de manejo de grupo , y requerimientos de espacio y equipo
- Costo de la capacitación
- Evaluación del  curso y del instructor 
- Conclusiones y propuestas de mejora
</t>
  </si>
  <si>
    <t xml:space="preserve">Elabora el plan de acción y lo implementa en concordancia con los lineamientos de los programas de Protección civil correspondientes, que incluya:
A) ETAPA AUXILIO
1. Tipo y magnitud del evento
2. Instituciones e instancias  de apoyo que participan con la descripción de la organización y comunicación con los responsables, detallando la dinámica del evento y ajustando las estrategias de acción planeadas.    
3. Cronograma de la organización de  las acciones a realizar, correspondiente a: 
- delimitar  zonas de atención de la emergencia: de riesgos, latentes y potenciales, así como su dinámica
- rescate de heridos mediante rutas de acceso y evacuación, y su canalización a hospitales
- rescate de personas afectadas mediante rutas de acceso y evacuación, y su canalización a albergues
- habilitamiento de albergues
- censo de daños materiales y servicios vitales
- acciones para mitigar los efectos
- establecer las condiciones de trabajo y de descanso de las brigadas hasta la vuelta a la normalidad 
4. Ejecutar la supervisión e integrar  el informe diario de las actividades
B) ETAPA DE VUELTA A LA NORMALIDAD
5. Cronograma de la organización de las acciones de vuelta a la normalidad en la zona de desastre, de acuerdo a la normatividad aplicable:
- verificación de la atención a heridos y atención en albergues.
- retiro de brigadas e instancias de apoyo 
- censo de daños a infraestructura, viviendas y edificios públicos;   daño a mobiliario y daños a servicios vitales
- saneamiento, recuperación y habilitación de los servicios vitales
- saneamiento y recuperación de viviendas, comercios, infraestructura, vialidades e industrias.
- reubicación de las comunidades afectadas y su fundamentación
- suministro de provisiones a los afectados
6. Ejecutar el seguimiento e integrar  el informe de las actividades establecidas en el cronograma, con los representantes de las Instituciones e instancias de apoyo involucradas.
</t>
  </si>
  <si>
    <t xml:space="preserve">Elabora un informe de evaluación de  las acciones realizadas, que contenga:
1. Tipo y magnitud del evento.
2. Instituciones e instancias de apoyo participantes: 
- bitácoras del desempeño de los brigadistas: seguimiento de protocolos, manejo de estrés y trabajo en equipo.
- número de fallecidos de personal
- número de desaparecidos de personal
- número de personas lesionadas
- afectaciones de equipo y material
- tiempo de activación en las instituciones e instancias de apoyo
- tiempo de respuesta en la zona de desastre
- cantidad de personal de brigadas acorde a la magnitud del desastre
- tipo y cantidad de equipamiento y material acorde a la emergencia del desastre
3. Análisis de Indicadores de las acciones implementadas durante el desastre:
- localización de las zonas delimitadas: riesgos, latentes y potenciales
- Población atendida (sexo y edad):
- número de personas lesionadas
- número de personas fallecidas
- número de personas desaparecidos
- número de personas afectadas
- mapas de rutas de acceso y evacuación utilizadas
- Albergues: número de albergues habilitados, dirección, población atendida y vigencia del albergue.
- número, tipo y estatus de viviendas afectadas; nivel socioeconómico de la población afectada; número, tipo y estatus de los servicios vitales
- acciones emprendidas para mitigar los efectos en tiempo y forma
- bitácoras de los roles de trabajo de las brigadas establecidos:  lugar de trabajo; tipo de trabajo; horas trabajadas; días trabajados; semanas y meses trabajados; alimentos; ropa y hospedaje
4. Análisis comparativo de las acciones implementadas durante el desastre, contra el cronograma y los protocolos establecidos.
5. Análisis de los indicadores de las acciones para la vuelta a la normalidad implementadas:
- partes de servicio y bitácoras de la atención a heridos y atención en albergues.
- reporte del retiro de brigadas e instancias de apoyo y su justificación
- censo de daños a infraestructura, viviendas y edificios públicos;   daño a mobiliario y daños a servicios vitales
- cumplimiento del cronograma del saneamiento, recuperación y habilitación de los servicios vitales
- cumplimiento del cronograma del saneamiento y recuperación de viviendas, comercios, infraestructura, vialidades e industrias.
- verificación de reubicación de las comunidades afectadas, de acuerdo a la normatividad.
- cotejo de los reportes de entrega de provisiones a los afectados 
6. Análisis comparativo de las acciones para la vuelta a la normalidad implementadas, contra el cronograma acordado
7. conclusiones y propuestas de mejora
8. Anexos: formatos de registro y verificación; apoyos visuales.
</t>
  </si>
  <si>
    <t>Muray Spiegel 2001 Probabilidad y Estadística 2ª. Ed. Bogotá Colombia Mc Graw / Hill</t>
  </si>
  <si>
    <t>Guorin 1992 Estadística Aplicada México D. F Notas de Unam</t>
  </si>
  <si>
    <t>Ronal E. Walpole 1999 Probabilidad y estadística para Ingenieros D.F México Pearson</t>
  </si>
  <si>
    <t xml:space="preserve">Hines, William W. 2005 Probabilidad y Estadística para Ingeniería
 México, D. F. México CECSA
</t>
  </si>
  <si>
    <t xml:space="preserve">Zar, J. H. 2006 Bioestatistical Analysis Upper Sadle River
 USA Prentice Hall
</t>
  </si>
  <si>
    <t xml:space="preserve">Wayne, W. Daniel 2008 Bioestadística.
 México, D. F. México Limusa
</t>
  </si>
  <si>
    <t xml:space="preserve">Blair, Cliford 2008 Bioestadística México, D. F. México Person Prentice Hall
</t>
  </si>
  <si>
    <t>El alumno ministrará atención de emergencia mediante la aplicación de protocolos de soporte vital para mejorar la evolución del paciente durante el traslado.</t>
  </si>
  <si>
    <t>Soporte vital básico</t>
  </si>
  <si>
    <t>El alumno ejecutará los protocolos de soporte vital básico para determinar la condición del paciente.</t>
  </si>
  <si>
    <t xml:space="preserve">Técnicas de inspección sensorial.  </t>
  </si>
  <si>
    <t xml:space="preserve">Identificar los conceptos fundamentales de soporte vital básico:                         
-Cadena de supervivencia en el adulto.                                                         -Cadena de supervivencia pediátrica.                                                   Explicar la evaluación de seguridad de la     escena.             
</t>
  </si>
  <si>
    <t xml:space="preserve">Asegurar la situación de la escena de la emergencia.                       Ejecutar la cadena de supervivencia en adulto y en pediátrico.  </t>
  </si>
  <si>
    <t xml:space="preserve">Apto físicamente                               Disciplina                                                                                             Liderazgo                                            Observador y analítico                                                          Responsabilidad                                     Solidario                                                                                         Toma de decisiones                            Trabajo bajo presión                             Trabajo en equipo                                                                                                        Vocación de servicio                              </t>
  </si>
  <si>
    <t xml:space="preserve"> Maniobra de desobstrucción de vía aérea</t>
  </si>
  <si>
    <t xml:space="preserve">Determinar el concepto de obstrucción de vía aérea.                                                          Explicar la clasificación de la obstrucción de la vía aérea: parcial o total.                                                      Identificar las principales causas de obstrucción de vías aéreas.               Describir la técnica de desobstrucción de vía aérea
</t>
  </si>
  <si>
    <t xml:space="preserve">Desobstruir vías aéreas en víctimas conscientes e inconscientes en los diferentes grupos de edad.
</t>
  </si>
  <si>
    <t xml:space="preserve">Apto físicamente                                                                                                                      Liderazgo                                            Observador y analítico                      Respeto                                     Responsabilidad                                     Solidario                                                                                       Toma de decisiones                            Trabajo bajo presión                             Trabajo en equipo    </t>
  </si>
  <si>
    <t>Técnica ABCDE</t>
  </si>
  <si>
    <t xml:space="preserve">Explicará la utilidad e importancia de la técnica ABCDE.                               Identificará los aspectos a evaluar en la técnica ABCDE.  </t>
  </si>
  <si>
    <t xml:space="preserve">Ejecutar la técnica ABCDE
Detectar lesiones letales.
</t>
  </si>
  <si>
    <t xml:space="preserve">Apto físicamente                               Disciplina                                                                                          Liderazgo                                            Observador y analítico                                                       Responsabilidad                                     Solidario                                                                                                                     Trabajo bajo presión                             Trabajo en equipo    
</t>
  </si>
  <si>
    <t>Oxigenoterapia</t>
  </si>
  <si>
    <t xml:space="preserve">Definir los conceptos de:                    -oxígeno
-hipoxia                                           -hipoxemia 
-oxigenoterapia.                   Identificar las características, ventajas y desventajas  de:                    -dispositivos de alto flujo                               -dispositivos de bajo flujo.                   
Describir el funcionamiento de los contenedores de oxígeno.                   
</t>
  </si>
  <si>
    <t xml:space="preserve">Elegir el dispositivo de oxigenoterapia de acuerdo a las condiciones del paciente.               
Estimar el tiempo de duración del oxígeno dependiendo del contenedor y del dispositivo seleccionado.
</t>
  </si>
  <si>
    <t xml:space="preserve">Analítico
Toma de decisiones
Observador y analítico
Apto físicamente
</t>
  </si>
  <si>
    <t xml:space="preserve">A partir de una serie de casos clínicos, ejecutará los protocolos de soporte vital básico y entregará un reporte que contenga:
-parte prehospitalaria
-fotografías 
-conclusiones
</t>
  </si>
  <si>
    <t xml:space="preserve">1.- Identificar los conceptos de soporte vital básico.
2.- Comprender la evaluación de seguridad de la escena. 
3.- Comprender el protocolo de desobstrucción de vía aérea            
    4.- Identificar los aspectos a evaluar en el protocolo ABCDE. 
5.-Comprender la importancia y funcionalidad de la oxigenoterapia.
</t>
  </si>
  <si>
    <t xml:space="preserve">Simulación                        Guías de observación                           </t>
  </si>
  <si>
    <t xml:space="preserve">Análisis de casos     
Discusión en grupo
Solución de problemas
</t>
  </si>
  <si>
    <t xml:space="preserve">Pintarrón, 
Cañón computadora,
Internet, maniquíes 
Simuladores,
Protocolos de soporte vital básico 
Equipos de oxigenoterapia
Desfibrilador externo automático
</t>
  </si>
  <si>
    <t>Soporte vital  avanzado</t>
  </si>
  <si>
    <t>El alumno ejecutará los protocolos de soporte vital avanzado para estabilizar las condiciones del paciente.</t>
  </si>
  <si>
    <t xml:space="preserve"> Manejo de la vía aérea</t>
  </si>
  <si>
    <t xml:space="preserve"> Identificar los dispositivos de manejo avanzado de la vía aérea: 
-subgloticos
-supragloticos                                                                                                                 Identificar los dispositivos de aspiración de vías aéreas.                
</t>
  </si>
  <si>
    <t xml:space="preserve"> Asegurar la permeabilidad de la vía aérea del paciente.</t>
  </si>
  <si>
    <t xml:space="preserve"> Apto físicamente                                                                     Observador y analítico                                                                                                    Toma de decisiones                                                      Vocación de servicio</t>
  </si>
  <si>
    <t xml:space="preserve">  Identificación de trazos electrocardiográficos</t>
  </si>
  <si>
    <t xml:space="preserve"> Definir los conceptos básicos de electrocardiografía: ritmo, derivaciones, complejos, ondas, segmentos, eje eléctrico.  
                                           Identificar las cuatro arritmias letales:                                                                                                                                             -fibrilación ventricular                               -taquicardia ventricular sin pulso                           -asistolia                                                 -actividad eléctrica sin pulso    
Explicar los algoritmos de manejo de las cuatro arritmias letales    
Identificar la clasificación de  los trazos sinusales y arritmias.  
</t>
  </si>
  <si>
    <t xml:space="preserve">Realizar toma de una electrocardiograma básico 
Interpretar los resultados del electrocardiograma básico
Proporcionar manejo inicial a pacientes con  arritmias letales basados en los algoritmos de manejo
</t>
  </si>
  <si>
    <t xml:space="preserve"> Apto físicamente                                                                       Observador y analítico                                                        Toma de decisiones                            </t>
  </si>
  <si>
    <t>Técnicas para accesos venosos periféricos</t>
  </si>
  <si>
    <t xml:space="preserve">Comprender la técnica de accesos venosos periféricos.                                     Identificar los principales accesos venosos periféricos de urgencia.                                                                                                   Comprender las indicaciones y complicaciones de los accesos venosos periféricos.
</t>
  </si>
  <si>
    <t xml:space="preserve">Asegurar el acceso venoso periférico de urgencia.
</t>
  </si>
  <si>
    <t xml:space="preserve">Apto físicamente                               Disciplina                                                                            Observador y analítico                                                                 Paciente
Constante                                         
</t>
  </si>
  <si>
    <t>Fluidoterapia</t>
  </si>
  <si>
    <t xml:space="preserve">Comprender el concepto y las indicaciones de la fluidoterapia.                                              Explicar las propiedades e indicaciones de las soluciones cristaloides y coloides.                                 Explicar las características de la sobrecarga circulatoria  
</t>
  </si>
  <si>
    <t>Determinar el manejo para la reposición de líquidos con base a la hemodinamia del paciente.</t>
  </si>
  <si>
    <t xml:space="preserve">Apto físicamente                                                                      Observador y analítico                                                            Toma de decisiones     </t>
  </si>
  <si>
    <t xml:space="preserve">A partir de una serie de casos clínicos, ejecutará los protocolos de soporte vital avanzado e integra un reporte que contenga:
- Selección de dispositivos para el manejo avanzado de la vía aérea.
- trazos electrocardiográficos
-algoritmos utilizados.
- Aseguramiento del acceso venoso periférico.
- Tipo de solución administrada
</t>
  </si>
  <si>
    <t xml:space="preserve">1.- Identificar los dispositivos para el manejo avanzado de la vía aérea.
                                                                                                               2.- Identificar los dispositivos de aspiración de vías aéreas.
3.-  Comprender los conceptos básicos de electrocardiografía,   identificar las cuatro arritmias letales y                                                                                                                                           explicar los algoritmos de manejo.
4.- Comprender la técnica y los principales accesos venosos periféricos de urgencia, sus indicaciones y complicaciones.
5. Comprender el concepto y las indicaciones de la fluidoterapia.        
</t>
  </si>
  <si>
    <t xml:space="preserve">Simulación                        Guías de observación               </t>
  </si>
  <si>
    <t xml:space="preserve">Análisis de casos
Lectura asistida
Tareas de investigación
</t>
  </si>
  <si>
    <t>Ejecutar  protocolos de protección personal del Paramédico utilizando el equipamiento correspondiente y con base a la normatividad aplicable que le permitan intervenir en la escena de manera segura y sin exponerse a riesgos</t>
  </si>
  <si>
    <t xml:space="preserve">Elabora el reporte de la evaluación de la escena especificando:
- Hora en que llega la llamada
- Fecha
- Hora de salida de la ambulancia 
- Hora de llegada al escenario
- Entorno y dirección del Escenario
- Datos de la unidad de emergencia
- Información del operador y prestadores del servicio
- Quien reporta
- Tipo de Evento
- Riesgos presentes
- Riesgos latentes
- Causas de riesgos
</t>
  </si>
  <si>
    <t xml:space="preserve"> Elabora del reporte del mecanismo de lesión, especificando:
- Agente causal
- Origen probable
- Número de Víctimas
- Características de las víctimas
- Precauciones a considerar
- Requerimientos de equipo especializado
- Apoyos adicionales
</t>
  </si>
  <si>
    <t xml:space="preserve"> Valora al paciente y elaborar el reporte de evaluación primaria especificando:
- Estado de conciencia del paciente: Alerta, Voz, Dolor e Inconciencia.
- Valoración de la permeabilidad de la vía área
- Método de control de vía aérea. 
- Ventilación: Volumen, frecuencia y patrón respiratorio.
- Método de restablecimiento de la mecánica respiratoria.
- Circulación: llenado capilar, calidad del pulso, color y temperatura de piel
- presencia de hemorragias y método de contención 
- Exploración física rápida del paciente en busca de lesiones letales.
- Escala de prioridades: "Triage"
</t>
  </si>
  <si>
    <t xml:space="preserve">Ejecuta el protocolo de manejo inicial del paciente y lo documenta en un reporte escrito que incluya:
- Selección de las técnicas acordes a la clasificación del paciente
- Descripción de las técnicas utilizadas de acuerdo a los resultados de la evaluación primaria.
- Resultados de la revaloración. 
</t>
  </si>
  <si>
    <t xml:space="preserve">Trasladar pacientes con base en la evalación inicial y a través de protocolos de evaluación secundaria, continua y de  manejo pre-hospitalario técnico y documental correspondientes para su seguimiento hasta su atención hospitalaria.
</t>
  </si>
  <si>
    <t xml:space="preserve">American Heart Associaton 
 (2012) SVB/BLS Para Profesionales De La Salud Estados Unidos Estados Unidos  Integracolor Ltd, 3210 Innovative Way
</t>
  </si>
  <si>
    <t xml:space="preserve"> American Heart Associaton (2012) Libro Del Proveedor. Soporte Vital Cardiovascular Avanzado 
 Estados Unidos Estados Unidos Integracolor Ltd, 3210 Innovative Way
</t>
  </si>
  <si>
    <t xml:space="preserve">Prehospital Traumalife Support Committe Of The National Association Of Emergency Medical Technicians. Comitte On Trauma Ofthe  American College Of Surgeons  
 (2008) PHTLS. Soporte Vital Básico y Avanzado En El Trauma Prehospitalario Barcelona España Elsevier Mosby
</t>
  </si>
  <si>
    <t xml:space="preserve">L. Jiménez Murillo, F.J. Montero Perez (2007) Compendio De Medicina De Urgencias.
 Madrid España Elsevier
</t>
  </si>
  <si>
    <t xml:space="preserve">Stinton P, Sturt. P. (2009) Urgencias En Enfermería
 Barcelona España Océano
</t>
  </si>
  <si>
    <t xml:space="preserve">José Fernando Guadalajara
 (2010) Cardiología México México Méndez Editores
</t>
  </si>
  <si>
    <t>El alumno intervendrá en situaciones de emergencia mediante la aplicación de los lineamientos legales y bioéticos así como la ejecución de técnicas de manejo del estrés para proporcionar una atención prehospitalaria de calidad.</t>
  </si>
  <si>
    <t>El alumno determinará el cumplimiento de los principios legales y bioéticos en el quehacer del paramédico para   la toma de decisiones durante la atención de emergencias.</t>
  </si>
  <si>
    <t xml:space="preserve">Identificar los fundamentos de ética y bioética.
Explicar los cuatro principios de la bioética
-Principio de no maleficencia.
-Principio de beneficencia.
-Principio de autonomía. 
-Principio de justicia.
Describir los componentes de un código de ética.
</t>
  </si>
  <si>
    <t xml:space="preserve">Relacionar la bioética con el quehacer del paramédico.
Elaborar una propuesta de un código de ética del paramédico.
</t>
  </si>
  <si>
    <t xml:space="preserve">Apto físicamente
Disciplina
Honestidad
Humildad
Observador y analitico
Proactividad
Responsabilidad
Respeto
Toma de decisiones
Trabajo bajo presión
Ética 
</t>
  </si>
  <si>
    <t xml:space="preserve">Tanatología Clínica </t>
  </si>
  <si>
    <t xml:space="preserve">Explicar el concepto de tanatología
Identificar las etapas del duelo: Negación y Aislamiento, Ira, Negociación o Pacto, Depresión y Aceptación o Esperanza
</t>
  </si>
  <si>
    <t>Implicaciones y responsabilidades legales del paramédico</t>
  </si>
  <si>
    <t xml:space="preserve">Identificar los artículos del código penal federal y estatal aplicable a las funciones y responsabilidades que realiza el paramédico
Explicar las responsabilidades legales en la atención médica prehospitalaria
</t>
  </si>
  <si>
    <t xml:space="preserve">A partir de la atención de situaciones de emergencia entregará un reporte que incluya:
-Las implicaciones bioéticas
-Principios bioéticos involucrados
-Responsabilidades médico legales del paramédico involucradas
-Intervención realizada
-Análisis de la intervención realizada
</t>
  </si>
  <si>
    <t xml:space="preserve">1- Identificar los fundamentos de ética y bioética
2. Explicar los cuatro principios de la bioética
3. Explicar el concepto de tanatología y las etapas del duelo
4. Identificar los artículos del código penal federal y estatal aplicable a las funciones y responsabilidades que realiza el paramédico
5. Comprender las responsabilidades legales en la atención médica prehospitalaria
</t>
  </si>
  <si>
    <t xml:space="preserve">Casos de Estudio
Lista de cotejo
</t>
  </si>
  <si>
    <t xml:space="preserve">Tarea de investigación
Discusión en grupo
Solución de problemas
</t>
  </si>
  <si>
    <t xml:space="preserve">Cañon.
Computadora.
Constitución Política de los Estados Unidos Mexicanos
Código Penal de Federal y Estatal
Ley General de Salud
Código de Ética de Paramédico (NAEMT)
</t>
  </si>
  <si>
    <t>Intervención en crisis</t>
  </si>
  <si>
    <t>El alumno identificará a pacientes en  situaciones de estrés y crisis conversivas para proporcionar atención prehospitalaria.</t>
  </si>
  <si>
    <t>Factores de estrés del paramédico y su manejo</t>
  </si>
  <si>
    <t xml:space="preserve">Describir el concepto de estrés en el en la atención prehospitalaria
Identificar los factores del estrés en el ámbito prehospitalario
Reconocer los signos y síntomas del estrés: Irritabilidad, incapacidad, insomnio, perdida del apetito, ansiedad, indecisión, perdida de lívido, aislamiento, apatía y sentimientos de culpa. 
Comprender las técnicas para el manejo del estrés: 
-Actividad física
-Hábitos alimenticios saludables
-Mantener un balance entre el trabajo y la familia
-Comunicación de familiares y amigos
-Cambios en el entorno laboral
-Búsqueda de apoyo profesional
</t>
  </si>
  <si>
    <t>Atender a personas en situaciones de estrés.</t>
  </si>
  <si>
    <t>Intervención en crisis conversivas</t>
  </si>
  <si>
    <t xml:space="preserve">Identificar las características de la crisis conversiva.
Explicar la intervención prehospitalaria en crisis conversivas:
Terapia breve y de emergencia (conversación del paramédico con el paciente)
</t>
  </si>
  <si>
    <t>Brindar atención prehospitalaria a pacientes  con crisis conversivas.</t>
  </si>
  <si>
    <t xml:space="preserve">Apto físicamente
Disciplina
Honestidad
Humildad
Observador y analitico
Proactividad
Responsabilidad
Respeto
Toma de decisiones
Trabajo bajo presión
Ética
</t>
  </si>
  <si>
    <t>Psicología del desastre</t>
  </si>
  <si>
    <t xml:space="preserve">Explicar los conceptos relacionados con la psicología en el desastre: cualitativos, cuantitativos, sociológicos, financieros e históricos.
Describir los problemas psicosociales en situaciones de desastre y emergencia.
Identificar el procedimiento del manejo de grupos en situaciones de desastre.
</t>
  </si>
  <si>
    <t xml:space="preserve">Apto físicamente
Disciplina
Honestidad
Humildad
Observador y analitico
Proactividad
Responsabilidad
Respeto
Toma de decisiones
Trabajo bajo presión
Ética
</t>
  </si>
  <si>
    <t xml:space="preserve">A partir de escenarios controlados de desastre entregará un reporte que contenga:
-La intervención realizada  
-Análisis de la intervención realizada
</t>
  </si>
  <si>
    <t xml:space="preserve">1. Identificar el concepto, factores, signos y síntomas, así como las técnicas para el manejo del estrés en el ámbito prehospitalario
2. Identificar las características de la crisis conversiva y desarrollar habilidades de acercamiento a la victima y persuasión
3. Comprender los conceptos de psicología en el desastre y  problemas psicosociales en situaciones de desastre y emergencia.
4.  Comprender el procedimiento del manejo de grupos en situaciones de desastre.
</t>
  </si>
  <si>
    <t xml:space="preserve">Simulación 
Guía de observación
</t>
  </si>
  <si>
    <t xml:space="preserve">Juego de roles
Equipos colaborativos
Solución de problemas
</t>
  </si>
  <si>
    <t xml:space="preserve">Cañón.
Computadora.
Maniquíes.
Material e instrumental médico (lámpara pupilera, 
Equipo de protección personal
Catalogo internacional de enfermedades.
</t>
  </si>
  <si>
    <t>Evaluar riesgos y peligros reales y potenciales de la escena de la emergencia mediante técnicas de inspección sensiorales, de análisis del entorno de la escena y de manejo de emociones, de acuerdo a los protocolos aplicables para salvaguardar la integridad del paciente y la suya para establecer el tipo de intervención prehospitalaria y en crisis.</t>
  </si>
  <si>
    <t xml:space="preserve">Elabora el reporte de la evaluación de la escena especificando:
-Hora en que llega la llamada.
-Fecha.
-Hora de salida de la ambulancia.
-Hora de llegada al escenario.
- Entorno y dirección del escenario.
- Datos de la unidad de emergencia.
- Información del operador y prestadores del servicio.
- Quien reporta.
- Tipo de Evento.
- Riesgos presentes.
- Riesgos latentes.
- Causas de riesgos
</t>
  </si>
  <si>
    <t>Realizar manejo inicial del paciente con base en la evaluación primaria y mediante la aplicación del protocolo correspomdiente a la clasificación del paciente, para contribuir a la preservación de la vida y funciones del paciente.</t>
  </si>
  <si>
    <t xml:space="preserve">Ejecuta el protocoll de manejo inicial del paciente y lo documenta en un reporte escrito que incluya: 
- Selección de las técnicas acordes a la clasificaciòn del paciente.
- Descripción de las ténicas utilizadas de acuerdo a los resultados de la evaluación primaria.
- Resultados de la revaloración.
</t>
  </si>
  <si>
    <t>Trasladar pacientes con base en la evaluación inicial y a través de protocolos de evaluación secundaria, continua y de manejo prehospitalario técnico y documental correspondientes para su seguimiento hasta su atención hospitalaria.</t>
  </si>
  <si>
    <t xml:space="preserve">Ejecuta los protocolos de traslado y evaluación secundaria correspondientes y los documenta en un reporte que incluya:
- Procolo de traslado utilizado de acuerdo a los resultados de la evaluación inicial del paciente.
- Resultados de la de evaluación secundaria:
   - Signos vitales.
   - Historial SAMPLER:  signos y síntomas, alergias, medicamentos, última ingesta, eventos previos y situaciones de riesgo.
- Técnicas de manejo secundario del paciente utilizadas.
</t>
  </si>
  <si>
    <t xml:space="preserve">Enrique (coord.) Parada Torres
 (2008) Psicología y emergencia México México Editorial desclee de brouwer
</t>
  </si>
  <si>
    <t xml:space="preserve">Manuel Armayones Ruiz (2011) Técnicas de apoyo psicológico y social en situaciones de crisis
 México México Ideas propias editorial
</t>
  </si>
  <si>
    <t xml:space="preserve">Rebeca Besada Fernandez (2011) Técnicas de apoyo psicológico y social al paciente y familia
 México México Ideaspropias editorial
</t>
  </si>
  <si>
    <t xml:space="preserve">Benjamin Dominguez (2008) Estres postraumático (ept)
 México México Trillas
</t>
  </si>
  <si>
    <t xml:space="preserve">Edna Martha Hamill Melendez (2013) Tanatología y bioética ante el sufrimiento humano
 México México Corporativo intermedica, s.a.
</t>
  </si>
  <si>
    <t xml:space="preserve">Maria del Carmen Castro Gonzalez
 (2013) Tanatología la familia ante la enfermedad y la muerte México México Editorial trillas
</t>
  </si>
  <si>
    <t xml:space="preserve">Teresita Tinajero Fontan
 (2011) Como enfrentar la muerte tanatología México México Editorial trillas
</t>
  </si>
  <si>
    <t>Bases moleculares de la vida</t>
  </si>
  <si>
    <t xml:space="preserve">El alumno demostrará experimentalmente las reacciones químicas para comprender los procesos que se desarrollan en el cuerpo humano. </t>
  </si>
  <si>
    <t>Generalidades de química.</t>
  </si>
  <si>
    <t xml:space="preserve">Describir el concepto general de química y su relación con otras ciencias.
Describir la organización y estructura de la tabla periódica de los elementos.
Diferenciar entre química orgánica y química inorgánica.
</t>
  </si>
  <si>
    <t>Determinar las propiedades de los elementos de acuerdo a su organización en la tabla periódica.</t>
  </si>
  <si>
    <t xml:space="preserve">Responsabilidad
Honesto
Honor
Humildad
Trabajo bajo presión
Observador y analítico
Tolerancia
Respeto
Confidencialidad
</t>
  </si>
  <si>
    <t>Química del carbón y tipos de enlaces</t>
  </si>
  <si>
    <t xml:space="preserve">Describir la configuración electrónica del carbono
Explicar los conceptos de 
Orbital atómico, orbital molecular y la Hibridación del carbono.
Clasificar enlaces químicos:  
-Iónico.
-Covalente (características)
-Polaridad de enlaces e interacción molecular.
</t>
  </si>
  <si>
    <t>Determinar el comportamiento de las moléculas en función de sus enlaces e interacciones.</t>
  </si>
  <si>
    <t>Ácidos y Bases</t>
  </si>
  <si>
    <t>Clasificar de acuerdo con la escala del potencial de hidrógeno, las reacciones en los ácidos y las bases.</t>
  </si>
  <si>
    <t>Demostrar experimentalmente las propiedades de las reacciones ácido-base.</t>
  </si>
  <si>
    <t xml:space="preserve">Entregará a partir de una práctica de laboratorio sobre reacciones ácido-base un reporte que incluya: 
-Elementos que participan en la reacción y sus propiedades de acuerdo a su ubicación en la tabla periódica.
-Tipo de enlace y carácter.
-Tipo de reacción.
</t>
  </si>
  <si>
    <t xml:space="preserve">1.- Identificar la organización y estructura de la tabla periódica.
2.- Comprender las diferencias entre la química orgánica e inorgánica.
3.- Identificar la configuración electrónica del carbono.
4.- Diferenciar los tipos de enlaces en la interacción de los elementos y de las moléculas.
5.- Identificar los tipos de reacción.
</t>
  </si>
  <si>
    <t xml:space="preserve">Práctica de laboratorio
Lista de Cotejo
</t>
  </si>
  <si>
    <t xml:space="preserve">Investigación
Práctica en laboratorios
Discusión en grupo
</t>
  </si>
  <si>
    <t>Familias de compuestos</t>
  </si>
  <si>
    <t>El alumno demostrará experimentalmente las propiedades de los grupos funcionales para comprender su interacción en el organismo en estados saludables y mórbidos</t>
  </si>
  <si>
    <t xml:space="preserve">Compuestos cíclicos y
Compuestos aromáticos
</t>
  </si>
  <si>
    <t xml:space="preserve">Formular los compuestos cíclicos y aromáticos
Demostrar experimentalmente las propiedades de los compuestos cíclicos y aromáticos
</t>
  </si>
  <si>
    <t xml:space="preserve">Alcoholes
Éteres
Aldehídos
Cetonas
</t>
  </si>
  <si>
    <t xml:space="preserve">Formular los alcoholes, éteres, aldehídos y cetonas.
Demostrar experimentalmente las propiedades de los  alcoholes, éteres, aldehídos y cetonas.
</t>
  </si>
  <si>
    <t xml:space="preserve">Compuestos carboxílicos, derivados y
Aminas
</t>
  </si>
  <si>
    <t xml:space="preserve">Formular los compuestos carboxílicos, derivados y aminas.
Demostrar experimentalmente las propiedades de los  compuestos carboxílicos, derivados y aminas.
</t>
  </si>
  <si>
    <t>El alumno determinará el rendimiento de reacciones químicas, mediante cálculos estequiométricos para comprender los procesos metabólicos del cuerpo humano.</t>
  </si>
  <si>
    <t xml:space="preserve">Reacciones químicas  </t>
  </si>
  <si>
    <t xml:space="preserve">Describir los tipos de reacciones y sus métodos de balanceo:
Combinación, descomposición y sustitución
Identificar los números de oxidación de los elementos en un compuesto
Definir las reacciones de óxido-reducción
</t>
  </si>
  <si>
    <t xml:space="preserve">Balancear ecuaciones químicas por los métodos de tanteo, algebraico ión-electrón.
</t>
  </si>
  <si>
    <t>Estequiometría y Balanceo</t>
  </si>
  <si>
    <t xml:space="preserve">Describir los conceptos de estequiometría, cantidades estequiométricas, reactivo limitante, reactivo en exceso, rendimiento y pureza.
Enunciar la ley de la conservación de la materia y la ley de las proporciones múltiples.
</t>
  </si>
  <si>
    <t xml:space="preserve">Resolver problemas de la estequiometría de reacciones químicas
Demostrar experimentalmente la ley de la conservación de la materia
</t>
  </si>
  <si>
    <t>El alumno propondrá acciones sanitaristas y epidemiológicas en emergencias y desastres, a través del análisis de los indicadores y características de las fases de atención sanitaria, así como la normatividad aplicable, para contribuir a la prevención, control y mitigación de fenómenos perturbadores.</t>
  </si>
  <si>
    <t>Salud Pública en Emergencias</t>
  </si>
  <si>
    <t>El alumno propondrá acciones sanitaristas en emergencias y desastres para contribuir a la mitigación del fenómeno perturbador.</t>
  </si>
  <si>
    <t>Conceptos de salud pública aplicados a las emergencias y desastres</t>
  </si>
  <si>
    <t xml:space="preserve">Explicar el concepto de salud pública y su relación con las emergencias y desastres.
Identificar los procedimientos normativos  en materia de sanidad ante emergencias y desastres 
Describir el  concepto e impacto del sanitarismo ante una emergencia o desastres
</t>
  </si>
  <si>
    <t xml:space="preserve">Establecer acciones sanitaristas.
</t>
  </si>
  <si>
    <t xml:space="preserve">Responsabilidad
Disciplina
Proactivo
Liderazgo
Trabajo en equipo.
Trabajo bajo presión
Analítico
Sistemático
Innovador
Actitud de servicio
Honestidad
Ética
Organizado
Empatía
Asertividad
Comunicación efectiva
Objetividad
</t>
  </si>
  <si>
    <t>Epidemiología en el desastre</t>
  </si>
  <si>
    <t xml:space="preserve">Explicar el concepto de la epidemiologia, así como sus elementos aplicables a las emergencias sanitarias.  
Describir el procedimiento en el manejo y disposición de los cadáveres en las emergencias y desastres.
Identificar manual de Procedimientos
de Evaluación y Respuesta Sanitaria a Emergencias y Desastres.
</t>
  </si>
  <si>
    <t xml:space="preserve">Establecer medidas epidemiológicas  acorde a las características de las emergencias sanitarias y desastres.
Determinar  acciones de  manejo y  disposición de cadáveres.
</t>
  </si>
  <si>
    <t xml:space="preserve">Responsabilidad
Disciplina
Proactivo
Liderazgo
Trabajo en equipo.
Trabajo bajo presión
Analítico
Sistemático
Innovación
Actitud de servicio
Honestidad
Ética
Organizado
Empatía
Asertividad
Comunicación efectiva
Objetividad
</t>
  </si>
  <si>
    <t>Niveles de atención a la salud</t>
  </si>
  <si>
    <t xml:space="preserve"> Describir los niveles de atención a la salud y  los elementos y características que los integran.
Identificar la clasificación de la atención a pacientes de acuerdo con las lesiones presentadas durante las emergencias y/o desastres
</t>
  </si>
  <si>
    <t xml:space="preserve">Seleccionar el nivel hospitalario de atención acorde a las características de las lesiones en los pacientes y las características de las situaciones de emergencias y desastres.
Canalizar pacientes según el nivel de atención a la salud en emergencias y desastres.
</t>
  </si>
  <si>
    <t xml:space="preserve">Responsabilidad
Disciplina
Proactivo
Liderazgo
Trabajo en equipo.
Trabajo bajo presión
Analítico
Sistemático
Innovación
Actitud de servicio
Honestidad
Ética 
Organizado
Empatía
Asertividad
Comunicación efectiva
Objetividad
</t>
  </si>
  <si>
    <t xml:space="preserve">1. Comprender los conceptos de salud publica aplicadas a las emergencias sanitarias.
2. Comprender la normatividad sanitaria aplicable a situaciones de emergencias y desastres.
3. Analizar los mecanismos epidemiológicos en la atención de las emergencias y desastres 
4. Comprender el manejo general de los cadáveres. 
5. Analizar los servicios de atención a la salud.
</t>
  </si>
  <si>
    <t xml:space="preserve">Estudio de caso
Listas de cotejo
</t>
  </si>
  <si>
    <t xml:space="preserve">Equipo multimedia
Computadora
Internet
Software de simuladores 
Videos
</t>
  </si>
  <si>
    <t>Atención sanitaria en desastres</t>
  </si>
  <si>
    <t>El alumno determinará la  fase de atención sanitaria en emergencias y desastres para contribuir a la toma de decisiones.</t>
  </si>
  <si>
    <t>Indicadores sanitaristas de la atención de las emergencias y desastres</t>
  </si>
  <si>
    <t xml:space="preserve">Explicar los indicadores de la atención de emergencias sanitarias en emergencias y desastres
Identificar las formulas establecidas de los indicadores sanitaristas.
</t>
  </si>
  <si>
    <t xml:space="preserve">Determinar los indicadores sanitaristas de  emergencias y desastres.
Establecer acciones sanitaristas  acorde a las características de la emergencias y desastres
</t>
  </si>
  <si>
    <t>Fases de la atención sanitaria en las emergencias y desastres</t>
  </si>
  <si>
    <t xml:space="preserve">Explicar las fases de la atención sanitarista en emergencias y desastres.
Identificar el Manual de Procedimientos de Evaluación y Respuesta Sanitaria a Emergencias y Desastres
</t>
  </si>
  <si>
    <t xml:space="preserve">Determinar la fase de atención sanitaria en las emergencias y desastres. 
Establecer acciones de acuerdo a la fase y características de las emergencias y desastres.
</t>
  </si>
  <si>
    <t>Evaluación inicial sanitarista de las emergencias y desastres</t>
  </si>
  <si>
    <t xml:space="preserve">Describir el concepto de la evaluación inicial sanitarista los componentes de la evaluación inicial en emergencias y desastres.
Explicar la relación de la evaluación inicial sanitarista con la planeación ante emergencias y desastres.
</t>
  </si>
  <si>
    <t>Elaborar la evaluación inicial sanitarista de emergencias y desastres.</t>
  </si>
  <si>
    <t xml:space="preserve">A partir del análisis de un caso estudio de emergencia o  desastre, elaborará un reporte que contenga:
- Indicadores sanitaristas de la atención ante el desastre
- Fase de atención a la emergencia y/o el desastre y su justificación 
- Acciones a implementar en las fases de atención
- Evaluación inicial sanitarista de la emergencia y/o desastre
- Conclusiones
</t>
  </si>
  <si>
    <t xml:space="preserve">1. Identificar los indicadores sanitaristas de atención en emergencias y desastres.
2. Comprender las fases de la atención sanitarista.
3. Analizar las acciones sanitaristas a implementar acorde a las características de la emergencia y desastre.
4. Comprender los procedimientos de evaluación inicial sanitarista.
5. Analizar los resultados de la evaluación inicial sanitarista.
</t>
  </si>
  <si>
    <t xml:space="preserve">Análisis de casos
Investigación
Solución de problemas
</t>
  </si>
  <si>
    <t xml:space="preserve">Elaborar un informe de la  capacidad de respuesta de los servicios de emergencia y de los riesgos de la región que  incluya:
A) CAPACIDAD DE RESPUESTA:
- Bases de operación: número y ubicación de las  bases, vehículos de emergencia (número, tipo y nivel de atención), equipamiento de rescate (vertical, urbano, de montaña, acuático, aéreo y materiales peligrosos), recursos de personal (funciones, formación y experiencia) y materiales.
- Centros de atención hospitalaria: ubicación, nivel de atención y capacidad instalada.
B) ANÁLISIS DE RIESGOS:
- Tipos y magnitud de los riesgos: presentes,  potenciales    y    latentes 
- Mapa
- Condiciones climáticas
- Condiciones sanitarias
- Idiosincrasia
- Antecedentes sociopolíticos
- Historia de desastres ocurridos en la región
- Directorio de posibles contactos de la zona
- Formatos de evaluación
- Requerimientos de recursos humanos y materiales.
- Vías de acceso
- Posibles efectos adversos: a la población, impacto ambiental, infraestructura (habitacional, comercial, industrial y público), servicios públicos, salud y económicos.
</t>
  </si>
  <si>
    <t xml:space="preserve">Valorar  la emergencia a través de un análisis de los riesgos potenciales y latentes, las características de la emergencia y capacidad de respuesta
para informar al centro de comando y determinar la estrategia a seguir.
</t>
  </si>
  <si>
    <t xml:space="preserve">Coordina y elabora un reporte de las actividades que contenga:
A) Supervisión a través de los registros de:
- Estadio de la emergencia (bajo, en proceso o fuera de control)
- Estadio de los riesgos potenciales y latentes (bajo, en proceso o fuera de control)
- Número aproximado de lesionados, evacuados y damnificados
- Protocolos aplicados
- Intercomunicación constante entre el centro de comando unificado y el personal en sitio de emergencia
- Desempeño del personal de emergencia
- Interacción con el personal de las instancias de apoyo 
- Estrategias establecidas y su adecuación ante las necesidades detectadas
- Rutas de acceso y evacuación
- Escenarios de atención, protección y seguridad. 
 B) Resultados de intervención:
- Responsable
- Fecha, lugar y duración de la emergencia
- Características de la emergencia y su control: técnicas y estrategias utilizadas
- Total de personas atendidas: lesionados, rescatados, damnificados
- Aproximación de personas desaparecidas
- Tipos de lesiones
- Impacto a la población
- Riesgos potenciales y latentes
- Capacidad de respuesta
- Participación de instancias de apoyo y actuación
- Bitácora de comunicación vía radio y electrónica entre el centro de mando y el sitio de la emergencia
Reportes de las estrategias implementadas 
- Reporte del equipo y material utilizado
- Interpretación y conclusiones de las acciones
- Informe a las autoridades y medios de comunicación
- Propuestas de mejora
</t>
  </si>
  <si>
    <t xml:space="preserve">Inspecciona inmuebles y zonas, y elabora un reporte  diagnóstico que incluya:
- Descripción del estatus  y nivel de riesgos en inmuebles: usos de suelo; elementos estructurales, no estructurales; recursos circundantes en el  entorno; características sociodemográficas; principales actividades económicas; características climatológicas durante las estaciones del año.
- Descripción de la vulnerabilidad y nivel de riesgos naturales y sociales: geológicos; hidrometeorológicos; químico-tecnológicos, sanitario-ecológicos y socio-organizativo.
- Antecedentes históricos de contingencias en la zona
- Capacidad de respuesta de los sistemas de urgencias (tiempo de arribo, accesos, tipos de sistemas de emergencias).
- Riesgos a los que se está expuesta la zona a partir del análisis de la información recabada del CENAPRED, atlas de riesgo y del sistema de información geográfica
- Conclusiones
</t>
  </si>
  <si>
    <t xml:space="preserve">Elabora e imparte cursos de capacitación que contengan:
- Detección de necesidades de capacitación
- Objetivos 
- Justificación
-Planeación del curso de capacitación: participantes, calendarización, temas, estrategias de enseñanza, materiales didácticos, estrategias de evaluación de los participantes, técnicas de manejo de grupo , y requerimientos de espacio y equipo
- Costo de la capacitación
- Evaluación del  curso y del instructor 
- Conclusiones y propuestas de mejora
</t>
  </si>
  <si>
    <t xml:space="preserve">Elabora el informe de  daños y necesidades de la población ante el desastre que integre:
1. Tipo de desastre
2. Entidad federativa
3. Municipio
4. Localidades/rancherías/comunidades/áreas o zonas afectadas
5. Población total aproximada
6. Porcentaje aproximado de población afectada  
7. Características del fenómeno perturbador
8. Hora probable de inicio
9. Fecha: D/M/A
10. Breve descripción del evento recabando la información de los brigadistas e instancias de apoyo: detalles de la activación del servicio y del traslado al sitio, procedimientos de atención al desastre.
11. Localización del puesto de mando: responsables operativos de las instancias de apoyo requeridos y del puesto de mando.
12. Afectaciones a los servicios vitales
13. Condiciones climáticas
14. Afectaciones a la población: heridos, desaparecidos y muertos
15. Refugios temporales requeridos
16. Requerimientos de los refugios habilitados: domicilio; capacidad; servicios vitales y tiempo de disponibilidad.
17. Transporte y evacuación: número, tipos y capacidad de transporte; rutas de acceso y  de evacuación.
18. Requerimientos de los recursos humanos, materiales y financieros 
19. Instalación del consejo municipal, estatal y/o federal de protección civil: responsables 
</t>
  </si>
  <si>
    <t xml:space="preserve">Implementar las acciones de intervención de acuerdo a los procedimientos establecidos en los programas de protección civil correspondientes, la gestión de recursos humanos y materiales, y la organización de las brigadas e instituciones de apoyo, para contribuir al regreso a la normalidad, 
establecidas en el cronograma:
- Fatiga y bitácoras de los brigadistas y coordinadores de brigadistas a sus jefes, día a día.
- Formatos de informe diario de los jefes del Centro de Comando Unificado.
</t>
  </si>
  <si>
    <t xml:space="preserve">Elabora el plan de acción y lo implementa en concordancia con los lineamientos de los programas de Protección civil correspondientes, que incluya:
A) ETAPA AUXILIO
1. Tipo y magnitud del evento.
2. Instituciones e instancias  de apoyo que participan con la descripción de la organización y comunicación con los responsables, detallando la dinámica del evento y ajustando las estrategias de acción planeadas.    
3. Cronograma de la organización de  las acciones a realizar, correspondiente a: 
- Delimitar  zonas de atención de la emergencia: de riesgos, latentes y potenciales, así como su dinámica,
- Rescate de heridos mediante rutas de acceso, evacuación y su canalización a hospitales,
- Rescate de personas afectadas mediante rutas de acceso, evacuación y su canalización a albergues,
- Habilitamiento de albergues,
- Censo de daños materiales y servicios vitales
- Acciones para mitigar los efectos,
- Establecer las condiciones de trabajo y de descanso de las brigadas hasta la vuelta a la normalidad. 
4. Ejecutar la supervisión e integrar  el informe diario de las actividades
B) ETAPA DE VUELTA A LA NORMALIDAD
5. Cronograma de la organización de las acciones de vuelta a la normalidad en la zona de desastre, de acuerdo a la normatividad aplicable:
- Verificación de la atención a heridos y atención en albergues,
- Retiro de brigadas e instancias de apoyo, 
- Censo de daños a infraestructura, viviendas y edificios públicos;   daño a mobiliario y daños a servicios vitales,
- Saneamiento, recuperación y habilitación de los servicios vitales,
- Saneamiento y recuperación de viviendas, comercios, infraestructura, vialidades e industrias,
- Reubicación de las comunidades afectadas y su fundamentación,
- Suministro de provisiones a los afectados.
6. Ejecutar el seguimiento e integrar  el informe de las actividades establecidas en el cronograma, con los representantes de las Instituciones e instancias de apoyo involucradas.
</t>
  </si>
  <si>
    <t xml:space="preserve">Elabora un informe de evaluación de  las acciones realizadas, que contenga:
1. Tipo y magnitud del evento.
2. Instituciones e instancias de apoyo participantes: 
- Bitácoras del desempeño de los brigadistas: seguimiento de protocolos, manejo de estrés y trabajo en equipo,
- Número de fallecidos de personal,
- Número de desaparecidos de personal,
- Número de personas lesionadas,
- Afectaciones de equipo y material,
- Tiempo de activación en las instituciones e instancias de apoyo,
- Tiempo de respuesta en la zona de desastre,
- Cantidad de personal de brigadas acorde a la magnitud del desastre,
- Tipo y cantidad de equipamiento y material acorde a la emergencia del desastre.
3. Análisis de Indicadores de las acciones implementadas durante el desastre:
- Localización de las zonas delimitadas: riesgos latentes y potenciales,
- Población atendida (sexo y edad);
- Número de personas lesionadas,
- Número de personas fallecidas,
- Número de personas desaparecidas,
- Número de personas afectadas,
- Mapas de rutas de acceso y evacuación utilizadas,
- Albergues: número de albergues habilitados, dirección, población atendida y vigencia del albergue.
- Número, tipo y estatus de viviendas afectadas; nivel socioeconómico de la población afectada; número, tipo y estatus de los servicios vitales
- Acciones emprendidas para mitigar los efectos en tiempo y forma
- Bitácoras de los roles de trabajo de las brigadas establecidos:  lugar de trabajo; tipo de trabajo; horas trabajadas; días trabajados; semanas y meses trabajados; alimentos; ropa y hospedaje
4. Análisis comparativo de las acciones implementadas durante el desastre, contra el cronograma y los protocolos establecidos.
5. Análisis de los indicadores de las acciones para la vuelta a la normalidad implementadas:
- Partes de servicio y bitácoras de la atención a heridos y atención en albergues.
- Reporte del retiro de brigadas e instancias de apoyo y su justificación
- Censo de daños a infraestructura, viviendas y edificios públicos;   daño a mobiliario y daños a servicios vitales
- Cumplimiento del cronograma del saneamiento, recuperación y habilitación de los servicios vitales
- Cumplimiento del cronograma del saneamiento y recuperación de viviendas, comercios, infraestructura, vialidades e industrias.
- Verificación de reubicación de las comunidades afectadas, de acuerdo a la normatividad.
- Cotejo de los reportes de entrega de provisiones a los afectados 
6. Análisis comparativo de las acciones para la vuelta a la normalidad implementadas, contra el cronograma acordado
7. conclusiones y propuestas de mejora
8. Anexos: formatos de registro y verificación; apoyos visuales.
</t>
  </si>
  <si>
    <t>Arcos Gonzáles Pedro; Castro Delgado Rafael 2008 Manual de Procedimientos de Evaluación y Respuesta Sanitaria en Emergencias y Desastres Madrid  España Fundación para la Cooperación y Salud Internacional Carlos III</t>
  </si>
  <si>
    <t>Biblioteca sede OPS- Catalogación en la fuente, Serie Manuales y Guías sobre Desastres No 5 2004 Manejo de Cadáveres en Situaciones de Desastres Washington, D.C. USA OPS</t>
  </si>
  <si>
    <t>Rodríguez Cabrero Gregorio, Monserrat Codorniu Julia 2002 Modelos de Atención Socio sanitaria Madrid España Ministerio de Trabajo y Asuntos Sociales</t>
  </si>
  <si>
    <t>SINAPROC 1998 Guía Técnica Para la Elaboración e Instrumentación del Programa Interno de Protección Civil México México Secretaría de Gobernación</t>
  </si>
  <si>
    <t>Erick K Noji 2000 Impacto de los Desastres en la Salud Pública Lima Perú OPS</t>
  </si>
  <si>
    <t xml:space="preserve">   
Ley General de Salud
</t>
  </si>
  <si>
    <t xml:space="preserve">  
Norma Oficial Mexicana NOM- 0237-SSA1 - 2004   
</t>
  </si>
  <si>
    <t>Coordinar la logística de atención a eventos y prevención de riesgos de seguridad e higiene mediante el análisis estadístico, la aplicación de protocolos, la capacitación y la operación de unidades de emergencia para contribuir a la mejora en la salud ocupacional y preservar la vida de las víctimas</t>
  </si>
  <si>
    <t xml:space="preserve">Cuarto </t>
  </si>
  <si>
    <t>El alumno realizará propuestas de mejora  en materia de seguridad e higiene a través del diagnóstico laboral y con base en la normatividad aplicable para disminuir los riesgos de trabajo que afectan la salud de los trabajadores</t>
  </si>
  <si>
    <t>Inducción a la seguridad industrial</t>
  </si>
  <si>
    <t>El alumno determinará los riesgos de trabajo en las áreas laborales con base en la normatividad de la STPS  para  registrar incumplimientos.</t>
  </si>
  <si>
    <t>Antecedentes y conceptos de  higiene y seguridad industrial.</t>
  </si>
  <si>
    <t xml:space="preserve">Describir los conceptos de seguridad, higiene, seguridad industrial, riesgo, zonas de riesgo, accidente,  incidente, acto inseguro, condición insegura, lesión. 
Diferenciar los conceptos de higiene y seguridad industrial
</t>
  </si>
  <si>
    <t>Las comisiones de seguridad e higiene industrial</t>
  </si>
  <si>
    <t xml:space="preserve">Describir el concepto, estructura y funciones  de la comisión  de seguridad e higiene con base a la normatividad de la Secretaria del Trabajo y Previsión Social (STPS).
Identificar la estructura general y condiciones de aplicación de la normatividad de la STPS.
</t>
  </si>
  <si>
    <t>Verificar el cumplimiento del reglamento de operación de una comisión mixta de seguridad e higiene en función de la Normativa STPS y normativa interna de la empresa.</t>
  </si>
  <si>
    <t>Señalética en la seguridad industrial</t>
  </si>
  <si>
    <t xml:space="preserve">Describir la señalética, sus características y aplicación acorde a la  normatividad vigente en la seguridad industrial
</t>
  </si>
  <si>
    <t>Determinar la señalética indispensable para la seguridad  de áreas industriales.</t>
  </si>
  <si>
    <t>Identificación  de riesgos</t>
  </si>
  <si>
    <t xml:space="preserve">Describir los tipos de riesgos industriales: 
-Ergonómicos
-Biológicos
-Mecánicos
-Eléctricos
-Químicos
Comprender los riesgos industriales con base en su nivel de peligrosidad:
-Ergonómicos
-Biológicos
-Mecánicos
-Eléctricos
-Químicos
</t>
  </si>
  <si>
    <t xml:space="preserve">Identificar los riesgos en una área laboral considerando su categorización de peligrosidad
 Determinar el grado de peligrosidad de los riesgos en áreas laborales.
</t>
  </si>
  <si>
    <t>Factores que intervienen en los accidentes de trabajo</t>
  </si>
  <si>
    <t>Comprender las condiciones de riesgo en el trabajo</t>
  </si>
  <si>
    <t>Determinar las condiciones de riesgo que intervienen en los accidentes de trabajo.</t>
  </si>
  <si>
    <t xml:space="preserve">A partir de una visita industrial guiada, realizará un reporte
que contenga:
-Registro de riesgos laborales:
-Ergonómicos
-Biológicos
-Mecánicos
-Eléctricos
-Químicos
-Categorización de los riesgos identificados.
-Señalética aplicable.
-Registro de las áreas de incumplimiento a la normatividad y propuesta de mejora.
</t>
  </si>
  <si>
    <t xml:space="preserve">1. Comprender los conceptos y la diferencia entre seguridad e higiene industrial.
2. Comprender la integración de una comisión de seguridad e higiene industrial y la normatividad de la STPS.
3. Relacionar la señalética correspondiente con la normativa aplicable.
 4.  Clasificar los riesgos industriales  según su peligrosidad.
5. Comprender las condiciones de riesgo en el trabajo
</t>
  </si>
  <si>
    <t xml:space="preserve">Práctica situada
Lista de cotejo
</t>
  </si>
  <si>
    <t xml:space="preserve">Equipos colaborativos
Tareas de investigación
Aprendizaje situado
</t>
  </si>
  <si>
    <t xml:space="preserve">Pintarrón
Cañón, 
Internet
Computadora
Normatividad de la STPS aplicable a la seguridad industrial: NOM-010-STPS-1999 y actuales. NOM-026-STPS-1998, 
Bitácoras
</t>
  </si>
  <si>
    <t>Seguridad en las operaciones</t>
  </si>
  <si>
    <t>El alumno determinará el cumplimiento de la normatividad referente a materiales y residuos peligrosos, y el equipo de protección personal, para garantizar la seguridad e higiene de los trabajadores.</t>
  </si>
  <si>
    <t>Manejo y almacenamiento de los materiales y residuos peligrosos</t>
  </si>
  <si>
    <t>Describir los tipos de materiales y residuos peligrosos así como los procedimientos de manejo y almacenamiento.</t>
  </si>
  <si>
    <t xml:space="preserve">Clasificar por grado de peligrosidad los materiales y residuos peligrosos en un centro de trabajo.
Verificar el cumplimiento de los protocolos de almacenamiento de los materiales y residuos peligrosos con base a la normatividad.
Verificar el cumplimiento de los protocolos de disposición de los residuos y materiales peligrosos con base a la normatividad
</t>
  </si>
  <si>
    <t>Equipo de protección personal y dispositivos de ingeniería en la seguridad industrial</t>
  </si>
  <si>
    <t xml:space="preserve">Identificar los dispositivos de protección personal en riesgos físicos: Casco, lentes de seguridad, guantes, protección auditiva, zapatos de seguridad industrial, fajas, arnés.
Identificar los dispositivos de protección personal en riesgos químicos y biológicos: Protección respiratoria, indumentaria especial.
Describir los dispositivos de ingeniería en la seguridad industrial utilizados en el  control de los riesgos de procesos:
Dispositivos de control de presión, temperatura e integridad de las personas e instalaciones.
</t>
  </si>
  <si>
    <t>Elegir el equipo de protección personal en las áreas de trabajo.</t>
  </si>
  <si>
    <t xml:space="preserve">A partir de estudio de casos, entregará un reporte que incluya: 
-Tipos de equipo de protección acorde a los procesos y a la normatividad
-Descripción del almacenamiento y disposición de los materiales y residuos peligrosos.
</t>
  </si>
  <si>
    <t xml:space="preserve">1. Identificar los materiales y residuos peligrosos utilizados en la industria.
2. Comprender el almacenamiento de los materiales y residuos peligrosos.
3. Comprender los criterios de manejo y almacenamiento de materiales y residuos peligrosos.
4.  Identificar las características de los equipo de seguridad. 
5. Describir los dispositivos de ingeniería en la seguridad industrial utilizados en el  control de los riesgos de procesos:
Dispositivos de control de presión, temperatura e integridad de las personas e instalaciones.
</t>
  </si>
  <si>
    <t xml:space="preserve">Estudio de casos
Solución de problemas
</t>
  </si>
  <si>
    <t xml:space="preserve">Análisis de casos
Equipos colaborativos
Investigación
</t>
  </si>
  <si>
    <t xml:space="preserve">Computadora
Bibliografía especializada
Pintarrón
Cañón, 
Internet
Computadora
Videos
Normativa de la STPS para la seguridad industrial
</t>
  </si>
  <si>
    <t>Higiene industrial</t>
  </si>
  <si>
    <t>El alumno propondrá medidas de mejora en materia de seguridad e higiene que asegure el cumplimiento de la normatividad para limitar el daño en la salud de los trabajadores.</t>
  </si>
  <si>
    <t>Agentes  contaminantes</t>
  </si>
  <si>
    <t xml:space="preserve">Identificar los agentes contaminantes en la industria.
Explicar la clasificación de los agentes contaminantes según su nivel de riesgo
</t>
  </si>
  <si>
    <t>Determinar la presencia y nivel de riesgo de contaminantes industriales en áreas de trabajo.</t>
  </si>
  <si>
    <t>Efectos de los agentes contaminantes en el organismo</t>
  </si>
  <si>
    <t>Explicar los daños provocados por agentes contaminantes: Físicos, químicos y biológicos.</t>
  </si>
  <si>
    <t>Verificar el cumplimiento del uso del equipo de protección personal en la prevención de los daños por agentes contaminantes.</t>
  </si>
  <si>
    <t xml:space="preserve">A partir de un caso práctico realizará un reporte con base a la normatividad aplicable en materia de seguridad e higiene que incluya:
-Agentes  contaminantes: Físicos. químicos y biológicos con base en la normatividad 
Cumplimiento del uso del equipo de protección personal. 
-Propuesta de mejora en la aplicación de la normatividad.
</t>
  </si>
  <si>
    <t xml:space="preserve">1.- Identificar los agentes contaminantes en la industria.
2. Clasificar los agentes contaminantes según su nivel de riesgo
3.- Comprender los daños provocados por agentes contaminantes: Físicos, químicos y biológicos.
</t>
  </si>
  <si>
    <t xml:space="preserve">Computadora
Bibliografía especializada
Pintarrón
Cañón, 
Internet
Computadora
Normativa de la STPS para la seguridad industrial
</t>
  </si>
  <si>
    <t xml:space="preserve"> Ejecutar protocolos de protección personal del Paramédico utilizando el equipamiento correspondiente y con base a la normatividad aplicable que le permitan intervenir en la escena de manera segura y sin exponerse a riesgos</t>
  </si>
  <si>
    <t xml:space="preserve">Genera y requisita una lista de verificación que incluya:
- Casco protector
- Cubrebocas
- Lentes de protección
- Guantes de latex
- Uniforme con reflejantes e identificación
- Botas especializadas
- Rodilleras
- Peto de identificación
- Mascarilla para RCP.
- Lámpara de diagnóstico
</t>
  </si>
  <si>
    <t xml:space="preserve">Estratificar prioridades de rescate a las víctimas de una escena mediante el análisis de datos y los protocolos correspondientes para salvaguardar la vida y la integridad de los pacientes y la suya propia. </t>
  </si>
  <si>
    <t>Rescatar victimas mediante la aplicación de  las técnicas y protocolos  de rescate correspondientes al tipo de escena para restablecer sus condiciones de seguridad.</t>
  </si>
  <si>
    <t xml:space="preserve">Elabora un informe de riesgos que incluya:
- Descripción estadística de vulnerabilidades: incidencias y prevalencias
- Descripción de zonas de riesgo
- Lista de cotejo de capacidades de autoprotección: Equipamiento de protección y recursos humanos y materiales disponibles
- Observación del cumplimiento de los protocolos de seguridad
</t>
  </si>
  <si>
    <t>Supervisar el cumplimiento de las acciones de prevención de incidentes, accidentes y siniestros con base en el plan de protección civil interno, y la verificación de condiciones de seguridad  y la normatividad aplicable para la mejora en la salud ocupacional y abatir el índice de accidentes.</t>
  </si>
  <si>
    <t xml:space="preserve">Verifica e integra un reporte de seguimiento que incluya:
- Comportamiento de vulnerabilidades: incidencias y prevalencias
- Lista de cotejo de cumplimiento de las capacidades de autoprotección: Equipamiento de protección y recursos humanos y materiales disponibles
- Guía de observación del cumplimiento de los protocolos de seguridad
- propuesta de acciones preventivas y de mejora.
</t>
  </si>
  <si>
    <t xml:space="preserve">C.Ray Asfahl
David W. Rieske (2010) Seguridad Industrial y administración de la salud  Naucalpan de Juárez, Estado de México. México Pearson
Educación
</t>
  </si>
  <si>
    <t xml:space="preserve">Espeso José (2009) Seguridad en el Trabajo Manual para la Formación del Especialista
 Barcelona España Lex Novo
</t>
  </si>
  <si>
    <t xml:space="preserve">ITACA (2006) Riesgos Derivados de las Condiciones de Seguridad.
 Barcelona España CEAC
</t>
  </si>
  <si>
    <t xml:space="preserve">Sánchez José (2007) Seguridad en el Trabajo
 Barcelona  España CONFEMETAL
</t>
  </si>
  <si>
    <t xml:space="preserve">Cortés José María (2007) Seguridad e Higiene en el trabajo
 Madrid España TEBAR
</t>
  </si>
  <si>
    <t>El alumno diagnosticará las condiciones de  la seguridad en empresas comerciales y de servicios mediante un diagnóstico de riesgos para implementar un programa de control de los mismos.</t>
  </si>
  <si>
    <t>Legislación de la higiene y seguridad</t>
  </si>
  <si>
    <t>El alumno verificará el cumplimiento  de la normatividad vigente referente a la seguridad industrial para disminuir los índices de accidentabilidad e incidentabilidad.</t>
  </si>
  <si>
    <t>Marco jurídico de la STPS</t>
  </si>
  <si>
    <t xml:space="preserve">Explicar los apartados del artículo 123 de la Constitución Política de los Estados Unidos Mexicanos relacionadas a la Seguridad Industrial.
Explicar los apartados de la Ley General de Trabajo en el rubro de la Seguridad Industrial
Explicar la estructura y contenido general del Reglamento General de Seguridad e Higiene Industrial
</t>
  </si>
  <si>
    <t xml:space="preserve">Verificar el cumplimiento de la ley general de trabajo en la seguridad industrial, en una situación dada.
Verificar el cumplimiento del artículo 123 en una situación dada.
</t>
  </si>
  <si>
    <t xml:space="preserve">Analítico
Disciplinado
Ético
Iniciativa
Manejo de estrés
Objetivo
Organizado
Puntual
Proactivo
Responsable
Trabajo en equipo
Tolerante
Toma de decisiones 
</t>
  </si>
  <si>
    <t>Normas de la seguridad e higiene</t>
  </si>
  <si>
    <t xml:space="preserve">Explicar la agrupación de las normas y su objeto de aplicación: 
-Seguridad, las diez normas específicas NOM-STPS-1,2,4,5,6,9,20,22,27,29.
-Salud, ocho normas específicas NOM-STPS-10,11,12,13,14,15,24,25. 
-Organización, siete normas específicas NOM-STPS- 17,18,19,21,26,28,30.
-De producto, nueve normas específicas NOM-STPS-100,101,102,103,104,106,113,115,116
- Tipo de proceso, siete normas específicas NOM-STPS- 03,07,08,16,23,31,32.
</t>
  </si>
  <si>
    <t>Verificar el cumplimiento de las normas de organización, de productos, de salud, de seguridad, específicas y de proceso.</t>
  </si>
  <si>
    <t xml:space="preserve">Mediante un caso práctico  integrará un reporte que incluya:
-nivel de protección física, salud e higiene de los trabajadores: nivel de accidentabilidad, frecuencia y riesgo.
-Frecuencia de incidentes.
-Nivel de cumplimiento de la normatividad.
-Conclusiones
</t>
  </si>
  <si>
    <t xml:space="preserve">1. Comprender la ley general del trabajo respectivo a la seguridad industrial.
2. Comprender el artículo tercero constitucional respectivo a la seguridad industrial.
3. Comprender el reglamento general de seguridad industrial.
4. Comprender las normas de la seguridad industrial
</t>
  </si>
  <si>
    <t xml:space="preserve">Investigación
Solución de problemas
</t>
  </si>
  <si>
    <t>Programas de Seguridad e higiene</t>
  </si>
  <si>
    <t>El alumno realizará un diagnóstico de riesgos en empresas comerciales y de servicios para implementar un programa interno de seguridad.</t>
  </si>
  <si>
    <t>Diagnóstico de seguridad en empresas comerciales y de servicios</t>
  </si>
  <si>
    <t xml:space="preserve">Identificar la clasificación de  las actividades y procesos de las empresas de acuerdo al giro clasificación de nivel de riesgo 
Explicar los métodos de análisis de riesgo aplicables según la actividad empresarial.
Identificar los accidentes más comunes según la actividad empresarial.
Identificar las enfermedades ocupacionales  más comunes según la actividad empresarial.
Reconocer la señalética utilizada en la seguridad industrial.
Reconocer el equipo de protección personal en la seguridad industrial
</t>
  </si>
  <si>
    <t>Detectar riesgos potenciales,  condiciones y actos inseguros de una empresa.</t>
  </si>
  <si>
    <t>Diseño e implementación de programas de seguridad en empresas comerciales y de servicios.</t>
  </si>
  <si>
    <t xml:space="preserve">Explicar los elementos  que constituyen los programas de seguridad.
Reconocer las normas de seguridad de acuerdo al tipo de industria y de proceso.
Explicar la conformación de brigadas.
</t>
  </si>
  <si>
    <t xml:space="preserve">Estructurar programas de seguridad internos.
Conformar  brigadas de respuesta en seguridad.
</t>
  </si>
  <si>
    <t xml:space="preserve">Mediante visita a una empresa entregará un reporte que contenga:
-Actividad o giro empresarial.
-Identificación de riesgos
-Diagnóstico de seguridad de la empresa considerando la clasificación de los centros de trabajo de acuerdo a los grados de riesgo establecidos en las normas aplicables. 
-Propuesta de un plan de seguridad para la empresa que incluya: acciones de mejora acorde al nivel de accidentabilidad y nivel del cumplimiento de la normatividad aplicable.
</t>
  </si>
  <si>
    <t xml:space="preserve">1. Comprender los diferentes procesos empresariales.
2. Comprender los accidentes más comunes según el proceso empresarial.
3. Comprender la identificación de riesgos.
4. Diagnosticar las condiciones de  seguridad en la empresa.
5. Comprender la estructura de un programa de seguridad.
</t>
  </si>
  <si>
    <t xml:space="preserve">Investigación
Proyectos
</t>
  </si>
  <si>
    <t xml:space="preserve">Equipos colaborativos.
Tareas de investigación.
Aprendizaje situado.
</t>
  </si>
  <si>
    <t>Introducción al Análisis de Riesgo</t>
  </si>
  <si>
    <t>El alumno determinará los riesgos en la seguridad en empresas comerciales y de servicios para su control.</t>
  </si>
  <si>
    <t>Métodos de análisis de riesgo</t>
  </si>
  <si>
    <t xml:space="preserve">Identificar los métodos cualitativos de análisis de riesgos "What if".
Identificar los métodos de análisis de riesgos de operabilidad "Hazop".
Identificar los métodos de análisis de riesgos de fallo y efecto "AMEF".
Identificar el método cinco de análisis de riesgos por que´s "5whys".
</t>
  </si>
  <si>
    <t xml:space="preserve">Determinar riesgos laborales.
Determinar riesgos de operación de procesos.
Determinar riesgos de fallo y efecto.
Determinar riesgos de incendio.
Determinar riesgos de intoxicación.
</t>
  </si>
  <si>
    <t xml:space="preserve">Explicar los criterios de actuación para el control de riesgos en relación al índice de accidentabilidad, tasa de frecuencia y riesgo, protección efectiva a la integridad física y de salud de los trabajadores.
Explicar el nivel de cumplimiento de la normatividad aplicable en seguridad, salud e higiene.
Explicar el nivel de cumplimiento de la normatividad aplicable en la protección al medio ambiente.
</t>
  </si>
  <si>
    <t xml:space="preserve">Determina los riesgos por probabilidad, exposición y consecuencias.
Proponer estrategias de control de riesgos de seguridad industrial.
</t>
  </si>
  <si>
    <t xml:space="preserve">A partir de un caso práctico realizará un reporte  que incluya:
Método de análisis de riesgos elegido y justificación de la elección.
-riesgos laborales.
-Prioridades de atención de acuerdo al nivel de riesgo por probabilidad, por exposición y por magnitud de consecuencias.
-Conclusiones
</t>
  </si>
  <si>
    <t xml:space="preserve">1.-Comprender los métodos de análisis de riesgo.
2. Identificar los riesgos por probabilidad, exposición y consecuencia.
3. Implementar acciones para el control de riesgos
</t>
  </si>
  <si>
    <t xml:space="preserve">Denton, Keth (1985) Seguridad Industrial, Administración y Métodos
 Detroit , Michigan USA Editorial Mc. Graw Hill
</t>
  </si>
  <si>
    <t>Handley, William (2004) Higiene en el Trabajo Pittsburgh , Pennsylvania USA Editorial Mc. Graw Hill</t>
  </si>
  <si>
    <t xml:space="preserve">Lazo Serna, Humberto (2006) Seguridad Industrial Cd. México México Editorial Porrúa
</t>
  </si>
  <si>
    <t xml:space="preserve">Grimaldi, Simonds (2002) La Seguridad Industrial: Administración
 Querétaro, Qro. México Ed. Alfa Omega
</t>
  </si>
  <si>
    <t xml:space="preserve">Robbins, Hacket (2003) Manual de Seguridad y Primeros Auxilios Querétaro, Qro.
 México Ed. Alfa Omega
</t>
  </si>
  <si>
    <t xml:space="preserve">Cortez Díaz José María (2005) Seguridad e higiene del trabajo 
 Querétaro, Qro. México Ed. Alfa Omega
</t>
  </si>
  <si>
    <t xml:space="preserve">Janania Abraham, Camilo
 (2003) Manual de Seguridad e Higiene Industrial  Cd. México México Ed. Limusa - Noriega
</t>
  </si>
  <si>
    <t xml:space="preserve">STPS - IMSS (2013) Ley Federal del Trabajo Cd. México México Diario Oficial de la Federación
</t>
  </si>
  <si>
    <t xml:space="preserve">STPS-IMSS (2009) Guía para las Comisiones Mixtas de Seguridad e Higiene en los Centros de Trabajo
 Cd. México México Diario Oficial de la Federación
</t>
  </si>
  <si>
    <t xml:space="preserve">Ramírez, Cesar (2000) Seguridad Industrial; un Enfoque Integral
 Distrito Federal México Editorial Limusa
</t>
  </si>
  <si>
    <t xml:space="preserve">González Muñiz, Ramón (2002) Manual Básico de Prevención de Riesgos Laborales
 Distrito Federal México Editorial Limusa
</t>
  </si>
  <si>
    <t xml:space="preserve">Ray, Asfhal (2000) Seguridad Industrial y Salud
 Distrito Federal México Editorial Prentice Hall
</t>
  </si>
  <si>
    <t>El alumno ministrará el soporte prehospitalario en trauma mediante los protocolos correspondientes para priorizar la atención y salvaguardar la integridad del paciente.</t>
  </si>
  <si>
    <t>Soporte prehospitalario básico en trauma</t>
  </si>
  <si>
    <t>El alumno valorará la condición y lesiones del paciente para decidir las intervenciones a relaizar y asignarle una prioridad de atención.</t>
  </si>
  <si>
    <t>Manejo inicial de las heridas, inmovilizaciones y vendajes.</t>
  </si>
  <si>
    <t xml:space="preserve">Describir los tipos de heridas y sus características.
Identificar los tipos y técnicas de vendaje.
Definir los tipos y técnicas de inmovilización por lesión.
Describir el procedimiento de manejo de objetos empalados.
</t>
  </si>
  <si>
    <t xml:space="preserve">Seleccionar el tipo de vendaje o inmivilización de acuerdo a la lesión.
Colocar vendajes
Inmovilizar lesiones
Ejecutar el manejo de objetos empalados
</t>
  </si>
  <si>
    <t>Control de hemorragias</t>
  </si>
  <si>
    <t xml:space="preserve">Identificar los tipos de hemorragias: arterial, venosa y capilar.
Describir los métodos de control de hemorragias: presión directa, uso de torniquete, crioterapia y hemostasico granulado.
Reseñar las indicaciónes y contraindicaciones de cada método.
</t>
  </si>
  <si>
    <t xml:space="preserve">Decidir el método adecuado para el control de la hemorragia según corresponda.
Ejecutar las técnicas de control de hemorragia.
</t>
  </si>
  <si>
    <t>TRIAGE prehospitalario</t>
  </si>
  <si>
    <t xml:space="preserve">Comprender el concepto de TRIAGE prehospitalario.
Definir el objetivo del TRIAGE prehospitalario.
Identificar los tipos de TRIAGE prehospitalario
</t>
  </si>
  <si>
    <t xml:space="preserve">Determinar el estado del paciente de acuerdo a los criterios del TRIAGE prehospitalrio.
Priorizar la atención de los pacientes de acuerdo a los criterios del TRIAGE prehospitalrio.
</t>
  </si>
  <si>
    <t xml:space="preserve">A través de la solución de casos clínicos, demostrará las técnicas de atención y las documenta en  un reporte que contenga lo siguiente:
- Tipo de herida.
- Colocación de los tipos de vendajes.
- Inmovilización de lesiones.
- Medidas de contensión de hemorragias según el tipo.
- Categorizar al paciente con base en los criterios del TRIAGE prehospitalario.
</t>
  </si>
  <si>
    <t xml:space="preserve">1.- Identificar los tipos de heridas.
2.-  Comprender los tipos y técnicas de vendajes e inmovilización.
3.- Identificar los tipos de hemorragias y las medidas de contención según el caso.
4.- Definir la importancia de la aplicación del TRIAGE prehospitalario.
5.- Clasificar los pacientes con base a los criterios del TRIAGE.
</t>
  </si>
  <si>
    <t xml:space="preserve">Guía de observación 
Casos clínicos
</t>
  </si>
  <si>
    <t xml:space="preserve">Simulación 
Análisis de casos
Prácticas en laboratorio
</t>
  </si>
  <si>
    <t xml:space="preserve">Cañón
Computadora
Maniquíes
Vendas
Ligaduras
Fotografías 
Material y equipo de inmovilización
Tarjeteros de TRIAGE
</t>
  </si>
  <si>
    <t>Soporte prehospitalario avanzado en trauma</t>
  </si>
  <si>
    <t>El alumno ejecutará el protocolo de soporte prehospitalario correspondiente de acuerdo al traumatismo para salvaguardar la condición del paciente.</t>
  </si>
  <si>
    <t>Trauma Craneoencefálico</t>
  </si>
  <si>
    <t xml:space="preserve">Reconocer las estructuras craneo-faciales. 
Reconocer la fisiologia neurológica 
Describir la clasificación del trauma craneoencefalico por mecanismo de lesión, gravedad y morfología. 
Identificar  los signos y síntomas de la herniación encefalica.
Identificar los signos y síntomas de muerte cerebral.
Describir las lesiones faciales: oculares, nasales y grados de Le Fort.
</t>
  </si>
  <si>
    <t xml:space="preserve">Determinar el traumatismo craneoencefálico por mecanismo, gravedad y morfología.
Ministrar tratamiento prehospitalario para el traumatismo craneoencefálico de acuerdo a su clasificación.
Detectar el síndrome de herniación y muerte cerebral.
Determinar el tipo de lesión facial en una situación dada.
Ministrar tratamiento prehospitalario acorde a la lesión facial.
</t>
  </si>
  <si>
    <t>Trauma de columna vertebral</t>
  </si>
  <si>
    <t xml:space="preserve">Reconocer las estructuras de la columna vertebral. 
Reconocer la fisiología de la columna vertebral. 
Describir las lesiones en la columna vertebral  por mecanismo de lesión.
Describir los signos y síntomas del shock neurogénico.
Describir las técnicas e importancia de la inmovilización y estabilización de cervicales.
Describir el tratamiento prehospitalario acorde a la lesión.
</t>
  </si>
  <si>
    <t xml:space="preserve">Determinar las lesiones de columna vertebral por región en una situación dada.
Relacionar los signos y síntomas del trauma de columna con el shock neurogénico.
Ministrar el tratamiento acorde al tipo de lesión vertebral.
</t>
  </si>
  <si>
    <t>Trauma de tórax</t>
  </si>
  <si>
    <t xml:space="preserve">Reconocer las estructuras oseas del tórax.
Reconocer las estructuras de los órganos contenidos en la cavidad torácica.
Reconocer la fisiología de los organos de la cavidad torácica.
Describir las lesiones potenciales del tórax por mecanismo de lesión. Describir la fisiopatología de las siguientes lesiones torácicas:
Fracturas costales.
Volet costal.
Contusión pulmonar.
Neumotórax simple y abierto.
Neumotórax a tensión.
Hemotórax simple y masivo.
Traumatismo cardiaco cerrado.
Taponamiento cardiaco.
Contusión cardiaca.
Rotura traumática de la aorta.
Rotura traqueobronquial.
Asfixia traumática.
Rotura diafragmática.
Reconocer las técnicas exploratorias del tórax
</t>
  </si>
  <si>
    <t xml:space="preserve">Determinar el el mecanismo de lesión en función de las lesiones presentes en el paciente.
Evaluar al paciente con sospecha de trauma de tórax.
Integrar los signos y síntomas encontrados.
Determinar el tipo y características de la lesión del paciente.
Ministrar el tratamiento prehospitalario acorde a la lesión y estado del paciente.
</t>
  </si>
  <si>
    <t xml:space="preserve">Describir las técnicas de tratamieto prehospitalario del trauma de tórax:
Descompresión torácica.
Válvula unidireccional o parche de tres puntos.
Pericardiocentesis.
</t>
  </si>
  <si>
    <t>Manejo avanzado de la vía aérea</t>
  </si>
  <si>
    <t xml:space="preserve">Describir la importancia de la oxigenación en el paciente de trauma.
Identificar los dispositivos para el manejo avanzado de la vía aérea: tubo endotraqueal, tubo laringeo, mascarilla laringea, obturador esofágico.
Describir la técnica de secuencia rápida de intubación.
Describir la mnemotécnia LEMON
Identificar las técnicas quirúrgicas para atención  de una vía aérea avanzada: cricotiroidotomia e intubación retrograda.
Reconocer los paramétros para el uso del ventilador mecánico.
Describir el uso e interpretación de la capnografía
</t>
  </si>
  <si>
    <t xml:space="preserve">Seleccionar el dispositivo de manejo avanzado de la vía aérea.
Determinar si una vía aérea es dificil con la mnemotécnia LEMON
Ejecutar la secuencia rápida de intubación.
Establecer una vía aérea definitiva.
Ejecutar las técnicas quirúrgicas para la cricotiroidotomia e intubación retrograda.
Programar el ventilador mecánico para el soporte ventilatorio del paciente. 
Determinar el estado de oxigenanción usando el capnografo.
</t>
  </si>
  <si>
    <t>Trauma abdominal</t>
  </si>
  <si>
    <t xml:space="preserve">Reconocer las estructuras de los organos contenidos en la cavidad abdominal.
Reconocer la fisiologia de los organos contenidos en la cavidad abdominal.
Reconocer las técnicas exploratorial de abdomen
Describir las lesiones potenciales por mecanismo de lesión.
Identificar los datos de irritación peritoneal en el paciente de trauma.
Identificar las características clínicas de el shock por trauma abdominal.
</t>
  </si>
  <si>
    <t xml:space="preserve">Valorar la presencia de datos de irritación peritoneal.
Determinar el estado de shock en función de los datos de irritación peritoneal.
Ministrar el manejo prehospitalario de trauma abdominal.
</t>
  </si>
  <si>
    <t>Trauma osteomuscular</t>
  </si>
  <si>
    <t xml:space="preserve">Reconocer las estructuras osteomusculares.
Describir las lesiones potenciales por mecanismo de lesión.
Reconocer las técnicas exploratorias osteomusculares.
Describir la clasificación de trauamtismos osteomusculares: lesiones potencialmente mortales, lesiones osteomusculares sin riesgo para la vida pero asociadas a lesiones multiorganicas potencialemente mortales y lesiones osteomusculares aisladas sin riesgo para la vida.
Describir el manejo prehospitalario de las lesiones osteomusculares: alineacion e inmovilización de las lesiones y control de hemorragias si fuera necesario.
</t>
  </si>
  <si>
    <t xml:space="preserve">Ejecutar las técnicas exploratorias osteomusculares.
Determinar el la existencia  de lesiones osteomusculares
Ministrar el manejo prehospitalario de la lesion osteomucular según su gravedad.
</t>
  </si>
  <si>
    <t xml:space="preserve">A partir de la solución de casos clínicos, integrará un portafolio de evidencias con los algoritmos de manejo:
-Trauma Craneoencefalico: craneal, ocular, nasal y facial.
-Trauma de columna.
-Trauma Torácico: Fracturas costales, Volet costal, Contusión pulmonar, Neumotórax simple y abierto, Neumotórax a tensión, Hemotórax simple y masivo, Traumatismo cardiaco cerrado, Taponamiento cardiaco, Contusión cardiaca, Rotura traumática de la aorta, Rotura traqueobronquial, Asfixia traumática, Rotura diafragmática.
-Trauma Abdominal: Datos de irritación peritoneal.
-Trauma osteomuscular:  lesiones potencialmente mortales, lesiones osteomusculares sin riesgo para la vida pero asociadas a lesiones multiorganicas potencialemente mortales y lesiones osteomusculares aisladas sin riesgo para la vida.
</t>
  </si>
  <si>
    <t xml:space="preserve">1.- Comprender los traumatismos craneoencefálicos y faciales, sus mecanismos de lesión y manejo prehospitalario.
2.- Comprender los traumatismos de columna vertebral, sus mecanismos de lesión y manejo prehospitalario.
3.- Comprender los traumatismos torácicos, sus mecanismos de lesión y manejo prehospitalario. 
4.- Comprender los traumatismos abdominales, sus mecanismos de lesión y manejo prehospitalario. 
5.- Comprender los traumatismos osteomusculares, sus mecanismos de lesión y manejo prehospitalario.
</t>
  </si>
  <si>
    <t xml:space="preserve">Guía de observación
Estudio de casos
</t>
  </si>
  <si>
    <t xml:space="preserve">Cañón
Computadora
Maniquíes
Bocinas
Equipo y material de inmovilización
Equipo y materia para el manejo avanzado de la vía aérea
Jelcos
</t>
  </si>
  <si>
    <t>Trauma en situaciones especiales</t>
  </si>
  <si>
    <t>El alumno ejecutará el protocolo de manejo correspondiente de acuerdo al trauma en situaciones especiales para salvaguardas la condición del paciente.</t>
  </si>
  <si>
    <t>Trauma por quemaduras</t>
  </si>
  <si>
    <t xml:space="preserve">Describir los tipos de quemaduras según su origen: físicos, químicos y biológicos.
Reconocerlas estructuras de la piel.
Describir la clasificación de las quemaduras por grados.
Explicar la fisiopatología del paciente quemado.
Explicar el manejo prehospitalario de las quemaduras según su origen.
Describir la regla de los nueve para estimar la superficie corporal quemada.
Describir la formula de Parkland para la reposición de líquidos en el paciente quemado.
Describir la fórmula de los diez para la reposición de líquidos a nivel prehospitalario.
</t>
  </si>
  <si>
    <t xml:space="preserve">Determinar el tipo de quemaduras según su origen: físico, químico y biológico.
Determinar el grado de quemaduras.
Determinar la superficie corporal quemada en el paciente.
Determinar la cantidad de soluciones a infundir durante el traslado.
Ejecutar el protocolo de atencion del paciente quemado.
</t>
  </si>
  <si>
    <t>Trauma pediatrico</t>
  </si>
  <si>
    <t xml:space="preserve">Identificar las características hemodinamicas del paciente pediatrico.
Explicar la necesidad del control de la vía aérea.
Explicar la importancia de la oxigenación oportuna en el paciente pediátrico
Describir los traumatismos pediatricos por mecanismo de lesión
Describir la escala de los traumatismos pediátricos.
</t>
  </si>
  <si>
    <t xml:space="preserve">Evaluar las constantes vitales del paciente pediátrico.
Determinar el dispositivo de oxigenación.
Determinar la severidad del trauma en el paciente pediátrico
Ministrar el manejo prehospitalario en casos de trauma pediátrico.
</t>
  </si>
  <si>
    <t>Trauma senil</t>
  </si>
  <si>
    <t xml:space="preserve">Identificar los mecanismos de lesion involucrados en las lesiones traumaticas del anciano.
Describir la relación entre problemas médicos preexistentes en lesiones traumaticas.
Identificar las modificaciones en las técnicas de inmovilización en pacientes geriátricos.
</t>
  </si>
  <si>
    <t xml:space="preserve">Diferenciar los problemas médicos preexistentes y las lesiones traumaticas en pacientes geriátricos.
Desarrollar técnicas de inmovilización en pacientes seniles.
Ministrar el manejo prehospitalario de trauma senil.
</t>
  </si>
  <si>
    <t>Trauma en el embarazo</t>
  </si>
  <si>
    <t xml:space="preserve">Identificar los mecanismos de lesion involucrados en el trauma de la mujer embarazada.
Identificar los mecanismos fisiológicos compensatorios ante el trauma en la mujer embarazada.
Describir la relación de problemas médicos preexistentes en las lesiones traumáticas.
Describir el manejo prehospitalario del trauma en la mujer embarazada.
</t>
  </si>
  <si>
    <t xml:space="preserve">Diferenciar entre los problemas médicos preexistentes y las lesiones traumáticas en pacientes embarazadas.
Ejecutar técnicas de inmovilización en las pacientes embarazada.
Ministrar el manejo prehospitalario.
</t>
  </si>
  <si>
    <t xml:space="preserve">A partir de la solución de casos clínicos, integrará un portafolio de evidencias que contenga:
-Clasificación de las quemaduras por agentes: físicos, químicos y biológicos.
-Características de las quemaduras por grados.
-Fórmula de Parkland.
-Fórmual de Parkland para paciente electrocutado.
-Fórmula de los diez.
-Regla de los nueve.
-Parametros normales de las constantes vitales en el paciente pediatrico.
-Escala de los traumatismo pediatricos.
-Técnicas de inmovilización en el paciente senil
-Epidemiología de las lesiones seniles por mecanismo de lesión.
-Mecanismos de lesión en la mujer embarazada.
-Ténicas de inmovilización en la mujer embarazada.
</t>
  </si>
  <si>
    <t xml:space="preserve">1.- Comprender las características y manejo del paciente quemado.
2.- Cuantificar la superficie corporal quemada mediante la regla de los nueve y la reposición de líquidos.
3.- Determinar las constantes vitales y escala de los traumatismos pediátricos.
4.- Comprender la epidemiologia de los traumatismos seniles y técnicas de inmovilización.
5.- Determinar el manejo prehospitalario del trauma en la mujer embarazada.
</t>
  </si>
  <si>
    <t xml:space="preserve">Simulación
Análisis de casos
Prácticas en laboratorio
</t>
  </si>
  <si>
    <t xml:space="preserve">Cañón
Computadora
Maniquíes
Bocinas
Equipo y material de inmovilización
Equipo y material para vía aérea avanzada
Sabanas térmicas
</t>
  </si>
  <si>
    <t>Determinar mecanismos de lesión del evento mediante el analisis de la cinemática de trauma, de la causa mórbida de la emergencia y el conteo de victimas para establecer prioridades, necesidades de apoyo, presunción de lesiones y conductas de manejo.</t>
  </si>
  <si>
    <t xml:space="preserve">Elabora el reporte del mecanismo de lesión esspecificando:
- Agente causal.
- Origen probable.
- Número de víctimas.
- Características de las víctimas.
- Precauciones a considerar
- Requerimientos de equipo especializado.
- Apoyos adicionales.
</t>
  </si>
  <si>
    <t>Realizar evaluación primaria del paciente mediante la aplicación del protocolo ABC, vía aérea, buena ventilación y circulación, y técnicas de exploración física rápida en busca de lesiones letales, para determinar prioridades de atención y establecer la presunción prehospitalaria</t>
  </si>
  <si>
    <t xml:space="preserve">Valora el paciente y elaborar el reporte de evaluación primaria especificando:
- Estado de conciencia del paciente: Alerta, Voz, Dolor e Inconciencia.
- Valoración de la permeabilidad de la vía área.
- Método de control de vía aérea.
- Ventilación: Volumen, frecuencia y patrón respiratorio.
- Método de restablecimiento de la mecánica respiratoria.
- Circulación: llenado capilar, calidad del pulso, color y temperatura de piel.
- Presencia de hemorragias y método de contención.
- Exploración física rápida del paciente en busca de lesiones letales.
- Escala de prioridades: "Triage"
</t>
  </si>
  <si>
    <t xml:space="preserve">Ejecuta los protocolos de traslado y evaluación secundaria correspondientes y los documenta en un reporte que incluya:
- Procolo de traslado utilizado de acuerdo a los resultados de la evaluación inicial del paciente.
- Resultados de la de evaluación secundaria:
   - Signos vitales.
   - Historial SAMPLER:  signos y síntomas, alergías, medicamentos, úlitma ingesta, eventos previos y situaciones de riesgo.
- Técnicas de manejo secundario del paciente utilizadas.
</t>
  </si>
  <si>
    <t xml:space="preserve">David N. Herndon (2009) Tratamiento Integral de las Quemaduras
 México México Masson
</t>
  </si>
  <si>
    <t>Martiniano Jaime Contreras et al (2006) Manual de Normas y Procedimientos en Trauma Antioquia España Editorial Universal de Antioquia</t>
  </si>
  <si>
    <t xml:space="preserve">NAEMT (2011) Soporte vital básico y avanzado en el trauma prehospitalario
 Barcelona España  Elsevier
</t>
  </si>
  <si>
    <t xml:space="preserve">NAEMT (2011) Soporte vital avanzado basado en la evaluación del paciente
 Barcelona España Elsevier
</t>
  </si>
  <si>
    <t xml:space="preserve">Michael D. Panté (2012) Evaluación y tratamiento avanzados de Trauma
 Ontario Canada Jones and Bartlett Learning
</t>
  </si>
  <si>
    <t xml:space="preserve">HENRY M. SEIDEL.
JANE W. BALL
JOYCE E. DAINS
JOHN A.
 (2011) Manual Mosby de Exploración física
 Madrid España Elsevier
</t>
  </si>
  <si>
    <t xml:space="preserve">Arthur C Guyton
 (2010) Fisiología Médica México México Panamerica
</t>
  </si>
  <si>
    <t xml:space="preserve">Drucker Colin Rene
 (2012) Fisiología Médica México México Manual Moderno.
</t>
  </si>
  <si>
    <t>Manejo de Residuos Peligrosos Biológicos Infecciosos</t>
  </si>
  <si>
    <t>Métodos de asepsia y antisepsia.</t>
  </si>
  <si>
    <t xml:space="preserve">Estudio de casos.
Guía de Observación.
</t>
  </si>
  <si>
    <t>El alumno realizará el rescate de víctimas utilizando la técnica y equipamiento que correspondan con la escena de emergencia para salvaguardar la vida del paciente</t>
  </si>
  <si>
    <t>Introducción a la búsqueda y rescate</t>
  </si>
  <si>
    <t>El alumno seleccionará los instrumentos, herramientas y el equipo de protección personal para llevar a cabo acciones de búsqueda y rescate</t>
  </si>
  <si>
    <t>Fundamentos de búsqueda y rescate</t>
  </si>
  <si>
    <t xml:space="preserve">Describir los conceptos de búsqueda y rescate
Definir los tipos de búsqueda y rescate: Acuático, vertical y vehicular
Identificar las herramientas e instrumentos para búsqueda y rescate
Detallar la clasificación de las herramientas e instrumentos para búsqueda y rescate
</t>
  </si>
  <si>
    <t>Seleccionar los instrumentos y herramientas acordes al tipo de la búsqueda y rescate</t>
  </si>
  <si>
    <t>Seguridad y protección en la búsqueda y rescate</t>
  </si>
  <si>
    <t>Describir los conceptos de seguridad y  protección en la búsqueda y rescate</t>
  </si>
  <si>
    <t xml:space="preserve">A partir de un caso práctico, entregará un reporte que contenga:
-Instrumentos a utilizar y justificación
-Herramientas a utilizar y justificación
-Equipo de seguridad y protección a utilizar y justificación
-Observaciones sobre el caso presentado
</t>
  </si>
  <si>
    <t xml:space="preserve">1. Comprender los conceptos de búsqueda y rescate
2.  Identificar los tipos de búsqueda y rescate
3. Identificar las herramientas e instrumentos para búsqueda y rescate
4. Comprender la clasificación de las herramientas e instrumentos para búsqueda y rescate
5. Comprender los conceptos de seguridad y  protección en la búsqueda y rescate
</t>
  </si>
  <si>
    <t xml:space="preserve">Análisis de casos
Discusión en grupo
Investigación
</t>
  </si>
  <si>
    <t xml:space="preserve">Computadora
Proyector
Diapositivas
Videos
Pintarrón
</t>
  </si>
  <si>
    <t>Rescate acuático</t>
  </si>
  <si>
    <t>El alumno seleccionará los instrumentos, herramientas y el equipo de protección personal para llevar a cabo acciones de búsqueda y rescate acuático</t>
  </si>
  <si>
    <t>Técnicas de búsqueda y rescate acuático</t>
  </si>
  <si>
    <t>Describir las técnicas de búsqueda y rescate acuático: agarres, remolques, bloqueos, desprendimientos y extracción de pacientes del agua</t>
  </si>
  <si>
    <t>Describir los instrumentos, herramientas y equipo de protección personal,  búsqueda y rescate acuático</t>
  </si>
  <si>
    <t xml:space="preserve">Describir las técnicas de búsqueda y rescate acuático: agarres, remolques, bloqueos, desprendimientos y extracción de pacientes del agua  </t>
  </si>
  <si>
    <t xml:space="preserve">A partir de un estudio de caso, entregará un reporte que contenga:
-Técnica a utilizar
-Instrumentos
-Herramientas
-Equipo de protección personal
-Observaciones sobre los criterios para la selección
</t>
  </si>
  <si>
    <t xml:space="preserve">1. Comprender las técnicas de búsqueda y rescate acuático 
2. Identificar los instrumentos, herramientas y equipo de protección personal para búsqueda y rescate acuático
</t>
  </si>
  <si>
    <t>III. Rescate Vertical</t>
  </si>
  <si>
    <t>El alumno seleccionará los instrumentos, herramientas y el equipo de protección personal para llevar a cabo acciones de búsqueda y rescate vertical</t>
  </si>
  <si>
    <t>Técnicas de búsqueda y rescate vertical</t>
  </si>
  <si>
    <t>Describir la técnica de búsqueda y rescate vertical: rappel y anclaje</t>
  </si>
  <si>
    <t>Instrumentos, herramientas y equipo de protección personal para búsqueda y rescate vertical</t>
  </si>
  <si>
    <t xml:space="preserve">Describir los instrumentos, herramientas y equipo de protección personal para búsqueda y rescate vertical
Explicar la utilización de los instrumentos, herramientas y equipo de protección personal para búsqueda y rescate vertical
</t>
  </si>
  <si>
    <t>Elaborar los nudos y amarres utilizados en la búsqueda y rescate vertical</t>
  </si>
  <si>
    <t xml:space="preserve">1. Comprender la técnica de búsqueda y rescate vertical
2.Identificar los instrumentos, herramientas y equipo de protección personal para búsqueda y rescate vertical
3. Comprender la utilización de los instrumentos, herramientas y equipo de protección personal para búsqueda y rescate vertical
</t>
  </si>
  <si>
    <t xml:space="preserve">Computadora
Proyector
Diapositivas
Videos
Pintarrón
Cuerdas
Arneses
Mosquetones
Guantes
Casco
Lentes de protección
Mascarillas
Descensor y ascensor
Coderas
Rodilleras
Eslingas
Poleas
Canastilla
</t>
  </si>
  <si>
    <t>Rescate vehicular</t>
  </si>
  <si>
    <t>El alumno ejecutará las técnicas de rescate vehicular para la extracción segura de víctimas</t>
  </si>
  <si>
    <t>Técnicas de  rescate vehicular</t>
  </si>
  <si>
    <t>Describir las técnicas de rescate vehicular: rápida, armada y extricación</t>
  </si>
  <si>
    <t>Ejecutar las técnicas de rescate vehicular</t>
  </si>
  <si>
    <t>Instrumentos, herramientas y equipo de protección personal para rescate vehicular</t>
  </si>
  <si>
    <t xml:space="preserve">Describir los instrumentos, herramientas y equipo de protección personal para rescate vehicular
Explicar la utilización de los instrumentos, herramientas y equipo de protección personal utilizados en el rescate vehicular
</t>
  </si>
  <si>
    <t>Seleccionar los instrumentos, herramientas y equipo de protección personal de acuerdo con la técnica de rescate vehicular</t>
  </si>
  <si>
    <t xml:space="preserve">A partir de un caso simulado, entregará un video en el cual desarrolle una de las técnicas de rescate vehicular, y lo documentará en un reporte que incluya: 
-Técnica a utilizar
-Instrumentos
-Herramientas
-Equipo de protección personal
-Observaciones sobre los criterios para la selección
</t>
  </si>
  <si>
    <t xml:space="preserve">1. Comprender las técnicas de rescate vehicular
2. Identificar los instrumentos, herramientas y equipo de protección personal para rescate vehicular
3. Comprender la utilización de los instrumentos, herramientas y equipo de protección personal utilizados en el rescate vehicular
</t>
  </si>
  <si>
    <t xml:space="preserve">Guía de observación
Ejercicio práctico
</t>
  </si>
  <si>
    <t xml:space="preserve">Juego de roles
Simulación
Equipos colaborativos
</t>
  </si>
  <si>
    <t xml:space="preserve">Computadora
Proyector
Diapositivas
Videos
Pintarrón
Equipo de protección personal
Chalecos de extracción
</t>
  </si>
  <si>
    <t xml:space="preserve">Espinosa Ramírez, S (2009) Atención sanitaria inicial en situaciones de emergencia
 Madrid España ARÁN
</t>
  </si>
  <si>
    <t>Pérez Salvador, P (2010) Manual de técnicos de transporte sanitario Madrid España ARÁN</t>
  </si>
  <si>
    <t>Coordinar la operación de servicios de emergencia y de protección civil, con base en el análisis de los riesgos de los agentes y fenómenos perturbadores, planes y acciones de intervención, herramientas administrativas y la normatividad aplicable, para disminuir la morbimortalidad y el impacto económico, social y ecológico.</t>
  </si>
  <si>
    <t>El alumno determinará estrategias de prevención y adaptación, a través de la evaluación de  la planeación urbana y de los riesgos y amenazas derivadas de fenómenos perturbadores relacionadas con el impacto ambiental, para contribuir a disminuir la vulnerabilidad de centros de población.</t>
  </si>
  <si>
    <t>Principios de urbanismo</t>
  </si>
  <si>
    <t>El alumno evaluará la vulnerabilidad zonas de asentamiento humano, para determinar acciones de preventivas ante situaciones de emergencias y desastres.</t>
  </si>
  <si>
    <t xml:space="preserve">Tipología de las ciudades
</t>
  </si>
  <si>
    <t>Identificar los conceptos de urbanismo, crecimiento urbano, urbe, población, población urbana, población rural, traza urbana, asentamiento humano, asentamientos irregulares.</t>
  </si>
  <si>
    <t>Medio físico urbano</t>
  </si>
  <si>
    <t xml:space="preserve">Describir los componentes del medio físico urbano:
a) Medio físico natural: 
- Clima: temperatura, vientos, precipitación, humedad.
- Elementos geológicos: fallas geológicas, zonas sísmicas, deslizamientos, bancos de material.
- Suelos: suelos fértiles suelos erosionables, suelos que dificultan el asentamiento humano.
- Agua: Mantos acuíferos superficiales y subterráneos, escurrimientos
- Topografía
- Zonas inundables
- Flora 
- Fauna
b) Medio físico artificial: 
- Redes de comunicación
- infraestructura 
- equipamiento
- espacios adaptados: espacios abiertos y espacios cerrados.
Explicar la relación entre los elementos del medio físico urbano y los fenómenos perturbadores.
</t>
  </si>
  <si>
    <t>Evaluar la vulnerabilidad de centros de población humano ante fenómenos perturbadores con base en el análisis de los elementos del medio físico urbano.</t>
  </si>
  <si>
    <t xml:space="preserve">A partir de un caso de estudio de centros de población entregará un análisis de vulnerabilidad que incluya:
- Elementos del medio físico
- Histórico de riesgos
- Agentes afectables
- Estimación cuantitativa y cualitativa de daños esperados
- Ponderación de la vulnerabilidad de los sistemas/poblaciones objeto de estudio frente a las amenazas.
- Localizar en mapas la  ponderación vulnerabilidad
- Recomendaciones generales de prevención y adecuación
</t>
  </si>
  <si>
    <t xml:space="preserve">1. Comprender los conceptos básicos de tipología urbana
2. Identificar los tipos y características de los asentamientos humanos
3. Identificar los componentes del medio físico urbano
4. Comprender la relación entre los elementos del medio físico urbano y los fenómenos perturbadores.
5. Elaborar análisis de vulnerabilidad de centros de población.
</t>
  </si>
  <si>
    <t xml:space="preserve">Estudio de casos 
Rúbrica
</t>
  </si>
  <si>
    <t xml:space="preserve">Pintarrón
Computadora
Cañón
 Internet
Software de simulación
Mapas
 Tabla de campo
Cámaras fotográficas y de video
GPS 
</t>
  </si>
  <si>
    <t>Planes de Desarrollo urbano</t>
  </si>
  <si>
    <t>El alumno determinará estrategias y propuestas de mejora a los planes de desarrollo urbano, para contribuir a la prevención de los efectos de los fenómenos perturbadores..</t>
  </si>
  <si>
    <t>Ordenamiento territorial</t>
  </si>
  <si>
    <t xml:space="preserve">Definir el concepto de sistema de planeación urbana
Explicar el concepto de ordenamiento territorial  y las características y elementos de los planes de ordenamiento territorial.
</t>
  </si>
  <si>
    <t>Planes sectoriales de desarrollo urbano</t>
  </si>
  <si>
    <t xml:space="preserve">Describir los tipos y características de los planes sectoriales de desarrollo urbano: urbano, conurbados y rurales.
Identificar los elementos que integran los planes sectoriales de desarrollo urbano:
-  Delimitación del centro de población.
-  Reservas, usos y destinos del territorio del centro de población 
- Estructura urbana: centros vecinales, centro de barrio y sub centro urbano.
- Atlas de peligros naturales.
</t>
  </si>
  <si>
    <t>Determinar adecuaciones a los planes de ordenamiento territorial y sectorial de desarrollo urbano.</t>
  </si>
  <si>
    <t xml:space="preserve">A partir de planes de ordenamiento territorial o sectorial urbanos o rurales, entregará un reporte de evaluación lo siguiente:
-  Delimitación del centro de población.
-  Reservas, usos y destinos del territorio del centro de población 
- infraestructura
- Estructura urbana: centros vecinales, centro de barrio y subcentro urbano.
- Atlas de peligros naturales
- Estrategias y propuestas de mejora a los planes desde el enfoque de protección civil.
- Conclusiones.
</t>
  </si>
  <si>
    <t xml:space="preserve">1. Comprender el concepto de sistema de planeación urbana.
2. Identificar los elementos de los programas de ordenamiento territorial.
3. Identificar los elementos de los programas sectoriales de desarrollo urbano. 
4. Analizar los programas de ordenamiento territorial y sectorial.
5. Elaborar estrategias y propuestas de mejora a los programas de ordenamiento territorial y sectorial.
</t>
  </si>
  <si>
    <t xml:space="preserve">Pintarrón
Computadora
Cañón
 Internet
Software  
Mapas 
</t>
  </si>
  <si>
    <t>Gestión ambiental y sustentabilidad</t>
  </si>
  <si>
    <t>El alumno propondrá acciones generales de protección civil, para minimizar los riesgos derivados de los impactos ambientales de las actividades productivas.</t>
  </si>
  <si>
    <t>Conceptos fundamentales de gestión ambiental</t>
  </si>
  <si>
    <t xml:space="preserve">Identificar los principales conceptos de gestión ambiental:
Ecosistema, ambiente, impacto y  aspecto ambiental, áreas naturales protegidas, contaminación, inversión térmica, desempeño, calidad ambiental, sustentabilidad, vulnerabilidad, agentes contaminantes, sistemas de gestión.
</t>
  </si>
  <si>
    <t>Desarrollo Sustentable</t>
  </si>
  <si>
    <t xml:space="preserve">Identificar los principales indicadores del desarrollo sustentable; social, económico y ambiental.
Explicar la relación de la sustentabilidad y el campo de la protección civil.
</t>
  </si>
  <si>
    <t>Determinar acciones generales de protección civil  en contribución al desarrollo sustentable.</t>
  </si>
  <si>
    <t>Impacto ambiental</t>
  </si>
  <si>
    <t xml:space="preserve">Describir los conceptos de aspectos ambientales e impacto ambiental (primario y secundario)
Identificar los elementos que integran el manifiesto de impacto ambiental (MIA) y el informe preventivo.
Identificar los impactos potenciales y de los factores ambientales relevantes en la prevención de emergencias y desastre:
-Efectos contaminantes (agua, suelo, aire, residuos, ruido, radiación, sustancias peligrosas)
- Abastecimiento energético y efectos en los recursos naturales.
-Riesgos naturales y efectos geológicos.
- Uso del terreno y sus efectos.
Identificar las medidas políticas de respuesta ante emergencias y desastres: mitigación y adaptación.
</t>
  </si>
  <si>
    <t xml:space="preserve">Verificar la afinidad de los proyectos sujetos a MIA e informes preventivos con los instrumentos normativos relativos a la protección civil.
Proponer acciones para eliminar, minimizar o evitar impactos ambientales y sus efectos como factores de riesgo a centros de población
</t>
  </si>
  <si>
    <t xml:space="preserve">A partir de un caso de estudio relativo a una actividad productiva, elaborará una propuesta de mejora que incluya:
- Indicadores de desarrollo sustentable  
- Efectos negativos de los aspectos ambientales
- Cumplimiento de la normatividad de protección civil.
- Propuestas para minimizar los riesgos derivados de los impactos ambientales
- Conclusiones y recomendaciones
</t>
  </si>
  <si>
    <t xml:space="preserve">1.  Comprender los conceptos relacionados con la gestión ambiental.
2. Relacionar los aspectos del desarrollo sostenible con  sus indicadores.
3. Diferenciar los conceptos de aspecto ambientales e impacto ambiental.
4. Analizar los elementos de la MIA de un área susceptible
5. Determinar los factores de riesgo de un área susceptible.
</t>
  </si>
  <si>
    <t xml:space="preserve">Pintarrón
Computadora
Cañón
 Internet
Software  
</t>
  </si>
  <si>
    <t>Programas estatales en respuesta al Cambio Climático</t>
  </si>
  <si>
    <t>El alumno propondrá estrategias de mejora a los programas estatales en respuesta al Cambio Climático para minimizar la vulnerabilidad, riesgos y amenazas a centros de población.</t>
  </si>
  <si>
    <t>Fundamentos de cambio climático</t>
  </si>
  <si>
    <t xml:space="preserve">Identificar los conceptos fundamentales de:
- Variabilidad climática
- Cambio climático
-  Amenaza
- Vulnerabilidad
- Riesgo
- Adaptación al cambio climático
Explicar las teorías referentes a las causas y efectos del cambio climático.
Diferenciar los conceptos de incremento de temperatura y calentamiento global.
Relacionar los factores de riesgo derivados del cambio climático con el campo de la protección civil.
</t>
  </si>
  <si>
    <t xml:space="preserve">Determinar las amenazas derivadas del cambio climático
Proponer estrategias disminuir la vulnerabilidad de los centros de población por efectos del cambio climático.
</t>
  </si>
  <si>
    <t>Programas Estatales en respuesta al Cambio Climático (PEACC)</t>
  </si>
  <si>
    <t xml:space="preserve">Identificar los elementos y metodología de los Programas Estatales en respuesta al Cambio Climático:
- Selección del equipo de trabajo
- Definición de la unidad de análisis y el alcance territorial
- Caracterización de las amenazas
- Caracterización de la vulnerabilidad
- Caracterización del riesgo
- Opciones de adaptación
- Informe final y las recomendaciones
</t>
  </si>
  <si>
    <t xml:space="preserve">Evaluar las acciones en respuesta a la vulnerabilidad, riesgos y amenazas derivados del cambio climático contenidas en los programas PEACC.
Determinar adecuaciones a los planes estatales en respuesta al Cambio Climático..
</t>
  </si>
  <si>
    <t xml:space="preserve">A partir de un plan estatal de respuesta al cambio climático, elaborará un reporte que incluya:
- Amenazar derivadas del cambio climático
- Vulnerabilidad, riesgos y amenazas
- Estrategias y propuestas de mejora a los planes desde el enfoque de protección civil.
- Conclusiones
</t>
  </si>
  <si>
    <t xml:space="preserve">1. Identifica los conceptos principales relacionados con el cambio climático
2. Comprender las teorías referentes a las causas y efectos del cambio climático.
3. identificar los elementos los programas estatales en respuesta al cambio climático.
4. Evaluar las acciones en respuesta a la vulnerabilidad, riesgos y amenazas derivados del cambio climático 
5. Proponer estrategias y acciones de mejora.
</t>
  </si>
  <si>
    <t xml:space="preserve">Análisis de casos
Tareas de investigación
Equipos colaborativos
</t>
  </si>
  <si>
    <t xml:space="preserve">Computadora 
Cañón
Estudio impreso 
</t>
  </si>
  <si>
    <t>Determinar las necesidades de recursos  humanos y materiales, a partir de un análisis de la disponibilidad de los mismos y riesgos de la región, para gestionar los requerimientos del centro de atención de emergencias.</t>
  </si>
  <si>
    <t xml:space="preserve">Elaborar un informe de la  capacidad de respuesta de los servicios de emergencia y de los riesgos de la región que  incluya:
A) CAPACIDAD DE RESPUESTA:
- Bases de operación: número y ubicación de las  bases, vehículos de emergencia (número, tipo y nivel de atención), equipamiento de rescate (vertical, urbano, de montaña, acuático, aéreo y materiales peligrosos), recursos de personal (funciones, formación y experiencia) y materiales.
- Centros de atención hospitalaria: ubicación, nivel de atención y capacidad instalada.
B) ANÁLISIS DE RIESGOS:
- Tipos y magnitud de los riesgos: presentes,  potenciales    y    latentes 
- Mapa
- Condiciones climáticas
- Condiciones sanitarias
- Idiosincrasia
- Antecedentes sociopolíticos
- Historia de desastres ocurridos en la región
- Directorio de posibles contactos de la zona
- Formatos de evaluación
- Requerimientos de recursos humanos y materiales.
- Vías de acceso
- Posibles efectos adversos: a la población, impacto ambiental, infraestructura (habitacional, comercial, industrial y público), servicios públicos, salud y económicos. 
</t>
  </si>
  <si>
    <t>Planear acciones de respuesta, con base en un análisis de riesgos, capacidad de respuesta, recursos disponibles y los protocolos establecidos, para eficientar los servicios de emergencias.</t>
  </si>
  <si>
    <t>Valorar la emergencia, a través de un análisis de los riesgos potenciales y latentes, las características de la emergencia y capacidad de respuesta.</t>
  </si>
  <si>
    <t xml:space="preserve"> Coordinar las acciones de respuesta ante la emergencia, a través de las estrategias establecidas, las brigadas, instituciones de apoyo, los protocolos de atención y la normatividad aplicable, para responder acorde a la situación de emergencia.</t>
  </si>
  <si>
    <t xml:space="preserve">Coordina y elabora un reporte de las actividades que contenga:
A) Supervisión a través de los registros de:
- Estadio de la emergencia (bajo, en proceso o fuera de control)
- Estadio de los riesgos potenciales y latentes (bajo, en proceso o fuera de control)
- Número aproximado de lesionados, evacuados y damnificados
- Protocolos aplicados
- Intercomunicación constante entre el centro de comando unificado y el personal en sitio de emergencia
- Desempeño del personal de emergencia
- Interacción con el personal de las instancias de apoyo 
- Estrategias establecidas y su adecuación ante las necesidades detectadas
- Rutas de acceso y evacuación
- Escenarios de atención, protección y seguridad. 
 B) Resultados de intervención:
- Responsable
- fecha, lugar y duración de la emergencia
- Características de la emergencia y su control: técnicas y estrategias utilizadas
- Total de personas atendidas: lesionados, rescatados, damnificados
- Aproximación de personas desaparecidas
- Tipos de lesiones
- Impacto a la población
- Riesgos potenciales y latentes
- Capacidad de respuesta
- Participación de instancias de apoyo y actuación
- Bitácora de comunicación vía radio y electrónica entre el centro de mando y el sitio de la emergencia
- Reportes de las estrategias implementadas 
- Reporte del equipo y material utilizado
- Interpretación y conclusiones de las acciones
- Informe a las autoridades y medios de comunicación
- Propuestas de mejora.
</t>
  </si>
  <si>
    <t>Diagnosticar el nivel de riesgo y vulnerabilidad de inmuebles y zonas, mediante técnicas de inspección, el análisis de la información de expertos y con base en la normatividad aplicable, para integrar el atlas de riesgo.</t>
  </si>
  <si>
    <t xml:space="preserve">Inspecciona inmuebles y zonas, y elabora un reporte  diagnóstico que incluya:
- Descripción del estatus  y nivel de riesgos en inmuebles: usos de suelo; elementos estructurales, no estructurales; recursos circundantes en el  entorno; caracterizas sociodemográficas; principales actividades económicas; características climatológicas durante las estaciones del año.
- Descripción de la vulnerabilidad y nivel de riesgos naturales y sociales: geológicos; hidrometeoro lógicos; químico-tecnológicos, sanitario-ecológicos y socio-organizativo.
- Antecedentes históricos de contingencias en la zona
- Capacidad de respuesta de los sistemas de urgencias (tiempo de arribo, accesos, tipos de sistemas de emergencias).
- Riesgos a los que se está expuesta la zona a partir del análisis de la información recabada del CENAPRED, atlas de riesgo, y del sistema de información geográfica
- Conclusiones
</t>
  </si>
  <si>
    <t>Estructurar programas de protección civil, considerando el atlas de riesgo, las características de la población y la normatividad aplicable, para proteger a la población, sus bienes y el entorno.</t>
  </si>
  <si>
    <t xml:space="preserve">Elabora un programa de protección civil que contenga:
1. Definición del programa
2. Objetivos
3. Desarrollo del programa : normatividad en la que se basa, medidas y dispositivos de protección, seguridad y autoprotección del personal, usuarios, bienes y medio ambiente
4.Subprograma de prevención: 
- Definición
- Funciones organización, documentación del programa interno, análisis de riesgos; directorios e inventarios; señalización; programa de mantenimiento; normas de seguridad; equipos de seguridad; capacitación; difusión y concientización; realización de ejercicios y simulacros.
5. Subprograma de auxilio: 
- definición
- Funciones: alertamiento, plan de emergencias y evaluación de daños.
6. Subprograma de recuperación:
- Definición
- Funciones: vuelta a la normalidad
- Anexos
</t>
  </si>
  <si>
    <t xml:space="preserve">Elabora e imparte cursos de capacitación que contenga:
- Detección de necesidades de capacitación
- Objetivos 
- Justificación
- planeación del curso de capacitación: participantes, calendarización, temas, estrategias de enseñanza, materiales didácticos, estrategias de evaluación de los participantes, técnicas de manejo de grupo , y requerimientos de espacio y equipo
- Costo de la capacitación
- Evaluación del  curso y del instructor 
- Conclusiones y propuestas de mejora.
</t>
  </si>
  <si>
    <t>Determinar los daños y las necesidades de la población ante un fenómeno perturbador,  mediante el análisis de los informes de los brigadistas e instancias de apoyo y técnicas de recolección de datos,  para establecer las acciones de intervención.</t>
  </si>
  <si>
    <t xml:space="preserve">Elabora el informe de  daños y necesidades de la población ante el desastre que integre:
1. Tipo de desastre
2. Entidad federativa
3. Municipio
4. Localidades/rancherías/comunidades/áreas o zonas afectadas
5. Población total aproximada
6. Porcentaje aproximado de población afectada  
7. Características del fenómeno perturbador
8. Hora probable de inicio
9. Fecha: D/M/A
10. Breve descripción del evento recabando la información de los brigadistas e instancias de apoyo: detalles de la activación del servicio y del traslado al sitio, procedimientos de atención al desastre.
11. Localización del puesto de mando: responsables operativos de las instancias de apoyo requeridos y del puesto de mando.
12. Afectaciones a los servicios vitales
13. Condiciones climáticas
14. Afectaciones a la población: heridos, desaparecidos y muertos
15. Refugios temporales requeridos
16. Requerimientos de los refugios habilitados: domilicilio; capacidad; servicios vitales y tiempo de disponibilidad.
17. Transporte y evacuación: número, tipos y capacidad de transporte; rutas de acceso y  de evacuación.
18. Requerimientos de los recursos humanos, materiales y financieros 
19. Instalación del consejo municipal, estatal y/o federal de protección civil: responsables.
B) ETAPA DE VUELTA A LA NORMALIDAD
5. Cronograma de la organización de las acciones de vuelta a la normalidad en la zona de desastre, de acuerdo a la normatividad aplicable:
- Verificación de la atención a heridos y atención en albergues.
- Retiro de brigadas e instancias de apoyo 
- Censo de daños a infraestructura, viviendas y edificios públicos;   daño a mobiliario y daños a servicios vitales
- Saneamiento, recuperación y habilitación de los servicios vitales
- Saneamiento y recuperación de viviendas, comercios, infraestructura, vialidades e industrias.
- Reubicación de las comunidades afectadas y su fundamentación
- Suministro de provisiones a los afectados
6. Ejecutar el seguimiento e integrar  el informe de las actividades establecidas en el cronograma, con los representantes de las Instituciones e instancias de apoyo involucradas.
</t>
  </si>
  <si>
    <t>Implementar las acciones de intervención, de acuerdo a los procedimientos establecidos en los programas de protección civil correspondientes, la gestión de recursos humanos y materiales, y la organización de las brigadas e instituciones de apoyo, para contribuir al regreso a la normalidad.</t>
  </si>
  <si>
    <t xml:space="preserve">Elabora el plan de acción y lo implementa en concordancia con los lineamientos de los programas de Protección civil correspondientes, que incluya:
A) ETAPA AUXILIO
1. Tipo y magnitud del evento
2. Instituciones e instancias  de apoyo que participan con la descripción de la organización y comunicación con los responsables, detallando la dinámica del evento y ajustando las estrategias de acción planeadas.    
3. Cronograma de la organización de  las acciones a realizar, correspondiente a: 
- delimitar  zonas de atención de la emergencia: de riesgos, latentes y potenciales, así como su dinámica
- Rescate de heridos mediante rutas de acceso y evacuación, y su canalización a hospitales
- Rescate de personas afectadas mediante rutas de acceso y evacuación, y su canalización a albergues
- Habilitamiento de albergues
- Censo de daños materiales y servicios vitales
- Acciones para mitigar los efectos
- Establecer las condiciones de trabajo y de descanso de las brigadas hasta la vuelta a la normalidad 
4. Ejecutar la supervisión e integrar  el informe diario de las actividades establecidas en el cronograma:
- Fatiga y bitácoras de los brigadistas y coordinadores de brigadistas a sus jefes, día a día.
- Formatos de informe diario de los jefes del Centro de Comando Unificado
</t>
  </si>
  <si>
    <t xml:space="preserve">Elabora un informe de evaluación de  las acciones realizadas, que contenga:
1. Tipo y magnitud del evento.
2. Instituciones e instancias de apoyo participantes: 
- bitácoras del desempeño de los brigadistas: seguimiento de protocolos, manejo de estrés y trabajo en equipo.
- Número de fallecidos de personal
- Número de desaparecidos de personal
- Número de personas lesionadas
- Afectaciones de equipo y material
- Tiempo de activación en las instituciones e instancias de apoyo
- Tiempo de respuesta en la zona de desastre
- Cantidad de personal de brigadas acorde a la magnitud del desastre
- Tipo y cantidad de equipamiento y material acorde a la emergencia del desastre
3. Análisis de Indicadores de las acciones implementadas durante el desastre:
- Localización de las zonas delimitadas: riesgos, latentes y potenciales
- Población atendida (sexo y edad):
- Número de personas lesionadas
- Número de personas fallecidas
- Número de personas desaparecidos
- Número de personas afectadas
- Mapas de rutas de acceso y evacuación utilizadas
- Albergues: número de albergues habilitados, dirección, población atendida y vigencia del albergue.
- Número, tipo y estatus de viviendas afectadas; nivel socioeconómico de la población afectada; número, tipo y estatus de los servicios vitales
- Acciones emprendidas para mitigar los efectos en tiempo y forma
- Bitácoras de los roles de trabajo de las brigadas establecidos:  lugar de trabajo; tipo de trabajo; horas trabajadas; días trabajados; semanas y meses trabajados; alimentos; ropa y hospedaje
4. Análisis comparativo de las acciones implementadas durante el desastre, contra el cronograma y los protocolos establecidos.
5. Análisis de los indicadores de las acciones para la vuelta a la normalidad implementadas:
- partes de servicio y bitácoras de la atención a heridos y atención en albergues.
- reporte del retiro de brigadas e instancias de apoyo y su justificación
- Censo de daños a infraestructura, viviendas y edificios públicos;   daño a mobiliario y daños a servicios vitales
- Cumplimiento del cronograma del saneamiento, recuperación y habilitación de los servicios vitales
- Cumplimiento del cronograma del saneamiento y recuperación de viviendas, comercios, infraestructura, vialidades e industrias.
- Verificación de reubicación de las comunidades afectadas, de acuerdo a la normatividad.
- Cotejo de los reportes de entrega de provisiones a los afectados 
6. Análisis comparativo de las acciones para la vuelta a la normalidad implementadas, contra el cronograma acordado:
7. Conclusiones y propuestas de mejora
8. Anexos: formatos de registro y verificación; apoyos visuales.
</t>
  </si>
  <si>
    <t>Calva José Luis (2007) Sustentabilidad y desarrollo ambiental Distrito Federal México Miguel ángel Porrúa</t>
  </si>
  <si>
    <t>Gómez orea Domingo (2002) Evaluación de impacto ambiental Distrito Federal México mundiprensa</t>
  </si>
  <si>
    <t>Cámara de diputados de h. congreso de la unión (2012) Ley general de asentamientos humanos Distrito Federal México Dirección de documentación y análisis</t>
  </si>
  <si>
    <t>Países miembros de la OCDE (2006) Integración de la adaptación en la cooperación para el desarrollo Distrito Federal México OCDE</t>
  </si>
  <si>
    <t>Sánchez bravo Álvaro (2007) Ciudades medioambientales Sevilla España arcibel</t>
  </si>
  <si>
    <t>MATERIA 01</t>
  </si>
  <si>
    <t>MATERIA 02</t>
  </si>
  <si>
    <t>El estudiante desarrollará en forma progresiva sus capacidades motrices a través del entrenamiento físico para fomentar sus buenos hábitos y mantenerse en forma.</t>
  </si>
  <si>
    <t>El estudiante comprenderá el concepto y origen del acondicionamiento físico para determinar la importancia de la actividad física en su desempeño como paramédico.</t>
  </si>
  <si>
    <t>Antecedentes generales y Conceptos básicos del acondicionamiento físico.</t>
  </si>
  <si>
    <t xml:space="preserve">Identificar el origen y el desarrollo de la actividad física.
Definir los conceptos de:
-Actividad física  
-Acondicionamiento físico 
-Ejercicio físico 
-Capacidad física  
-Rendimiento Humano
Flexibilidad
Velocidad
Fuerza
Resistencia </t>
  </si>
  <si>
    <t xml:space="preserve">No aplica </t>
  </si>
  <si>
    <t>Capacidad de análisis 
Iniciativa 
Analítico 
Disciplina 
Dominio personal
Responsable</t>
  </si>
  <si>
    <t>Higiene personal y estado físico.</t>
  </si>
  <si>
    <t>Definir los conceptos de:
Higiene Personal
Estado Físico
Pruebas de acondicionamiento físico.
Relacionar los conceptos básicos del acondicionamiento físico con las actividades propias del paramédico.</t>
  </si>
  <si>
    <t>Realizar pruebas de acondicionamiento físico del paramédico.
A través de evaluaciones específicas de: Flexibilidad, Velocidad, Fuerza y Resistencia.</t>
  </si>
  <si>
    <t xml:space="preserve">Observación  Capacidad de análisis 
Iniciativa 
Analítico 
Disciplina 
Dominio personal Responsable </t>
  </si>
  <si>
    <t>El estudiante realizará ejercicios de motricidad y arcos de movimiento para comprender y desarrollar sus capacidades motoras.</t>
  </si>
  <si>
    <t>El estudiante realizará ejercicios de flexibilidad, resistencia, fuerza y velocidad para desarrollar su condición física.</t>
  </si>
  <si>
    <t>Explicar la importancia de la flexibilidad y sus tipos: activa o dinámica y pasiva o estática. 
Reconoce los tipos de ejercicios para desarrollar la flexibilidad del cuerpo humano.</t>
  </si>
  <si>
    <t>Explicar la importancia de la resistencia física en el desarrollo de las actividades del paramédico.
Reconoce los tipos de ejercicios para desarrollar la resistencia física.</t>
  </si>
  <si>
    <t>Explicar los tipos de velocidad: de reacción, de movimiento y de desplazamiento. 
Reconocer la importancia de la velocidad para las actividades del paramédico.
Reconoce los tipos de ejercicios para el desarrollo de la velocidad.</t>
  </si>
  <si>
    <t xml:space="preserve">Describir la importancia de la fuerza en el desarrollo de las actividades del paramédico.
Reconoce los tipos de ejercicios para desarrollar la fuerza.
</t>
  </si>
  <si>
    <t>Ejecutara mediante pruebas físicas las cuatro áreas fundamentales del acondicionamiento físico: Flexibilidad, resistencia, velocidad y fuerza.</t>
  </si>
  <si>
    <t>1.- Comprender la importancia de la resistencia, fuerza, velocidad y flexibilidad en el desarrollo de las actividades del paramédico.
2.- Comprender las técnicas para el desarrollo de la flexibilidad, resistencia, fuerza y velocidad.
3.- Ejecutar ejercicios de acondicionamiento físico.</t>
  </si>
  <si>
    <t>Genera y requisitar una lista de verificación que incluya:
- Casco protector
- Cubre bocas
- Lentes de protección
- Guantes de látex
- Uniforme con reflejantes e identificación
- Botas especializadas
- Rodilleras
- Peto de identificación
- Mascarilla para RCP.
- Lámpara de diagnóstico</t>
  </si>
  <si>
    <t>Elabora el reporte de la evaluación de la escena especificando:
- Hora en que llega la llamada
- Fecha
- Hora de salida de la ambulancia 
- Hora de llegada al escenario
- Entorno y dirección del Escenario
- Datos de la unidad de emergencia
- Información del operador y prestadores del servicio
- Quien reporta
- Tipo de Evento
- Riesgos presentes
- Riesgos latentes
- Causas de riesgos</t>
  </si>
  <si>
    <t>Ejecuta el protocolo de manejo inicial del paciente y lo documenta en un reporte escrito que incluya:
- selección de las técnicas acordes a la clasificación del paciente
- Descripción de las técnicas utilizadas de acuerdo a los resultados de la evaluación primaria.
- Resultados de la revaloración.</t>
  </si>
  <si>
    <t>Jürgen Weineck, -2016, Entrenamiento total , México, México, Editorial Paidotribo México S De Rl De Cv</t>
  </si>
  <si>
    <t>Jarmo Ahoen et al, -2012, Kinesiología y anatomía aplicada a la actividad física (2da Edición) , México, México, Editorial Paidotribo</t>
  </si>
  <si>
    <t>Adrían Humanes Copado, Ernesto Cogolludo Sánchez, -2019, Valoración de la condición física e intervención en accidentes, Madrid , España, Editorial Editex</t>
  </si>
  <si>
    <t>G. Gregory Haff, N. Travis Triplett, -2017, Principios del entrenamiento de la fuerza y del acondicionamiento físico, Badalona , España, Editorial Paidotribo</t>
  </si>
  <si>
    <t>Márquez Rosa, Sara, Garatachea Vallejo, Nuria, -2013, Actividad física y salud, Madrid, ESpaña, Editorial Díaz Santos</t>
  </si>
  <si>
    <t xml:space="preserve">Alwyn Cosgrove, Craig Rasmussen , -2021, Diseño de programas de entrenamiento: Guía práctica para profesionales del acondicionamiento físico y el deporte, Barcelona, España, Ediciones Tutor, S.A.; 1er edición </t>
  </si>
  <si>
    <t>MATERIA 04</t>
  </si>
  <si>
    <t>MATERIA 05</t>
  </si>
  <si>
    <t>MATERIA 06</t>
  </si>
  <si>
    <t>MATERIA 07</t>
  </si>
  <si>
    <t>MATERIA 08</t>
  </si>
  <si>
    <t>MATERIA 09</t>
  </si>
  <si>
    <t xml:space="preserve">El estudiante propondrá estrategias administrativas mediante la aplicación del proceso administrativo, a partir de su marco teórico, para el desarrollo óptimo de las organizaciones
</t>
  </si>
  <si>
    <t>El estudiante localizará  las estructuras de los aparatos relacionados con el Sistema de Vida y de Relación para identificar estados patológicos y lesiones.</t>
  </si>
  <si>
    <t>Identificar los nombres, la situación y posición  regional de las estructuras del sistema musculo esquelético
Tipos de articulaciones y su función</t>
  </si>
  <si>
    <t>Localizar las estructuras anatómicas del sistema musculo esquelético por regiones.
Explicar la clasificación de las articulaciones y describir los movimientos posibles.</t>
  </si>
  <si>
    <t>Analítico
Disciplinado
Ético
Iniciativa
Organizado
Puntual
Proactivo
Responsable
Trabajo en equipo</t>
  </si>
  <si>
    <t xml:space="preserve">Realizará un portafolio de evidencias con esquemas de los sistemas, aparatos y órganos que componen el sistema de vida de relación, que muestre la relación entre ellos y que contenga:
-Nombre
-Localización de estructuras por regiones y planos.
-Forma 
-Tamaño
-Volumen
-Relación </t>
  </si>
  <si>
    <t>1. Comprender la terminología anatómica
2. Identificar la planimetría anatómica
3. Identificar las estructuras que conforman el sistema musculo esquelético, articulaciones, su localización y funcionalidad.
4. Identificar las estructuras que conforman el sistema cardiovascular y su localización
5. Identificar las estructuras del Aparato respiratorio y su localización
6. Identificar las estructuras del sistema nervioso y su localización</t>
  </si>
  <si>
    <t>Equipos colaborativos
Prácticas de laboratorio
Tareas de investigación</t>
  </si>
  <si>
    <t>El estudiante localizará  las estructuras de los aparatos relacionados con el Sistema de Generación de Energía para identificar estados patológicos y lesiones</t>
  </si>
  <si>
    <t xml:space="preserve">Realizará un portafolio de evidencias con esquemas de los sistemas, aparatos y órganos que componen el sistema de generación de energía, que muestre la relación entre ellos y que contenga:
-Nombre
-Localización de estructuras por regiones y planos.
-Forma 
-Tamaño
-Volumen
-Relación </t>
  </si>
  <si>
    <t>1. Identificar las estructuras que conforman el Sistema endócrino y su localización
2. Identificar las estructuras que conforman el aparato digestivo y su localización
3. Identificar las estructuras del aparato tegumentario y su localización</t>
  </si>
  <si>
    <t>Modelos anatómicos
Esquemas y planos
Investigaciones
Equipo y material audiovisual
Internet
Pintarrón</t>
  </si>
  <si>
    <t>El estudiante localizará  las estructuras de los aparatos relacionados con el Sistema de la reproducción para identificar estados patológicos y lesiones</t>
  </si>
  <si>
    <t>1. Identificar las estructuras que conforman el sistema aparato urinario y su localización
2. Identificar las estructuras que conforman el aparato genital,  reproductor y su localización</t>
  </si>
  <si>
    <t>Genera y requisita una lista de verificación que incluya:
- Casco protector
- Cubrebocas
- Lentes de protección
- Guantes de látex
- Uniforme con reflejantes e identificación
- Botas especializadas
- Rodilleras
- Peto de identificación
- Mascarilla para RCP.
- Lámpara de diagnóstico</t>
  </si>
  <si>
    <t>Elabora del reporte del mecanismo de lesión, especificando:
- Agente causal
- Origen probable
- Número de Víctimas
- Características de las víctimas
- Precauciones a considerar
- Requerimientos de equipo especializado
- Apoyos adicionales</t>
  </si>
  <si>
    <t>Ejecuta los protocolos de traslado y evaluación secundaria correspondientes y los documenta en un reporte que incluya:
- Protocolo de traslado utilizado de acuerdo a los resultados de la evaluación inicial del paciente
- Resultados de la de evaluación secundaria:
   - Signos vitales
   - Historial SAMPLER:  signos y síntomas, alergias, medicamentos, última ingesta, eventos previos y situaciones de riesgo
- Técnicas de manejo secundario del paciente utilizadas</t>
  </si>
  <si>
    <t>Realiza el rescate de víctimas acorde al protocolo establecido y elaborar un reporte que contenga:
- Técnicas de rescate utilizadas acordes con el tipo de escena
- Justificación de las técnicas de rescate utilizadas
- Instrumentos complementarios y suplementarios utilizados</t>
  </si>
  <si>
    <t>Tortora y Grabowsky, -2018, Principios de Anatomía y Fisiología Humana, México, México, Panamericana</t>
  </si>
  <si>
    <t>Richard L Drake, -2020, Gray Anatomía para estudiantes, Barcelona, España, ELSEVIER</t>
  </si>
  <si>
    <t>John T. Hansen, -2020, Netter Anatomía Clínica, Barcelona, España, ELSEVIER</t>
  </si>
  <si>
    <t>Claire smith, -2020, Lo Esencial En Anatomía Y Fisiología: Cursos Crash, Barcelona, España, ELSEVIER</t>
  </si>
  <si>
    <t>Moore, Keith L., -2019, Fundamentos De Anatomía Con Orientación Clínica / 6 Ed., España, España, Wolters Kluwer</t>
  </si>
  <si>
    <t>AAOS/Elling, -2016, Anatomía y Fisiología Paramédica, México, México, Trillas</t>
  </si>
  <si>
    <t>No aplica</t>
  </si>
  <si>
    <t>Comunicar sentimientos, pensamientos, conocimientos, experiencias, ideas, reflexiones y opiniones, de forma clara y detallada, sobre temas concretos y abstractos en su contexto profesional y sociocultural, de acuerdo al nivel B2, usuario independiente, del Marco de Referencia Europeo, para fundamentar y proponer mejoras en las organizaciones y contribuir responsablemente al desarrollo sociocultural.</t>
  </si>
  <si>
    <t>El alumno redactará proyectos basados en el Nivel B2 del Marco Común Europeo de Referencia, considerando las bases gramaticales, la organización y estructuración de ideas, la expresión de puntos de vista y posturas propias y de otros autores, para contribuir a solucionar problemáticas actuales vinculadas a su contexto profesional y sociocultural.</t>
  </si>
  <si>
    <t>Bases gramaticales para la construcción de ideas</t>
  </si>
  <si>
    <t>El alumno redactará textos razonablemente apegados a las reglas gramaticales para expresar ideas de su entorno profesional y sociocultural.</t>
  </si>
  <si>
    <t>Componentes y usos gramaticales</t>
  </si>
  <si>
    <t>Reconocer los usos y la aplicación de las principales reglas gramaticales, ortográficas y de puntuación:
- Reglas ortográficas y de puntuación
- Artículos definidos e indefinidos
- Sustantivos comunes y propios
- Pronombres personales, reflexivos, de objeto directo y objeto indirecto
- Modos verbales: verboide y verbo
- Verbos reflexivos
- Presente simple de indicativo, presente progresivo, futuro simple de indicativo y futuro perifrástico
- Imperativo formal e informal
Reconocer los usos y la aplicación de las reglas morfológicas y de sintaxis:
- Estructura de la oración simple
- Sintaxis lógica: artículo-sustantivo-adjetivo calificativo
- Componentes lingüísticos: fonética, fonología y lexicología
- Elementos lingüísticos: semántica, semiótica y dialectología
- Ruido semántico
Identificar las variaciones, los usos de la lengua y las expresiones idiomáticas dentro de un campo semántico: Caló, jerga, argot, regionalismos.</t>
  </si>
  <si>
    <t>Redactar párrafos con oraciones de acuerdo a las reglas y los usos gramaticales, ortográficos y de puntuación.
Construir textos simples a partir de los elementos gramaticales.</t>
  </si>
  <si>
    <t>Analítico
Responsable
Observador
Proactivo
Asertivo
Sistemático
Creativo
Comprometido</t>
  </si>
  <si>
    <t>Estructura del texto</t>
  </si>
  <si>
    <t>Reconocer los elementos gramaticales que forman la oración: sujeto, verbo y predicado.
Identificar los elementos gramaticales y su función dentro de la composición del texto.</t>
  </si>
  <si>
    <t>A partir de una narración anecdótica, redactará un texto relativo a temas de su área profesional que incluya un manejo razonable de las reglas gramaticales, ortográficas y de puntuación; las reglas morfológicas y de sintaxis; los usos de la lengua y las expresiones idiomáticas dentro de un campo semántico y los elementos gramaticales.</t>
  </si>
  <si>
    <t>1. Reconocer los componentes y usos gramaticales
2. Identificar las variaciones, los usos de la lengua y las expresiones idiomáticas
3. Comprender la estructura del texto
4. Reconocer los elementos gramaticales que forman la oración: sujeto, verbo y predicado
5.Comprender los elementos gramaticales y su función dentro de la composición del texto</t>
  </si>
  <si>
    <t>Ensayo
Rúbrica de evaluación</t>
  </si>
  <si>
    <t>Ejercicios prácticos
Equipos colaborativos
Investigación</t>
  </si>
  <si>
    <t>Computadora
Equipo multimedia
Pintarrón
Internet
Libro de ejercicios</t>
  </si>
  <si>
    <t>Organización y estructuración de ideas</t>
  </si>
  <si>
    <t>El alumno estructurará ideas para expresar puntos de vista y posturas propias y de otros autores.</t>
  </si>
  <si>
    <t>Proceso del pensamiento</t>
  </si>
  <si>
    <t>Distinguir los procesos del pensamiento y su función como fuente generadora de ideas:
-observación
-clasificación
-discriminación
-semejanzas
-diferencias
Identificar los elementos del pensamiento y su relación con el proceso de redacción.</t>
  </si>
  <si>
    <t>Proponer alternativas ante hechos y experiencias.</t>
  </si>
  <si>
    <t>Proactivo
Asertivo
Creativo
Flexible
Observador</t>
  </si>
  <si>
    <t>Métodos de organización de la información</t>
  </si>
  <si>
    <t>Distinguir los métodos de organización de la información y su aplicación en la elaboración de un texto.
Identificar las características de los organizadores de la información:
-mapas mentales
-mapas conceptuales
-cuadro sinóptico
-cuadros de doble entrada
-infografía
-cuadro comparativo
-diagrama de flujo
-diagrama de palabras clave
-árbol de decisiones
-diagrama de causa y efecto
Relacionar el uso de los organizadores gráficos con la fuente de información.
Identificar la estrategia Positivo-Negativo-Interesante (PNI), así como sus características y aplicación.
Distinguir las fichas de trabajo, sus características y aplicación:
-textuales
-de paráfrasis
-de resumen
-de comentario
Distinguir las fichas de referencia de acuerdo a la fuente consultada.</t>
  </si>
  <si>
    <t>Elaborar organizadores de la información acordes a las características de la fuente de información y al propósito comunicativo.
Redactar juicios valorativos a partir de la técnica PNL.
Elaborar fichas de trabajo y de referencia con base en temas específicos.</t>
  </si>
  <si>
    <t>Proactivo
Asertivo
Sistemático
Responsable
Creativo
Observador</t>
  </si>
  <si>
    <t>Técnicas de comprensión lectora y auditiva</t>
  </si>
  <si>
    <t>Describir la función de la predicción como una técnica para identificar las ideas principales de un texto. 
Reconocer técnicas de comprensión lectora:
-subrayar
-notas al margen
-proponer situaciones
-buscar la palabra fantasma
-plantear un tema
-buscar la idea principal
-resumir
-lectura simultánea
Identificar técnicas de comprensión auditiva que favorecen la habilidad de escucha:
-caminata sonora
-círculo de escucha
-sonorización para la producción de historias</t>
  </si>
  <si>
    <t>Interpretar las ideas principales de textos escritos y su interrelación.
Estructurar ideas a partir de textos escritos.
Interpretar las ideas principales de material audiovisual y su interrelación.
Estructurar ideas a partir de textos orales.</t>
  </si>
  <si>
    <t>Proactivo
Asertivo
Sistemático
Responsable
Creativo
Observador
Analítico</t>
  </si>
  <si>
    <t>Tipos y vicios del lenguaje</t>
  </si>
  <si>
    <t>Distinguir los tipos de lenguaje:
-oral
-escrito
-kinésico
-proxémico
-icónico
-fonético
Identificar los vicios de lenguaje:
-barbarismos
-anfibología
-pleonasmo
-redundancia
-cacofonía</t>
  </si>
  <si>
    <t>Determinar el tipo de lenguaje empleado en textos escritos u orales.
Localizar en textos orales y escritos, los vicios del lenguaje.</t>
  </si>
  <si>
    <t>Elaborará un organizador de información, a partir de una narración anecdótica con elementos orales y escritos, que incluya: 
- Puntos de vista, planteamientos y posturas de los personajes, y su interrelación
- Alternativas a la situación planteada
Integra una ficha de comentario expresando sus puntos de vista personales y los vicios del lenguaje identificados.</t>
  </si>
  <si>
    <t>1. Comprender los métodos de organización de la información
2. Relacionar el uso de los organizadores gráficos con la fuente de información
3. Reconocer técnicas de comprensión lectora
4. Comprender las técnicas de comprensión lectora y auditiva
5. Identificar los tipos de lenguaje y sus aplicaciones</t>
  </si>
  <si>
    <t>Lista de cotejo
Rúbrica de evaluación</t>
  </si>
  <si>
    <t>Computadora
Equipo multimedia
Pintarrón
Internet</t>
  </si>
  <si>
    <t>Introducción a la redacción</t>
  </si>
  <si>
    <t>El alumno redactará textos estructurados y desarrollados acordes a las técnicas de redacción, para contribuir a desarrollar proyectos de su área de especialización.</t>
  </si>
  <si>
    <t>Técnicas de análisis de textos</t>
  </si>
  <si>
    <t>Identificar las técnicas para el análisis de textos:
 - Escarabajo
 - Pirámide invertida
Describir los usos y aplicaciones de las técnicas en el análisis de textos.</t>
  </si>
  <si>
    <t>Determinar la estructura e ideas principales de los textos.</t>
  </si>
  <si>
    <t>Responsable
Dispuesto
Ordenado
Pulcro
Ético
Creativo</t>
  </si>
  <si>
    <t>Técnicas de redacción y modelo de referencias bibliográficas con el formato MLA</t>
  </si>
  <si>
    <t>Describir las técnicas y etapas de la redacción de documentos:
 - Selección del tema
 - Búsqueda de información
 - Elaboración de un bosquejo
 - Redacción de un borrador
 - Revisión
 - Redacción definitiva
Identificar los elementos, características y usos de las referencias bibliográficas del formato
de la Modern Language Association (MLA).</t>
  </si>
  <si>
    <t>Elaborar textos acordes a las técnicas de redacción.
Elaborar referencias bibliográficas acordes al formato MLA.</t>
  </si>
  <si>
    <t>Cualidades de la redacción</t>
  </si>
  <si>
    <t>Identificar las características de una redacción eficiente y las técnicas para desarrollarlas:
 - Claridad
 - Concisión
 - Sencillez
 - Originalidad
Identificar las cualidades de la redacción y defectos, en la elaboración de textos:
 - Claridad y obscuridad
 - Precisión e imprecisión
 - Concisión y prolijidad
 - Cortesía y descortesía
 - Sencillez y afectación
 - Propiedad e impropiedad</t>
  </si>
  <si>
    <t>Elaborar textos detallados, claros, concisos, sencillos y originales acerca de su entorno profesional y sociocultural.
Determinar los defectos de la redacción en textos.</t>
  </si>
  <si>
    <t>A partir del análisis de un texto redactará un documento estructurado, claro, conciso, sencillo y original acerca de su entorno profesional y sociocultural, con referencias bibliográficas acordes al formato MLA y documenta en un anexo el proceso de redacción realizado.</t>
  </si>
  <si>
    <t>1.- Comprender las técnicas de análisis de textos
2.- Comprender las técnicas y etapas de la redacción de documentos
3.- Identificar las reglas de referencia bibliográfica de acuerdo al formato MLA
4.- Identificar las cualidades y defectos de la redacción</t>
  </si>
  <si>
    <t>Proyecto
Rúbrica de evaluación</t>
  </si>
  <si>
    <t>Ejercicios prácticos
Lectura asistida
Equipos colaborativos</t>
  </si>
  <si>
    <t>Computadora
Equipo multimedia
Pintarrón
Internet
Ejercicios</t>
  </si>
  <si>
    <t>Interpretar información compleja escrita y oral en textos escritos y orales extensos de temas concretos y abstractos, con carácter técnico de su área profesional y su entorno sociocultural, siguiendo líneas argumentales para definir y sustentar una postura propia.</t>
  </si>
  <si>
    <t>A partir de una información previamente proporcionada en forma oral o escrita:
- Reacciona de manera no verbal acorde al mensaje enviado
- Expone de forma detallada los planteamientos y las posturas, así como sus ventajas y desventajas
- Sustenta una opinión o propuesta personal
- Elabora una ficha de comentarios con base en los aspectos anteriores</t>
  </si>
  <si>
    <t>Expresar sentimientos, pensamientos, conocimientos, experiencias, ideas, reflexiones, opiniones, de forma clara y detallada, argumentando y destacando la importancia, las ventajas y los inconvenientes de una amplia serie de temas relacionados con su contexto profesional y sociocultural, apoyado con el lenguaje no verbal en concordancia con el propósito comunicativo, para defender sus puntos de vista y presentar propuestas.</t>
  </si>
  <si>
    <t>Realiza una presentación oral de un proyecto técnico, que implique una interacción, con las siguientes características:
- Comunicación no verbal acorde al discurso
- Seguridad y precisión gramatical
- Fluidez
- Claridad
- Improvisación
- Uso del vocabulario pertinente
- Concordancia del tema con el propósito comunicativo
- Autocorrección de los errores
- Convincente
E incluye:
- Objetivos o premisas
- Hipótesis
- Ideas principales y secundarias lógicamente 
 estructuradas
- Temas de su especialidad, abstractos y culturales
- Detalles sobre el asunto tratado
- Argumentos
- Conclusiones y propuestas</t>
  </si>
  <si>
    <t>Estructurar información de varias fuentes relativa a problemas contemporáneos y de su área de especialidad, en donde se refieren diferentes posturas o puntos de vista concretos, a través de técnicas de análisis de textos y métodos de organización gráfica, para relacionar, contrastar, definir y sustentar una postura propia o de otros.</t>
  </si>
  <si>
    <t>Realiza un organizador gráfico de la información sobre temas y problemas contemporáneos y de su área de especialidad, a partir de fuentes de diferente naturaleza, que incluya las siguientes características:
- Justificación de las fuentes consultadas
- Ideas principales y secundarias, y su interrelación
- Identificación de posturas y puntos de vista
- Causas y posibles consecuencias
- Postura personal</t>
  </si>
  <si>
    <t>Redactar documentos claros y detallados sobre una amplia serie de temas relacionados con su contexto profesional y sociocultural, destacando la importancia de determinados hechos y experiencias, así como los motivos, para apoyar o refutar un punto de vista concreto.</t>
  </si>
  <si>
    <t>Redacta un reporte técnico sobre algún aspecto de su área de especialidad que incluya las siguientes características:
- 1500 palabras
- Ideas principales y secundarias lógicamente estructuradas
- Ortografía y puntuación razonablemente correcta
- Detalles sobre el asunto tratado
- Ventajas y desventajas desde un punto de vista concreto
- Argumentos que derivan en una opinión</t>
  </si>
  <si>
    <t>Ramírez León, I, -2014, Lectura, expresión oral y escrita I, México, México, Anglo</t>
  </si>
  <si>
    <t>Gracián, R. (Coord.), -2015, Leo y Escribo I, Guadalajara, México, Editoriales e Industrias Creativas de México.</t>
  </si>
  <si>
    <t>Pretrark, R., -2008, Redacción Dinámica, México, México, Universidad Iberoamericana Puebla</t>
  </si>
  <si>
    <t>Bregante, J., s.a., Diccionario Espasa, Literatura Española, Madrid, España, Espasa</t>
  </si>
  <si>
    <t>Garrido González, A., s.a., Diccionario General de la Lengua Española, Madrid, España, Edebé</t>
  </si>
  <si>
    <t>Garrido González, A., s.a., Océano Práctico, diccionario de Sinónimos y antónimos, España, España, Océano</t>
  </si>
  <si>
    <t>Guillermo Samperio, Berenice, -2008, Cómo se escribe un cuento, 500 tips para nuevos cuentistas del siglo XXI, España, España, Berenice Manuales</t>
  </si>
  <si>
    <t>Real Academia Española, -2001, Ortografía de la Lengua Española, España, España, Espasa</t>
  </si>
  <si>
    <t>Cassany Daniel, -1994, Describir el escribir: cómo se aprende a escribir, España, España, Paidós</t>
  </si>
  <si>
    <t>Argudín y Luna María, -2006, Aprender a pensar leyendo bien, España, España, Paidós</t>
  </si>
  <si>
    <t>Felipe Garrido, -2004, Para leerte mejor, Mecanismos de lectura y de la formación de lectores capaces de escribir, México, México, Paidós</t>
  </si>
  <si>
    <t>Cohen, Sandro, -2011, Guía esencial para aprender a redactar, México, México, Planeta</t>
  </si>
  <si>
    <t>Carlino, Paula, -2005, Escribir, leer y aprender en la universidad, una introducción a la alfabetización académica, México, México, Fondo de Cultura Económica</t>
  </si>
  <si>
    <t>Luis Ramoneda, -2011, Manual de lectura y redacción, Madrid, España, RIALP</t>
  </si>
  <si>
    <t>Allan y Barbara Pease, -2011, El lenguaje del cuerpo humano en el trabajo, Barcelona, España, AMAT</t>
  </si>
  <si>
    <t>Actuar con valores y actitudes proactivas de excelencia en su desarrollo personal, social y organizacional, en armonía con su medio ambiente para desarrollar su potencial personal, social, y organizacional.</t>
  </si>
  <si>
    <t>El alumno integrará un plan de vida y carrera, a partir de una reflexión sobre valores y en armonía con el medio ambiente.</t>
  </si>
  <si>
    <t>Globalización: 
Económica, 
Cultural, 
Identidad</t>
  </si>
  <si>
    <t>Reconocer, en una situación de globalización,  la internacionalización sin pérdida de identidad.</t>
  </si>
  <si>
    <t>Respeto
Responsabilidad</t>
  </si>
  <si>
    <t xml:space="preserve">Ejes de la sustentabilidad: 
Ecológico, 
Social, 
Económico, 
Espiritual, 
Político, 
Intelectual.
</t>
  </si>
  <si>
    <t xml:space="preserve">Proponer actividades que estimulen el crecimiento humano integral. </t>
  </si>
  <si>
    <t>Respeto
Responsabilidad
Analítico
Introspectivo</t>
  </si>
  <si>
    <t>Identificar los componentes que integran un plan de vida y carrera.</t>
  </si>
  <si>
    <t>Elaborar un plan de vida dirigido a su autorrealización, a corto, mediano y largo plazo.</t>
  </si>
  <si>
    <t>Juan Lafarga y Gómez del Campo, José., -1978, Desarrollo del potencial humano. Volúmenes 1 y 2., México, México, Trillas</t>
  </si>
  <si>
    <t>Días, Jesús, Rodríguez, Carlos, Estrada Javier y García María, -1988, El trabajo en equipo., México, México, Sitesa</t>
  </si>
  <si>
    <t>Rodríguez Carlos y García María., -1988, Jefe hoy, mañana dirigente., México, México, Diana</t>
  </si>
  <si>
    <t>Urdaneta Ballen, Orlando., -2000, Desarrollo del capital humano en el escenario de la globalización, el 3/ed., México, México, Panamericana</t>
  </si>
  <si>
    <t>Sánchez-Fuentes, Francisco, -2003, Perfil humano del líder / desarrollo y formación de líderes., México, México, Contenidos de formación integral</t>
  </si>
  <si>
    <t>Riccardo Riccardi, -2001, El arquitecto del desarrollo humano y organizacional, México, México, Macchi</t>
  </si>
  <si>
    <t>Albach, Horst., -1999, Globalización., México, México, Díaz de santos</t>
  </si>
  <si>
    <t>Roitman Rosenmann, Marcos, -2006, El pensamiento sistémico, México, México, Siglo XXI</t>
  </si>
  <si>
    <t>Joseph O'Connor, -2008, Introducción al pensamiento sistémico., México, México, Urano</t>
  </si>
  <si>
    <t>Lewicki. Ed., -1990, Desarrollo organizacional., México, México, Noriega Limusa</t>
  </si>
  <si>
    <t>No Aplica</t>
  </si>
  <si>
    <t xml:space="preserve">Definir el concepto de hoja de cálculo electrónica y su aplicación.
Identificar los tipos de documentos electrónicos generados por aplicaciones de hojas electrónicas de cálculo.
Identificar las barras y menús del entorno de trabajo de la hoja electrónica de cálculo. </t>
  </si>
  <si>
    <t>Mostrar y ocultar las barras y menús del entorno de trabajo de la hoja electrónica de cálculo.
Agregar y eliminar comandos de las barras y menús del entorno de trabajo de la hoja electrónica de cálculo.</t>
  </si>
  <si>
    <t xml:space="preserve"> Pizarrón.
Cañón.
Computadora con editor de presentaciones.
Medio electrónico de almacenamiento</t>
  </si>
  <si>
    <t>INFORMÁTICA (Plan 2022)</t>
  </si>
  <si>
    <t>El estudiante utilizará las herramientas de procesamiento de textos, hojas de cálculo y consulta de documentación electrónica del área de la salud para elaborar documentos técnicos.</t>
  </si>
  <si>
    <t>El estudiante utilizará las funciones básicas de los Sistemas Operativos para el manejo de archivos y directorios.</t>
  </si>
  <si>
    <t>• Definir el término
computadora.
• Definir los conceptos de
Hardware y Software.
• Enunciar los
componentes básicos de
una computadora, sus
componentes internos y
periféricos.
• Identificar los tipos de
computadoras y sus
aplicaciones.
• Definir los tipos de
Software:
a) Sistemas
Operativos
b) Aplicaciones
c) Utilerías
d) Virus Informático
• Definir los sistemas
operativos por sus
características</t>
  </si>
  <si>
    <t>Trabajo en equipo.
Capacidad de observación.
Responsabilidad.
Puntualidad.
Disciplina.
Honestidad.
Proactividad.
Liderazgo.
Iniciativa.</t>
  </si>
  <si>
    <t>Definir los elementos del ambiente gráfico:
   a) Escritorio
   b) Menú Principal
   c) Barra de tareas
   d) Ventanas
   e) Explorador de archivos
   f) Panel de control
Definir los conceptos de archivo, tipos de archivos y directorios y como se organizan.
Describir las funciones de manejo de archivos y directorios.</t>
  </si>
  <si>
    <t>Iniciar, minimizar, maximizar y cerrar una aplicación o programa mediante los elementos del ambiente gráfico.
Ubicar archivos, tipos de archivo y directorios en el sistema operativo.
Crear, copiar, mover, eliminar y renombrar archivos y directorios empleando las herramientas del sistema operativo.</t>
  </si>
  <si>
    <t>Elaborará un reporte que
incluya:
• Esquema de los
componentes de una
computadora.
• Procedimiento para la
interconexión de dispositivos
periféricos de una
computadora.
• Tabla con la clasificación
de los tipos de software.
Medio magnético con la
estructura de archivos creada a
solicitud del instructor, donde
requiera emplear los
procedimientos para crear,
copiar, mover, eliminar y
renombrar archivos y directorios.</t>
  </si>
  <si>
    <t>1. Comprender los términos
computadora, software y
hardware.
2. Distinguir los componentes
de una computadora de
escritorio.
3. Analizar los tipos de software.
4. Identificar las características
del ambiente gráfico.
5. Crear, copiar, mover, eliminar
y renombrar archivos y
directorios.</t>
  </si>
  <si>
    <t>Ensayo.
Lista de cotejo.</t>
  </si>
  <si>
    <t>El estudiante utilizará las herramientas de un procesador de textos, para elaborará documentos técnicos con características específicas de formato.</t>
  </si>
  <si>
    <t>Definir el concepto de procesador de textos.
Identificar los procesadores de textos por sus características y funciones.
Identificar los tipos de documentos electrónicos generados por procesadores de textos.</t>
  </si>
  <si>
    <t>Crear documentos de texto nuevos.
Abrir documentos de texto existentes 
Capturar, copiar, mover, pegar y borrar texto en un documento.
Editar el formato al texto: Fuente, Párrafo, Numeración y Viñetas, etc.
Insertar objetos:
   a) Imágenes
   b) Gráficos
   c) Tablas
   d) Fórmulas y ecuaciones
Guardar documentos de texto en una unidad de almacenamiento.
Configurar opciones de autoguardado.</t>
  </si>
  <si>
    <t>Configurar página:
   a) Márgenes
   b) Orientación
   c) Tamaño de papel
Configurar opciones de impresión:
   a) Seleccionar impresora
   b) Intervalo de impresión
   c) Número de copias
Presentar el documento a imprimir en vista previa 
Imprimir un documento de texto.</t>
  </si>
  <si>
    <t>Elaborará un reporte de servicio
con características de formato
preestablecidas, tales como:
• Estilos de texto.
• Configuración de página.
• Objetos insertados.</t>
  </si>
  <si>
    <t>1. Comprender el término de
procesador de texto y
documentos electrónicos.
2. Identificar las funciones y
características de las barras de
herramientas de un procesador
de texto.
3. Comprender el procedimiento
para administrar documentos de
texto mediante las opciones de
crear, abrir y guardar
documentos, editar el formato a
un texto e imprimir un
documento.
4. Comprender el procedimiento
para insertar objetos a un
documento de texto.
5. Elaborar documentos
empleando las herramientas del
procesador de textos.</t>
  </si>
  <si>
    <t>El estudiante elaborará hojas de cálculo con tablas, gráficos y fórmulas, utilizando las herramientas de una hoja de cálculo electrónica para representar y sistematizar información.</t>
  </si>
  <si>
    <t>• Identificar las barras y menús del entorno de trabajo de la hoja electrónica de cálculo.</t>
  </si>
  <si>
    <t>• Mostrar y ocultar las barras y menús del entorno de trabajo de la hoja electrónica de cálculo.
• Agregar y eliminar comandos de las barras y menús del entorno de trabajo de la hoja electrónica de cálculo.
• Crear una hoja electrónica de cálculo nueva.
• Abrir una hoja electrónica de cálculo existente para su modificación.
• Capturar, copiar, mover, pegar y borrar texto, valores y fórmulas en una hoja electrónica de cálculo
• Combinar, copiar, mover, pegar y borrar celdas, filas y columnas en una hoja electrónica de cálculo.
• Aplicar formato a celdas:
a) Tipo de dato
b) Alineación
c) Fuente
d) Bordes
e) Relleno
f) Proteger
• Insertar objetos:
a) Imágenes
b) Fórmulas y ecuaciones
• Elaborar gráficas
• Guardar una hoja electrónica de cálculo en una unidad de almacenamiento.
• Configurar opciones de autoguardado.</t>
  </si>
  <si>
    <t xml:space="preserve">• Identificar las barras y menús relacionados a impresión.
</t>
  </si>
  <si>
    <t>• Configurar página:
a) Márgenes
b) Orientación
c) Tamaño de papel
• Configurar opciones de impresión:
a) Seleccionar impresora
b) Intervalo de impresión
c) Número de copias
• Presentar una hoja electrónica de cálculo a imprimir en vista previa.
• Imprimir una hoja electrónica de cálculo.</t>
  </si>
  <si>
    <t xml:space="preserve">Elaborará 1 libro electrónico de cálculo a partir de una información dada, con al menos 2 hojas electrónicas, fórmulas, gráficas y formato preestablecido.
</t>
  </si>
  <si>
    <t>1. Comprender los términos de libro electrónico de cálculo y hoja electrónica.
2. Comprender las funciones y características de las barras de herramientas de una hoja electrónica de cálculo.
3. Comprender el procedimiento para administrar hojas electrónicas de cálculo mediante las opciones de crear, abrir y guardar hojas electrónicas de cálculo.
4. Comprender el procedimiento para editar y aplicar formato a celdas e imprimir una hoja electrónica.
5. Comprender el procedimiento para insertar fórmulas y objetos a una hoja electrónica de cálculo.</t>
  </si>
  <si>
    <t xml:space="preserve">Ejercicios prácticos.
Lista de cotejo.
</t>
  </si>
  <si>
    <t>El estudiante elaborará presentaciones de diapositivas utilizando las herramientas del software especializado para presentar información.</t>
  </si>
  <si>
    <t>Mostrar y ocultar las barras y menús del entorno de trabajo del editor de presentaciones electrónicas.
Agregar y eliminar comandos de las barras y menús del entorno de trabajo del editor de presentaciones electrónicas.</t>
  </si>
  <si>
    <t xml:space="preserve"> Crear y abrir presentaciones electrónicas.
Insertar, copiar, duplicar, mover, pegar y borrar texto, objetos y diapositivas en una presentación.
Manejar objetos:
   a) Girar y voltear
   b) Alinear y distribuir
   c) Ordenar
Utilizar las herramientas de diseño, animación y transición de diapositivas.
Guardar presentaciones electrónicas en una unidad de almacenamiento.
Configurar opciones de autoguardado.</t>
  </si>
  <si>
    <t>Utilizar los tipos de vistas para presentar diapositivas:
   a) Vista normal
   b) Clasificador de diapositivas
   c) Presentación de diapositivas
Configurar opciones de impresión:
   a) Diapositivas
   b) Documentos
   c) Notas
   d) Esquema
Presentar el documento en vista previa.
Imprimir una presentación electrónica.</t>
  </si>
  <si>
    <t>Elaborará una presentación electrónica acerca de un aparato del cuerpo humano,  que cumpla con características de formato preestablecidas: Número de diapositivas, diseño de diapositivas, animaciones y transiciones.</t>
  </si>
  <si>
    <t>Pizarrón.
Cañón.
Computadora con editor de presentaciones.
Medio electrónico de almacenamiento</t>
  </si>
  <si>
    <t>El estudiante utilizará las herramientas informáticas para la búsqueda y consulta de información del área de paramédico.</t>
  </si>
  <si>
    <t>Definir los conceptos de Internet y páginas WEB.
Definir el concepto de motor de búsqueda.
Identificar las fuentes de información confiable en internet.</t>
  </si>
  <si>
    <t>Consultar información en internet mediante un navegador WEB.
Localizar información específica mediante diferentes motores de búsqueda.</t>
  </si>
  <si>
    <t>Recursos y aplicaciones electrónicas del área de la salud.</t>
  </si>
  <si>
    <t>• Identificar los principales sistemas y fuentes de información de salud oficiales y colegiadas.
• Identificar el software de simulación, consulta de información, prontuarios y normas del área de la salud, sus aplicaciones y características generales.</t>
  </si>
  <si>
    <t>• Consultar información específica y oficial del sector salud regional, nacional e
internacional.
• Consultar los prontuarios y normas del área de la salud.</t>
  </si>
  <si>
    <t>Estilo APA</t>
  </si>
  <si>
    <t xml:space="preserve">• Identificar los componentes del estilo APA vigente para la redacción. 
-Formato de texto.
-Fuente.
-Tamaño de la fuente.
-Interlineado.
-Tipo de parrafo.
• Integrar las referencias acorde al estilo APA vigente.
</t>
  </si>
  <si>
    <t>• Crear un listado de referencias bibliográficas con el estilo APA vigente con el uso de herramientas digitales (WORD, MENDELEY)</t>
  </si>
  <si>
    <t>Realizará una investigación de un tema en particular del área de la salud que incluya citas bibliográficas electrónicas (sitios web, bibliotecas electrónicas o
normas y prontuarios), y enviarlo por correo electrónico a una dirección determinada.</t>
  </si>
  <si>
    <t>1. Comprender los términos Internet, páginas web y motor de búsqueda.
2. Comprender el procedimiento para consultar información en Internet.
3. Comprender el procedimiento para crear cuentas de correo electrónico y envía mensajes.
4. Identificar los recursos electrónicos disponibles para el área de la salud.
5. Consultar información del área de la salud.
6. Comprender el procedimiento para insertar fórmulas y objetos a una hoja electrónica de cálculo.</t>
  </si>
  <si>
    <t xml:space="preserve"> Ejercicios prácticos.
Lista de cotejo.</t>
  </si>
  <si>
    <t>Elabora un informe de riesgos que incluya:
- Descripción estadística de vulnerabilidades: incidencias y prevalencias
- Descripción de zonas de riesgo
- Lista de cotejo de capacidades de autoprotección: Equipamiento de protección y recursos humanos y materiales disponibles
- Guía de observación del cumplimiento de los protocolos de seguridad</t>
  </si>
  <si>
    <t>Yescas Guevara, Leonel, 2021, Word 2021: Curso práctico paso a paso, España, Altaria ISBN: 9788412385540</t>
  </si>
  <si>
    <t>Yescas Guevara, Leonel, 2021, Excel 2021: Curso práctico paso a paso, España, Altaria ISBN: 9788412385533</t>
  </si>
  <si>
    <t>Peña, Rosario; Yescas, Leonel, 2019, Office 2019 Vs 365 - Guía Completa Paso A Paso, España, Alfaomega, Altaria Editorial ISBN: 9786075384443</t>
  </si>
  <si>
    <t>Ivan Parro Fernández, -2016, Manejo fácil De Sistemas Operativos. Instalación Configuración y Actualización, Barcelona, España, Altaria Publicaciones 9786076227206</t>
  </si>
  <si>
    <t>Media Active, -2016, APRENDER WINDOWS 10 - con 100 ejercicios prácticos, Barcelona, España, Alfaomega, Marcombo 8426722776</t>
  </si>
  <si>
    <t>Ana Reyes Pacios Lozano, -2013, Técnicas de búsqueda y uso de la información, Madrid, España, Editorial Universitaria Raón Areces</t>
  </si>
  <si>
    <t>Manuel Blázquez Ochando, -2017, Estrategias de búsqueda experta en Google, Madrid, España, Madrid: mblazquez.es 978-1-973266-43-3</t>
  </si>
  <si>
    <t>Gris, Miriam, -2019, Powerpoint (Versiones 2019 y Office 365): Funciones Avanzadas, España, ENI ISBN: 9782409023644</t>
  </si>
  <si>
    <t>Martín Martín, Javier, -2019, Office 365 online - Curso práctico con solución, España, Alfaomega Altaria ISBN: 9788494988127</t>
  </si>
  <si>
    <t>INGLÉS I</t>
  </si>
  <si>
    <t>Comunicar sentimientos, pensamientos, conocimientos, experiencias, ideas, reflexiones,  opiniones, a través de expresiones sencillas y de uso común, en forma productiva y receptiva en el idioma inglés de acuerdo al nivel A2, usuario básico, del Marco de Referencia Europeo para contribuir en el desempeño de sus funciones en su entorno laboral,  social y personal.</t>
  </si>
  <si>
    <t>El alumno proporcionará y solicitará información tanto personal como de gustos y de actividades cotidianas utilizando un repertorio  básico de expresiones   para contribuir a su desempeño en su ámbito social y laboral más cercano con base en afinidades personales.</t>
  </si>
  <si>
    <t>Presentación</t>
  </si>
  <si>
    <t>El alumno intercambiará información de sí mismo y de otras personas, para establecer contactos sociales básicos de su entorno inmediato.</t>
  </si>
  <si>
    <t>Introducción</t>
  </si>
  <si>
    <t>Identificar las expresiones básicas de saludo y despedida en un contexto formal e informal.    
Identificar la fonética básica del inglés.
Identificar la pronunciación de las letras que componen el alfabeto.
Identificar la pronunciación y la escritura de los números del 0 al 100. 
Identificar las instrucciones y expresiones del salón de clase. 
Identificar  las principales fórmulas de cortesía: "excuse me", "thank you", "please", "you are welcome"
Identificar los días de la semana y los meses del año.
Identificar reglas básicas de puntuación y ortografía</t>
  </si>
  <si>
    <t>Saludar y despedirse 
Deletrear palabras 
Escribir palabras que le sean deletreadas
Escribir fechas</t>
  </si>
  <si>
    <t>Confianza</t>
  </si>
  <si>
    <t>Información Personal</t>
  </si>
  <si>
    <t>Identificar  la estructura y el uso del  verbo "ser/estar"  en el presente en sus formas afirmativa, negativa e interrogativa.
Identificar los pronombres personales.
Identificar las contracciones del verbo ser/estar
Explicar) el uso  del pronombre personal "It" 
Identificar las expresiones comunes para indicar sus datos de identificación: cómo se llama, donde vive, edad, nacionalidad, estado civil, el idioma que habla, profesión, que estudia o en donde trabaja, número de teléfono y dirección electrónica.   
Identificar los articulos indefinidos "a" y "an". 
Identificar  el singular, plural y plurales irregulares de los sustantivos. 
Identificar los adjetivos calificativos de descripción física y los intensificadores "very" y "so"  
Identificar los adjetivos y pronombres posesivos 
Explicar el uso y reglas del genitivo "s" y el uso de "whose" 
Identificar la estructura del verbo ser/estar con las formas interrogativas: "Who", "What", "Where", "How old"
Relacionar la respuestas cortas afirmativas y negativas con el verbo ser/estar.
Discriminar información a partir de un audio y de una lectura.</t>
  </si>
  <si>
    <t xml:space="preserve">Realizar su presentación personal, de su familia  y la de otras personas 
Pedir y proporcionar información sobre otras personas 
Pedir y proporcionar información sobre la posesión y pertenencia.
Describir las características físicas de personas. </t>
  </si>
  <si>
    <t>A partir de prácticas de presentación personal y de terceros, que incluyan: nombre,  dirección, edad, teléfono, dirección electrónica, nacionalidad, estado civil, idioma que habla, profesión,  dónde y qué estudia, así como descripción física y utilizando  las expresiones de cortesía de saludo y despedida correspondientes, integrará una carpeta de evidencias 
obtenidas en base a las siguientes tareas:
"Listening".-
Escuchar un audio y responder a un cuestionario escrito sobre la información contenida en el mismo.
"Speaking".-
En presencia del profesor, entrevistar a un compañero en donde intercambie información personal y utilizando la información obtenida, presentará a su interlocutor con una tercera persona. 
 "Reading".-
Responder un cuestionario escrito sobre la informac
"Writing".-
Escribir un correo electrónico que incluya:  
- un párrafo de 40 a 60  palabras en el que realice su presentación personal 
- un párrafo de 40 a 60 palabras en el que realice la presentación de por lo menos dos miembros de su familia de diferente género.</t>
  </si>
  <si>
    <t>1. Comprender las nociones básicas de la fonética. 
2. Identificar las expresiones comunes para saludar y despedirse.
3. Comprender el uso  y el empleo del verbo ser-estar,  en afirmativo, negativo e interrogativo.
4. Identificar el uso  del pronombre personal "It"
5. Identificar los elementos que componen la presentación personal y de otras personas.</t>
  </si>
  <si>
    <t xml:space="preserve">Lista de Cotejo
Ejercicios prácticos
</t>
  </si>
  <si>
    <t xml:space="preserve">Equipos colaborativos 
Prácticas dirigidas
Técnicas de lectura:
inferir, buscar información específica </t>
  </si>
  <si>
    <t>Fotografías
Tarjetas didácticas.
Material auténtico impreso, de audio y de video.
Discos Compactos, USB
Equipo Multimedia
Pantalla de TV
Computadora
Impresora
Cañón
Bocinas
Internet
Grabadoras y reproductores MP3
Videocámara 
Listas de vocabulario de:
- países
- nacionalidades
- idiomas
- ocupaciones
- colores
- adjetivos calificativos
- familia
- números
- días de la semana
- meses del año
- estados de ánimo
- expresiones de saludos y despedidas
- pronombres reflexivos.</t>
  </si>
  <si>
    <t>El alumno intercambiará información verbal y escrita  sobre actividades cotidianas en orden cronológico,  sus gustos e indicar la ubicación de lugares y objetos para integrarse a su entorno inmediato con base en afinidades personales.</t>
  </si>
  <si>
    <t>Mis actividades cotidianas.</t>
  </si>
  <si>
    <t xml:space="preserve">Identificar la pronunciación y escritura de los números del 100 al infinito. Relacionar las expresiones para decir la hora, el momento del día y la fecha con las preposiciones "at", "in", "on".Identificar  la estructura, uso y contracciones del presente simple en forma afirmativa, interrogativa y negativa. Identificar las contracciones "don't" y "doesn't"Explicar la conjugación del presente simple en las terceras personas del singular. Identificar la aplicación de las expresiones de tiempo del presente simple y los adverbios de frecuencia: "always", "usually", "sometimes" y "never".Relacionar las palabras  interrogativas:   Quién, Qué, Cuál, Dónde, Cómo, Por qué, Cuándo, Con qué frecuencia,  A qué hora, con la estructura del presente simple. Identificar los conectores
cronológicos: "first", "then", "next", "after that" y finally".Identificar los verbos para expresar gustos: verbos + ing "like",  "love", "hate" Identificar los "object pronouns".Identificar las conjunciones: y, o, pero. Identificar la pronunciación y escritura de los números ordinales.
</t>
  </si>
  <si>
    <t xml:space="preserve">Proporcionar y solicitar información de  actividades que se realizan, en qué momento y con qué frecuencia  se llevan a cabo.Pedir y dar la hora y la fecha ,  Intercambiar información de  la secuencia de actividades cotidianas.Expresar y preguntar  gustos.Realizar  acciones a partir de secuencias cronológicas definidas.
</t>
  </si>
  <si>
    <t>Ubicaciones.</t>
  </si>
  <si>
    <t>Explicar la estructura y el uso de "There is" y "there are"  en sus formas afirmativa, negativa e interrogativa, 
Relacionar las preposiciones de lugar "in", "on", "under", "behind", "next to", "between", "at", "in front of" y "across" en la ciudad, en la casa y  el trabajo.
Identificar el uso del imperativo para dar direcciones.</t>
  </si>
  <si>
    <t>Ubicar  lugares y objetos en un espacio determinado.
Proporcionar y solicitar información de cómo llegar a un lugar.
Seguir instrucciones para llegar a algún lugar</t>
  </si>
  <si>
    <t>A partir de prácticas relacionadas con actividades cotidianas y la ubicación de objetos y lugares,  presentará una carpeta de evidencias obtenidas en base a las siguientes tareas"Listening".-Responder a un cuestionario escrito sobre la información contenida en un audio."Speaking".-En presencia del profesor, dialogar con un compañero sobre sus actividades cotidianas y la ubicación de objetos y lugares; utilizando la información obtenida de su compañero expresar dichas actividades a una tercera persona.  "Reading".-Responder un cuestionario escrito con la información contenida en un texto."Writing".-Escribir un párrafo de mínimo  40 palabras utilizando los conectores cronológicos donde describa sus actividades cotidianas de un día determinado. Escribir un párrafo de mínimo 40 palabras, donde describa las actividades realizadas por una persona con la que viva y la frecuencia con la que éstas sean realizadas.Escribir un párrafo de mínimo 40 palabras mencionando sus gustos relacionados con sus actividades deportivas, culturales, académicas y de entretenimiento.</t>
  </si>
  <si>
    <t>1. Identificar la estructura y el uso del presente simple en sus formas afirmativa, interrogativa y negativa.
 2. Comprender las expresiones de tiempo, adverbios de frecuencia, palabras interrogativas, conectores y conjunciones utilizadas en el presente simple.
3. Identificar las expresiones para decir gustos y preferencias.
4. Identificar la pronunciación y escritura de los números ordinales. 
5. Identificar la estructura "There is" y "There are" y sus preposiciones de lugar</t>
  </si>
  <si>
    <t>Listas de cotejo
Ejercicios prácticos</t>
  </si>
  <si>
    <t>Equipos colaborativos 
Prácticas dirigidas
Técnicas de lectura:
inferir, buscar información específica</t>
  </si>
  <si>
    <t>"Fotografías
tarjetas didácticas.
Material auténtico impreso, de audio y de video.
Discos Compactos, USB
Equipo Multimedia
Pantalla de TV
Computadora
Impresora
Cañón
Bocinas
Internet
Grabadoras y reproductores MP3
Videograbadora
Lista de vocabulario: Deportes
Actividades culturales académicas y de entretenimiento
Colores
lugares públicos, espacios de la casa y del trabajo, muebles.  
 expresiones de tiempo del presente simple.</t>
  </si>
  <si>
    <t>Identificar ideas, preguntas e indicaciones sencillas,  breves y que le son familiares, a partir de un discurso claro y lento con pausas largas, para hablar de sí mismo o de su entorno  personal y laboral inmediato.</t>
  </si>
  <si>
    <t>- Durante una conversación, donde el interlocutor se expresa de forma lenta, clara, y pausada sobre aspectos cotidianos:                           
*. Identifica palabras de uso común y similares a la lengua materna.
*. Deduce el sentido general de la información
*. Lleva a cabo acciones con base en instrucciones elementales
*. Reacciona adecuadamente de manera no verbal e indica que sigue el hilo de la conversación
números, precios y horas.</t>
  </si>
  <si>
    <t>Leer textos cortos, simples, que contengan palabras familiares, similares a las de su lengua materna y   expresiones elementales, identificando la idea general del texto, frase por frase, con apoyo visual y releyendo si es necesario; para obtener información de su ámbito personal y profesional inmediato.</t>
  </si>
  <si>
    <t>A partir de un texto o mensajes 
 simple y claro, sobre aspectos cotidianos:
*. Comprende la idea general del texto
*. Localiza nombres, palabras y frases elementales,
*. Realiza acciones siguiendo instrucciones elementales y breves, en textos sencillos que incluyan ilustraciones como letreros, señales o instructivos.</t>
  </si>
  <si>
    <t>Expresar mensajes  verbales
referentes a sí mismo, su profesión, lugar de residencia u otras personas, a través de frases sencillas, aisladas y estereotipadas, con vocabulario básico y concreto,   empleando la repetición,  reformulación, con la retroalimentación de su interlocutor; para intercambiar información básica, personal o de su profesión.</t>
  </si>
  <si>
    <t>Se presenta a sí mismo y a otras personas proporcionando información básica y general.
Formula y responde a preguntas sencillas y directas sobre sí mismo, su profesión u otras personas.
Solicita productos o servicios relativos a necesidades básicas con frases estereotipadas y las formulas elementales de cortesía.</t>
  </si>
  <si>
    <t>Elaborar notas y  mensajes cortos con frases sencillas,  aisladas y estereotipadas, con información personal, de su vida, su profesión y otras personas, relativa a situaciones concretas, con vocabulario conocido y apoyo del diccionario, para proporcionar o solicitar información básica.</t>
  </si>
  <si>
    <t>Escribe frases simples y aisladas sobre 
sí mismo, su vida, su profesión y otras personas.
Requisita formularios simples con información personal, números y fechas.</t>
  </si>
  <si>
    <t>Mickey Rogers y John Waterman, -2008, Attitude Starter, Bangkok, Thailand, Macmillan</t>
  </si>
  <si>
    <t>Sue Kay y Vaughan Jones, -2012, New American Inside Out Beginner, Bangkok, Thailand, Macmillan</t>
  </si>
  <si>
    <t>Joan Saslow y Allen Asher, -2011, Top Notch Fundamentals, New York, U.S., Pearson Longman</t>
  </si>
  <si>
    <t>Peter Loveday, Melissa Koops, Sally Trowbridge, Lisa Varandani, -2012, Take Away English 1, China, Mc Graw Hill</t>
  </si>
  <si>
    <t>Mickey Rogers, Joanne Taylore-Knowles, Steve Taylore-Knowles, -2010, Open Mind 1, Thailand, Macmillan</t>
  </si>
  <si>
    <t>Philip Kerr, -2012, Straightforward Beginner, Thailand, Macmillan</t>
  </si>
  <si>
    <t>Comunicar sentimientos, pensamientos, conocimientos, experiencias, ideas, reflexiones,  opiniones, a través de expresiones sencillas y de uso común, en forma productiva y receptiva en el idioma inglés de acuerdo al nivel A2, usuario básico, del Marco de Referencia Europeo para contribuir en el desempeño de sus funciones en su entorno laboral,  social y personal</t>
  </si>
  <si>
    <t>El alumno intercambiará información sobre actividades en progreso, actividades pasadas, la existencia, cantidad  y precios con base en las estructuras del presente progresivo, el pasado simple y las expresiones de cantidad y existencia, así como vocabulario relacionado con su área de estudio para satisfacer sus necesidades inmediatas</t>
  </si>
  <si>
    <t>El presente continuo</t>
  </si>
  <si>
    <t>El alumno solicitará y proporcionará información sobre acciones que se están llevando a cabo en el momento y que se encuentran en proceso para describir situaciones que están ocurriendo en su entorno inmediato.</t>
  </si>
  <si>
    <t>Actividades en progreso</t>
  </si>
  <si>
    <t>Presente simple Vs Presente continuo</t>
  </si>
  <si>
    <t>Lista de cotejo
Ejercicios prácticos</t>
  </si>
  <si>
    <t>La cantidad</t>
  </si>
  <si>
    <t>El alumno solicitará y proporcionará información sobre la existencia, cantidades y precios para obtener  productos, bienes y servicios.</t>
  </si>
  <si>
    <t>Sustantivos contables e incontables</t>
  </si>
  <si>
    <t>Pedir y dar información sobre la existencia de objetos.</t>
  </si>
  <si>
    <t>Cuantificadores</t>
  </si>
  <si>
    <t>El pasado</t>
  </si>
  <si>
    <t>El alumno solicitará  y proporcionará información sobre  la existencia, cantidades y precios para obtener  productos, bienes y servicios.</t>
  </si>
  <si>
    <t>Pasado del Verbo “to be”</t>
  </si>
  <si>
    <t>Pasado Simple con verbos regulares e irregulares</t>
  </si>
  <si>
    <t>Identificar ideas, preguntas e indicaciones sencillas, breves y que le son familiares, a partir de un discurso claro y lento con pausas largas, para hablar de sí mismo o de su entorno personal y laboral inmediato.</t>
  </si>
  <si>
    <t>Expresar mensajes  verbales referentes a sí mismo, su profesión, lugar de residencia u otras personas, a través de frases sencillas, aisladas y estereotipadas, con vocabulario básico y concreto,   empleando la repetición,  reformulación, con la retroalimentación de su interlocutor; para intercambiar información básica, personal o de su profesión.</t>
  </si>
  <si>
    <t>Miles Craven, -2013, Breakthrough Plus 1, Bangkok, Thailand, Macmillan</t>
  </si>
  <si>
    <t>Ken Wilson, -2011, Smart Choice 1, China, China, Oxford</t>
  </si>
  <si>
    <t>Joan Saslow y Allen Asher, -2011, Top Notch 2, New York, U.S., Pearson Longman</t>
  </si>
  <si>
    <t>INGLÉS III</t>
  </si>
  <si>
    <t>Comunicar sentimientos, pensamientos, conocimientos, experiencias, ideas, reflexiones,  opiniones,  a través de expresiones sencillas y de uso común, en forma productiva y receptiva en el idioma inglés de acuerdo al nivel A2, usuario básico, del Marco de Referencia Europeo para contribuir en el desempeño de sus funciones en su entorno laboral,  social y personal</t>
  </si>
  <si>
    <t>El alumno intercambiará información sobre acontecimientos pasados, así como de planes y proyectos a futuro mediante el uso de los verbos modales, el pasado continuo y las formas del futuro; para la satisfacción de sus necesidades inmediatas, la comprensión de normas y reglamentos establecidos, 
toma de decisiones y compromiso con su entorno personal, social y profesional inmediato.</t>
  </si>
  <si>
    <t>Pasado simple vs pasado continuo</t>
  </si>
  <si>
    <t>El alumno intercambiará información sobre eventos ocurridos simultáneamente en el pasado para interactuar en su entorno inmediato.</t>
  </si>
  <si>
    <t>Describiendo situaciones en pasado.</t>
  </si>
  <si>
    <t>Identificar la estructura y el uso del pasado continuo en sus formas afirmativa, negativa e interrogativa.</t>
  </si>
  <si>
    <t>Pedir y dar información sobre acciones que estuvieron en progreso en el pasado.</t>
  </si>
  <si>
    <t>Colaboración
Responsabilidad
Asertividad</t>
  </si>
  <si>
    <t>Acciones simultáneas en el pasado</t>
  </si>
  <si>
    <t>Relacionar las palabras interrogativas con la estructura del Pasado Continuo.
Identificar el uso de los conectores "while" y "when"
Diferenciar la estructura y el uso del pasado simple y del pasado continuo.</t>
  </si>
  <si>
    <t>Solicitar y proporcionar información sobre acciones continuas y simultáneas en el pasado utilizando los conectores "when" y "while".
Relatar acciones que estaban siendo realizadas en el pasado y fueron interrumpidas por otra acción.</t>
  </si>
  <si>
    <t>A partir de prácticas donde se solicite y proporcione información sobre actividades relacionadas con su área de estudio que se llevaron a cabo simultáneamente en el pasado, integrará una carpeta de evidencias obtenidas en base a las siguientes tareas:
"Listening".-
responder a un ejercicio práctico sobre la información contenida en un audio.
"Speaking".-
En presencia del profesor, participar en un juego de roles donde solicite y brinde información y utilice al menos 20 verbos.
"Reading".-
contestar un ejercicio escrito sobre la información contenida en un texto.
"Writing".-
Redactar un párrafo de al menos 60 palabras</t>
  </si>
  <si>
    <t>1. Explicar la estructura y el uso del pasado continuo en sus formas afirmativa, negativa e interrogativa.
2. Reconocer las palabras interrogativas.
3. Comprender el uso de los conectores "while" y "when"
4. Diferenciar la estructura y el uso del pasado simple y del pasado continuo</t>
  </si>
  <si>
    <t>Equipos colaborativos 
Aprendizaje auxiliado  por las tecnologías de la información.
Juego de roles 
Técnicas de comprensión de lectura, audio y escritura</t>
  </si>
  <si>
    <t>Material auténtico impreso, de audio y de video.
Discos Compactos, USB
Equipo Multimedia
Pantalla de TV
Computadora
Impresora
Cañón
Listas de verbos regulares e irregulares.
Vocabulario de términos relacionados con su área de estudio</t>
  </si>
  <si>
    <t>Invitaciones</t>
  </si>
  <si>
    <t>El alumno utilizará los verbos modales para mostrar un comportamiento pertinente de acuerdo a las reglas de su entorno.</t>
  </si>
  <si>
    <t>Habilidad, posibilidad y permiso</t>
  </si>
  <si>
    <t>Identificar  la función de los verbos modales: 
 - "can/be able to" y "could"
 - "may"
en sus formas afirmativa, negativa e interrogativa.</t>
  </si>
  <si>
    <t>Pedir y dar información sobre  habilidades.
Preguntar y responder sobre la posibilidad de que una acción se lleve a cabo.
Solicitar el permiso para realizar acciones.</t>
  </si>
  <si>
    <t>Colaboración
Responsabilidad
Asertividad
Colaboración
Responsabilidad
Asertividad</t>
  </si>
  <si>
    <t>Sugerencias, necesidades y obligaciones</t>
  </si>
  <si>
    <t>Explicar la función de los verbos modales: 
 - "should" 
 - "need to"
 - "ough to"
 - "must"
- "have to"
en sus formas afirmativa, negativa e interrogativa.</t>
  </si>
  <si>
    <t>Pedir y dar sugerencias y recomendaciones.
Expresar y solicitar la necesidad y el grado de obligatoriedad de una acción.</t>
  </si>
  <si>
    <t>Invitar, aceptar, rechazar</t>
  </si>
  <si>
    <t>Explicar  la función del  verbo modal "would like" 
Reconocer los verbos modales  "can" y "have to" 
Identificar las expresiones para aceptar y declinar una invitación.</t>
  </si>
  <si>
    <t>Formular  invitaciones.
Aceptar y rechazar invitaciones.</t>
  </si>
  <si>
    <t>A partir de prácticas donde se solicite y proporcione información relacionada con su área de estudio sobre habilidades, posibilidades, permisos, sugerencias, necesidades y obligaciones así como realizar, aceptar y rechazar invitaciones, integrará una carpeta de evidencias obtenidas en base a las siguientes tareas:
"Listening".-
responder a un ejercicio práctico sobre la información contenida en un audio.
"Speaking".-
En presencia del profesor, participar en un juego de roles donde solicite y brinde información.
"Reading".-
contestar un ejercicio escrito sobre la información contenida en un texto.
"Writing".-
Redactar un párrafo de al menos 60 palabras donde enliste las reglas de un lugar relacionado con su área de estudios.</t>
  </si>
  <si>
    <t>1. Comprender  la función de los verbos modales  "can", "could" y"may" en sus formas afirmativa, negativa e interrogativa.
2.  Comprender  la función de los verbos modales: "should", "need to", "must" y ]"have to" en sus formas afirmativa, negativa e interrogativa.
3. Explicar  la función del  verbo modal "would like" 
 4. Reconocer los verbos modales  "can" y "have to"
5. Identificar las expresiones para aceptar y declinar una invitación</t>
  </si>
  <si>
    <t>Equipos colaborativos 
Aprendizaje mediado por nuevas tecnologías
Juego de roles</t>
  </si>
  <si>
    <t>Material auténtico impreso, de audio y de video.
Discos Compactos, USB
Equipo Multimedia
Pantalla de TV
Computadora
Impresora
Cañón
Lista de 
vocabulario de términos relacionados con la salud y con su área de estudio.
Partes del cuerpo</t>
  </si>
  <si>
    <t>Planes y proyectos</t>
  </si>
  <si>
    <t>El alumno expresará información sobre sus proyectos y planes futuros para organizar sus actividades y establecer metas y objetivos.</t>
  </si>
  <si>
    <t>Planes a corto plazo</t>
  </si>
  <si>
    <t xml:space="preserve">Reconocer la estructura del presente continuo.
Identificar el uso del presente continuo como estructura del tiempo futuro.
Identificar las expresiones del tiempo futuro. </t>
  </si>
  <si>
    <t>Expresar y pedir información sobre planes a un futuro inmediato.</t>
  </si>
  <si>
    <t>Proyectos</t>
  </si>
  <si>
    <t>Identificar el uso y estructura del "going to" en su forma afirmativa, negativa e interrogativa.
Relacionar el uso de las palabras interrogativas con la estructura del "going to"</t>
  </si>
  <si>
    <t>Pedir y dar información sobre acciones y proyectos futuros.</t>
  </si>
  <si>
    <t>Predicciones</t>
  </si>
  <si>
    <t>Identificar el uso y estructura de "will" en su forma afirmativa, negativa e interrogativa. 
Identificar las expresiones para hablar del clima.</t>
  </si>
  <si>
    <t>Solicitar y brindar información sobre intenciones.
Expresar predicciones.
Comentar el pronóstico de tiempo.
Formular preguntas  sobre las condiciones meteorológicas.</t>
  </si>
  <si>
    <t>A partir de prácticas donde se solicite y proporcione información relacionada con su área de estudio sobre planes a futuro inmediato, corto y largo plazo, así como predicciones, intenciones y pronósticos del tiempo y condiciones meterológicas, integrará una carpeta de evidencias obtenidas en base a las siguientes tareas:
"Listening".-
responder a un ejercicio práctico sobre la información contenida en un audio.
"Speaking".-
En presencia del profesor, participar en un juego de roles donde solicite y brinde información.
"Reading".-
contestar un ejercicio escrito sobre la información contenida en un texto.
"Writing".-
Redactar un párrafo de al menos 70 palabras donde hable sobre sus planes a futuro</t>
  </si>
  <si>
    <t>1. Explicar el uso del presente continuo como expresión de futuro.
2. Identificar las expresiones de tiempo del futuro.
3. Comprender el uso y estructura del "going to" en su forma afirmativa, negativa e interrogativa.
4. Identificar el uso y estructura del will en su forma afirnamativa, negativa e interrogativa.
5. Identificar las expresiones para hablar del clima</t>
  </si>
  <si>
    <t>Equipos colaborativos 
Aprendizaje mediado por nuevas tecnologías
Juego de roles.
Técnicas de comprensión de lectura, audio y escritura</t>
  </si>
  <si>
    <t>Material auténtico impreso, de audio y de video.
Discos Compactos, USB
Equipo Multimedia
Pantalla de TV
Computadora
Impresora
Cañón
Listas de
Vocabulario del clima, la ropa y términos relacionados con su área de estudio</t>
  </si>
  <si>
    <t>A partir de un texto o mensajes 
simple y claro, sobre aspectos cotidianos:
*. Comprende la idea general del texto
*. Localiza nombres, palabras y frases elementales,
*. Realiza acciones siguiendo instrucciones elementales y breves, en textos sencillos que incluyan ilustraciones como letreros, señales o instructivos.</t>
  </si>
  <si>
    <t>Peter Loveday, Melissa Koops, Sally Trowbridge, Lisa Varandani, -2012, Take Away English 2, China, Mc Graw Hill</t>
  </si>
  <si>
    <t>Mickey Rogers, Joanne Taylore-Knowles, Steve Taylore-Knowles, -2010, Open Mind 2, Bangkok, Thailand, Macmillan</t>
  </si>
  <si>
    <t>Philip Kerr, -2012, Straightforward Elementary, Bangkok, Thailand, Macmillan</t>
  </si>
  <si>
    <t>INGLÉS IV</t>
  </si>
  <si>
    <t>El alumno intercambiará información sobre experiencias vividas y su frecuencia a partir  del uso del Presente Perfecto y Pasado Simple; así como de la comparación de lugares, personas, objetos y situaciones para relacionarse con su entorno social y laboral inmediato.</t>
  </si>
  <si>
    <t>Comparativos, superlativos</t>
  </si>
  <si>
    <t xml:space="preserve">El alumno expresará las diferencias que existen entre objetos, personas, lugares y situaciones para  justificar sus decisiones e ideas en la interacción de su entorno inmediato. </t>
  </si>
  <si>
    <t>Comparativos de igualdad y superioridad</t>
  </si>
  <si>
    <t>Identificar los adjetivos de una, dos o más sílabas.
Identificar la estructura gramatical  de los adjetivos cuando se comparan en una situación de igualdad.
Identificar la estructura gramatical de los adjetivos de una sílaba cuando se comparan en una situación de superioridad.
Identificar la estructura gramatical de los adjetivos de dos o más sílabas cuando se comparan en una situación de superioridad.
Identificar las excepciones de los adjetivos.</t>
  </si>
  <si>
    <t>Comparar  objetos, personas, lugares y situaciones de acuerdo a sus cualidades.</t>
  </si>
  <si>
    <t>Manejo del tiempo
Tolerancia activa 
Disposición al cambio
Conciencia ambiental</t>
  </si>
  <si>
    <t>Superlativos</t>
  </si>
  <si>
    <t xml:space="preserve">Identificar la estructura gramatical de los adjetivos en el grado superlativo y su uso.
Identificar los adjetivos irregulares. </t>
  </si>
  <si>
    <t>Describir la cualidad máxima de un objeto, persona, lugar y situación con respecto a un universo de su misma clase.</t>
  </si>
  <si>
    <t>A partir de prácticas donde se solicite y proporcione información comparando personas, lugares y objetos relacionados con su área de estudio, integrará una carpeta de evidencias obtenidas con base en las siguientes tareas:
"Listening".-
responder a un ejercicio práctico sobre la información contenida en un audio.
"Speaking".-
En presencia del profesor, participar en un juego de roles donde solicite y brinde información y utilice al menos 20 adjetivos.
"Reading".-
contestar un ejercicio escrito a partir de la información contenida en un texto.
"Writing".-
Redactar un párrafo de al menos 80 palabras donde presente las ventajas y desventajas de un producto o servicio a partir de una  comparación.</t>
  </si>
  <si>
    <t xml:space="preserve"> 1. Identificar los adjetivos de una, dos o más sílabas 
 cuando se comparan en una situación de igualdad.
2. Identificar  los adjetivos de una, dos o más sílabas cuando se comparan en una situación de superioridad.
3. Identificar la estructura gramatical de los adjetivos en el grado superlativo y su uso.
4. Identificar los adjetivos irregulares y sus excepciones.</t>
  </si>
  <si>
    <t>Equipos colaborativos Aprendizaje auxiliado  por las tecnologías de la información.
Juego de roles 
Técnicas de comprensión de lectura, audio y escritura</t>
  </si>
  <si>
    <t>Material auténtico impreso, de audio y de video.
Discos Compactos, USB
Equipo Multimedia
Pantalla de TV
Computadora
Impresora
Cañón
Listas de adjetivos cortos y largos.
Vocabulario de términos relacionados con su área de estudio</t>
  </si>
  <si>
    <t>Presente perfecto</t>
  </si>
  <si>
    <t>El alumno expresará experiencias vividas, su frecuencia y la repercusión que han tenido éstas en su presente para relacionarse con su entorno social y laboral.</t>
  </si>
  <si>
    <t>Experiencias</t>
  </si>
  <si>
    <t>Identificar las reglas para la formación del pasado participio en verbos regulares y su pronunciación.
Identificar el pasado participio de verbos irregulares y su pronunciación.
Identificar la estructura gramatical del presente perfecto en sus formas afirmativa, negativa e interrogativa. 
Identificar las expresiones de tiempo del presente perfecto “since”, “for” a partir de: “how long?”.</t>
  </si>
  <si>
    <t xml:space="preserve">Discriminar la forma del pasado de los verbos en participio con respecto a su pronunciación.
Expresar actividades que iniciaron en el pasado y aún  ontinúan en el presente.
Expresar una acción que se realizó en el pasado reciente.
Expresar el momento en que inicia una acción y el periodo de duración de la misma utilizando “how long?” “for” y “since” </t>
  </si>
  <si>
    <t>Have you ever…?</t>
  </si>
  <si>
    <t>Identificar el uso de los adverbios de frecuencia “already”, “just”, “ever”, “always”, “yet”, “never”, “once”, twice” a partir de: “have you ever…?”</t>
  </si>
  <si>
    <t>Indicar cuando una acción ha sido o no realizada.
Expresar la frecuencia con la que una acción ha sido realizada.</t>
  </si>
  <si>
    <t>Presente Perfecto vs Pasado Simple</t>
  </si>
  <si>
    <t>Reconocer la estructura y el uso del pasado simple.
Explicar el uso del pasado simple en relación al presente perfecto.
Explicar la función de “used to” en sus formas afirmativa, negativa e interrogativa</t>
  </si>
  <si>
    <t>Expresar acciones que terminaron en el pasado con respecto a:
- acciones que   ontinúan en el presente.
- acciones que forman parte de una experiencia,
-  y acciones que concluyeron en un pasado reciente
Expresar y pedir información sobre acciones que solían llevarse a cabo.</t>
  </si>
  <si>
    <t>A partir de  experiencias, y la frecuencia de éstas durante su formación de TSU, en visitas,  y conferencias, prácticas, proyectos, congresos, entre otros, integrará una carpeta de evidencias obtenidas con base en  siguientes tareas:
"Listening".-
Responder a un ejercicio práctico sobre la información contenida en un audio.
"Speaking".-
En presencia del profesor, participar en un juego de roles donde relate una experiencia.
"Reading".-
Contestar un ejercicio escrito a partir de la información contenida en un texto.
"Writing".-
Redactar un párrafo de al menos 80 palabras donde presente el reporte de una experiencia relacionada a su formación profesional.</t>
  </si>
  <si>
    <t xml:space="preserve">1. Identificar las reglas para la formación del pasado participio en verbos regulares e irregulares y su pronunciación.
2. Identificar la estructura gramatical del presente perfecto en sus formas afirmativa, negativa e interrogativa. 
3. Identificar las expresiones de tiempo del presente perfecto "since", "for" a partir de: "how long?"
4. Identificar el uso de los adverbios de frecuencia "already", "just", "ever", "yet", "never", "once", twice" a partir de: "have you ever...?".
5. Explicar la diferenia de uso del pasado simple y el presente perfecto. </t>
  </si>
  <si>
    <t>Equipos colaborativos 
Entrevista
Lluvia de ideas</t>
  </si>
  <si>
    <t>Material auténtico impreso, de audio y de video.
Discos Compactos, USB
Equipo Multimedia
Pantalla de TV
Computadora
Impresora
Cañón
lista de verbos en participio pasado
Vocabulario de términos relacionados con su área de estudio
Equipo multimedia</t>
  </si>
  <si>
    <t>Identificar ideas, preguntas e indicaciones sencillas,  breves y que le son familiares, a partir de un discurso claro y lento con pausas largas, para hablar de si mismo o de su entorno  personal y laboral inmediato.</t>
  </si>
  <si>
    <t>A partir de un texto o mensajes  simple y claro, sobre aspectos cotidianos:1. Comprende la idea general del texto2. Localiza nombres, palabras y frases elementales,3. Realiza acciones siguiendo instrucciones elementales y breves, en textos sencillos que incluyan ilustraciones como letreros, señales o instructivos.</t>
  </si>
  <si>
    <t>Miles Craven, -2013, Breakthrough Plus 2, Bangkok, Thailand, Macmillan</t>
  </si>
  <si>
    <t>Ken Wilson, -2011, Smart Choice 2, China, China, Oxford</t>
  </si>
  <si>
    <t>Joan Saslow y Allen Asher, -2011, Top Notch  3, New York, U.S., Pearson Longman</t>
  </si>
  <si>
    <t>INGLÉS IX</t>
  </si>
  <si>
    <t xml:space="preserve">Comunicar sentimientos, pensamientos, conocimientos, experiencias, ideas, reflexiones,  opiniones,  en el ámbito público, personal, educacional y ocupacional, productiva y receptivamente en el idioma inglés de acuerdo al nivel B1+, usuario independiente, del Marco de Referencia Europeo para contribuir en el desempeño de sus funciones en su entorno laboral y personal. </t>
  </si>
  <si>
    <t>El alumno desarrollará, el entendimiento  del lenguaje en diferentes contextos, a través del fortalecimiento de su habilidad de escritura para comunicar, formal e informalmente, opiniones, hechos o acontecimientos, invitaciones, solicitar empleo y pedir información.</t>
  </si>
  <si>
    <t>Opinions!</t>
  </si>
  <si>
    <t>El alumno elaborará escritos en los que se expresen ideas y opiniones propias, se sintetice información acerca de una situación o acontecimiento usando el estilo y la estructura correspondiente a cada uno así como los conectores necesarios para dar a conocer información relevante de acuerdo a las necesidades del lector.</t>
  </si>
  <si>
    <t>Beginnings and  endings 
Giving your opinion</t>
  </si>
  <si>
    <t xml:space="preserve">Identificar las partes de un artículo en donde se expresa una opinión: Introducción (establecimiento de la opinión), texto (argumento y justificación), conclusión (resumen de la opinión del escritor).
Identificar las frases: In my opinion, I believe, I think, As I see it, para introducir una idea u opinion en un artículo.
Reconocer los conectores: firstly, furthermore, moreover, also.
Reconocer los conectores: on the other hand, however, though. </t>
  </si>
  <si>
    <t>Intercambiar opiniones oralmente a través de la lectura de un texto.
Redactar un artículo en donde se exprese una opinión, objeción en contra, o a favor y justificarla  acerca de algo, utilizando las palabras introductorias adecuadas,  frases y conectores que permitan hilar correctamente las oraciones, opiniones o puntos de vista.</t>
  </si>
  <si>
    <t>Proactivo, trabajo en equipo, respeto, honestidad, responsabilidad, iniciativa, puntualidad, aprendizaje autónomo, administración, crítico, creativo, espíritu de superación personal, capacidad de análisis, capacidad de síntesis y evaluación.</t>
  </si>
  <si>
    <t>Techniques for beginning reports</t>
  </si>
  <si>
    <t>Identificar las partes de un reportaje de noticia: Introducción  (breve resumen del evento), Texto (descripción detallada del evento, Conclusión (comentarios generales).
Identificar las características gramaticales de un titular de noticia (present simple for recent events, omit the verb "to be" when using the passive,omit articles and full stops, omit unnecessary adjectives, pronouns)
Reconocer las estructuras gramaticales voz pasiva en pasado, y reported speech
Reconocer la estructura del direct speech.
Identificar las diferencias entre un reportaje y una historia.</t>
  </si>
  <si>
    <t>Redactar un reportaje conteniendo la introducción, texto y conclusión.</t>
  </si>
  <si>
    <t>Formal and informal style</t>
  </si>
  <si>
    <t>Identificar las partes de un reporte dando una opinión sobre un  lugar: introducción (propósito del reporte), Texto (características del lugar: ubicación, facilidades, actividades,  negativos y positivos de un lugar), conclusión (juicio y recomendación) y el estilo formal o informal en el que se escribe.
Reconocer la estructura gramatical de la voz pasiva en presente.</t>
  </si>
  <si>
    <t>Redactar un reporte dando la descripción y la opinión de un lugar, utilizando las partes que lo componen: introducción (propósito) texto (características del lugar utilizando passive voice) y conclusión (juicio y recomendación) utilizando un lenguaje formal o informal según sea el caso.</t>
  </si>
  <si>
    <t>A partir de una lectura  y un intercambio de opiniones expresado en forma oral en clase referente a una situación o acontecimiento específico, redactará:
• Artículo expresando opiniones a favor o en contra utilizando los conectores firstly, furthermore, moreover, also, on the other hand, however, though.
-  Título de un reportaje, respetando las reglas gramaticales (presente simple para un evento reciente, omitiendo el vebo to be cuando se usa la voz pasiva para un evento en pasado, artículos (the, a, and) y puntos, adjetivos innecesarios y pronombres.
• Redactar un reporte dando la descripción y opinión de un lugar, incluyendo la introducción (propósito de la redacción), texto (características del lugar utilizando voz pasiva) y conclusión (juicio y recomendación). 
Presentar en forma oral de dicho reporte al resto del grupo.</t>
  </si>
  <si>
    <t>1. Identificar el intercambio de opiniones sobre una situación, lugar, evento en la que exprese oralmente una opinión.
2. Identificar las partes de un artículo en donde se expresa una opinión, así como las partes de un reporte para dar una opinión.
3. Reconocer el uso de las frases: para presentar puntos de vista contrarios.
4. Identificar las partes de un reportaje de noticia así como las características gramaticales  
5. Reconocer las estructuras gramaticales voz pasiva en pasado, reported speech y direct speech para identificar de  quién o de qué se está hablando en un escrito.</t>
  </si>
  <si>
    <t>Ensayo
Lista de cotejo
Ejercicios prácticos</t>
  </si>
  <si>
    <t>Lectura asistida.  
Solución de problemas
Simulación</t>
  </si>
  <si>
    <t>Imágenes
Material audiovisual
Pizarrón interactivo
Computadora
Cañón
Equipo multimedia
Juegos de mesa.</t>
  </si>
  <si>
    <t>Informal letters.</t>
  </si>
  <si>
    <t>El alumno elaborará cartas informales, usando la estructura y estilo adecuado de acuerdo al propósito de la misma, las estructuras gramaticales, los conectores y signos de puntuación necesarios para comunicar de manera clara lo que se pretende.</t>
  </si>
  <si>
    <t>Letters</t>
  </si>
  <si>
    <t>Identificar los conectores: although, so,then, however, afterwards
Identificar las partes de una carta informal y descriptiva: introducción (saludo y propósito), texto principal (descripción del acontecimiento), conclusión (despedida) 
Utilizar las frases adecuadas en el saludo y despedida con un lenguaje informal, signos de puntuación apropiados, empleando estructuras simples como el pasado simple, presente perfecto, presente continuo y futuros.
Identificar las reglas y signos de puntuación: mayúsculas, puntos,  comas, signos de admiración e interrogación y apóstrofe.
Reconocer las estructuras gramaticales del pasado simple, presente perfecto, will, be going to y presente continuo.</t>
  </si>
  <si>
    <t>Distinguir las indicaciones dadas por los maestros.
Redactar una carta describiendo un acontecimiento reciente utilizando las partes principales: introducción, texto y  conclusión, y el saludo y cierre apropiado, así como las condiciones que componen una carta informal: formas cortas, idioms y vocabulario informal.
Estructurar párrafos dentro de un texto de acuerdo a las reglas y signos de puntuación.</t>
  </si>
  <si>
    <t>Proactivo, trabajo en equipo, respeto, honestidad, responsabilidad, iniciativa, puntualidad, aprendizaje autónomo, administración, crítico, creativo, espíritu de superación personal y capacidad de análisis.</t>
  </si>
  <si>
    <t>Invitación /carta</t>
  </si>
  <si>
    <t>Identificar las partes de una carta de invitación: introducción (invitación), texto (detalles del evento) conclusión (despedida).
Identificar las partes de una carta aceptando o rechazando una invitación: introducción (agradecimiento), texto (aceptar o rechazar una invitación) conclusión (despedida). 
Reconocer las estructuras gramaticales del presente simple y los futuros (presente continuo, will y going to).</t>
  </si>
  <si>
    <t>Distinguir las indicaciones dadas por el maestro.
Redactar una carta de invitación a un amigo, a algún evento o celebración a realizar utilizando las partes principales de ésta.
Redactar una carta considerando las partes que la integran para aceptar o rechazar una invitación, incluyendo  comentarios del evento, preguntas, ofrecimiento de ayuda en caso de aceptación. En caso de rechazo dando los motivos por los que no acepta dicha invitación.</t>
  </si>
  <si>
    <t>Proactivo, trabajo en equipo, respeto, honestidad, responsabilidad, iniciativa, puntualidad, aprendizaje autónomo, administración, crítico, creativo, espíritu de superación personal, capacidad de análisis, capacidad de síntesis y evaluación, y evaluación.</t>
  </si>
  <si>
    <t>A letter offering advice to a relative/carta</t>
  </si>
  <si>
    <t xml:space="preserve">Identificar las partes de una carta informal, dando sugerencias de un lugar para visitar: Introducción (saludos), texto (descripción del lugar a recomendar, pros y contras del lugar), conclusión (despedida)
Identificar las partes de una carta informal para dar un consejo: Introducción (estimular, dar aliento, entendimiento del problema, ofrecimiento de ayuda), texto (consejo, sugerencia, razones y ejemplos), conclusión (despedida).
Reconocer  las expresiones para dar consejo: If I were you, You should, Why don't you..., You should, How about..., It would be a good idea to ... </t>
  </si>
  <si>
    <t>Distinguir las indicaciones dadas por el maestro.
Expresar opiniones oralmente sobre un lugar conocido.
Redactar una carta informal considerando las partes que la integran, dando sugerencias de un lugar para visitar.
Redactar una carta informal considerando las partes que la integran en la que expresa consejos a un amigo o familiar, acerca de un problema o alguna situación difícil.</t>
  </si>
  <si>
    <t>A partir de las indicaciones orales dadas por el maestro y la presentación de varias introducciones, textos, y de conclusiones de cartas descriptivas, de invitación y de contestación a una invitación: 
- Ordenará y conectará los elementos de cada una de las cartas.
- Identificará el tipo de carta.
- Elaborará una carta de invitación a la participación de un congreso en Acapulco y otra aceptando la invitación utilizando las diferentes reglas de   puntuación tomando como base la carta de invitación anterior.
- Elaborará una carta dando consejos sobre el tipo de ropa a usar en el mencionado congreso, utilizando como base el ejemplo anterior.</t>
  </si>
  <si>
    <t>1. Comprender las indicaciones dadas por el maestro sobre los temas abordado.
2. Identificar como se expresa oralmente una opinión de una situación o evento planteado.
2. Analizar las partes de una carta informal, carta invitación, carta de consejos o sugerencias.
3. Reconocer las estructuras gramaticales del pasado simple, presente perfecto, y presente continuo.
4. Reconocer  las expresiones en la redacción de cartas para dar consejo.</t>
  </si>
  <si>
    <t>Lectura asistida.  
Ejercicios prácticos.
Simulación.</t>
  </si>
  <si>
    <t>Formal letters</t>
  </si>
  <si>
    <t>El alumno elaborará cartas formales relacionadas con el campo laboral y de negocios, usando la estructura y el estilo adecuado a propósito de la misma, así como los conectores y estructuras gramaticales necesarias para comunicar información clara y pertinente, así como para expresar argumentos o solicitar información.</t>
  </si>
  <si>
    <t>Making complaints/letter</t>
  </si>
  <si>
    <t>Identificar las partes de una carta de queja o inconformidad: introducción (propósito), texto (queja) y conclusión (acción a tomar).
Identificar los conectores o frases que describan quejas: firstly, secondly, furthermore, in addition; y las que se usan para darles apoyo: although, but, despite the fact.</t>
  </si>
  <si>
    <t xml:space="preserve">Distinguir las indicaciones dadas por el maestro.
Expresar oralmente opiniones sobre experiencias negativas.
Redactar una carta de queja o inconformidad que incluya las partes de este tipo de carta que incluya los conectores o frases adecuadas, para dar cronología a los hechos que motivaron la queja o inconformidad y dar apoyo a los argumentos. </t>
  </si>
  <si>
    <t>A formal letter applying for a job</t>
  </si>
  <si>
    <t>Identificar las partes de una carta en la que se solicite un empleo: introducción (propósito), textos (perfil, habilidades, experiencia y cualidades), conclusión (despedida)
Identificar el uso de los gerundios después de verbos (love, like, enjoy, etc), verbos con preposiciones (to be interested in, be responsible for), de los infinitivos despues de algunos verbos como hope, manage, expect (I hope to begin.....) y adjetivos después del vebo be (be able to do, be glad to do)</t>
  </si>
  <si>
    <t>Distinguir las indicaciones dadas por el maestro.
Redactar una carta solicitando empleo, que incluya sus partes, utilizando gerundios, preposiciones infinitivos y adjetivos después de algunos verbos</t>
  </si>
  <si>
    <t>A formal transactional letter requesting information</t>
  </si>
  <si>
    <t>Identificar las partes de una carta formal: introducción (propósito), texto (solicitud de la información), conclusión (despedida).
Reconocer el uso de las indirect questions.</t>
  </si>
  <si>
    <t>Distinguir las indicaciones dadas por el maestro.
Redactar una carta formal solicitando información, utilizando indirect questions."</t>
  </si>
  <si>
    <t xml:space="preserve">A partir de una situación, explicada por el maestro y un intercambio de opiniones en forma oral, en la que se requiera tramitar un pasaporte, solicitará una visa y un empleo en el extranjero:
• Elaborará una carta quejándose de la falta de atención en la Secretaría de Relaciones Exteriores, utilizando los conectores: firstly, secondly, furthermore, in addition; y los que se usan para argumentar la queja: although, but, despite the fact dando una secuencia de los hechos ocurridos.
• Elaborará una carta solicitando información para obtener una visa de trabajo en el extranjero.
• Elaborará una carta solicitando un empleo como Ingeniero en el extranjero, explicando sus experiencias, su escolaridad y sus  preferencias, así como de los documentos migratorios con los que cuenta. </t>
  </si>
  <si>
    <t xml:space="preserve">1. Comprender las indicaciones dadas por el maestro.
2. Analizar la forma de expresar oralmente su opinión sobre una situación planteada por el maestro.
3. Analizar las partes de una carta de queja o inconformidad, para solicitar empleo o para pedir una información.
4. Identificar los conectores o frases para enlistar quejas y los que se usan para argumentar la misma.
5. Comprender los gerundios después de verbos, verbos con preposiciones, de los infinitivos después de los verbos y adjetivos después del. </t>
  </si>
  <si>
    <t>Ensayo
Lista de cotejo</t>
  </si>
  <si>
    <t>Discusión en grupo  
Solución de problemas
Simulación</t>
  </si>
  <si>
    <t>Redactar el documento o la presentación en forma clara, coherente a partir de un trabajo previamente elaborado, para  transmitir la información verbal o escrita, de acuerdo al objetivo deseado.</t>
  </si>
  <si>
    <t>Elabora un texto o documento, de situaciones laborales y sobre temas cotidianos o de interés personal, con base en especificaciones previamente establecidas, estructurado de manera simple, con control gramatical razonable, inteligible, con escritura continua, con ortografía, puntuación y estructura correctas.
Narra o expone un evento, situación, información, real o imaginario, con vocabulario suficiente, sin titubear, con precisión gramatical razonable, manteniendo la exposición fluida, aunque haya pausas para planear el léxico y la estructura gramatical.</t>
  </si>
  <si>
    <t>Evans, Virginia &amp; Dooley, Jenny, -1999, Reading Writing 3 Targets, New Bury Birkshive, UKA, Express Publishing</t>
  </si>
  <si>
    <t>Zemach, Dorothy &amp; Rumisek, Lisa, -2003, College Writing, Bangnkok, Thailandia, Macmillan</t>
  </si>
  <si>
    <t>Brinky Lockwood, Robyn, -2009, Sentence Writing, Bangnkok, Dindaeng, Thailandia, Macmillan</t>
  </si>
  <si>
    <t xml:space="preserve">Gargagliano, Arlen &amp; Kelly, Curtis, -2001, Writing From Within, Bangnkok, Dindaeng, Thailandia, Cambridge </t>
  </si>
  <si>
    <t>Zemach, Dorothy &amp; Stafford-Yilmaz, Lynn, -2008, Writers at Work (The Essay), Edinburgh, UKA, Cambridge</t>
  </si>
  <si>
    <t>Strauch, Ann, -2008, Writers at Work (The Short Composition), Edinburgh, UKA, Cambridge</t>
  </si>
  <si>
    <t>Grower, Roger, -2008, Real Writing, Edinburgh, UKA, Cambridge</t>
  </si>
  <si>
    <t>INGLÉS V</t>
  </si>
  <si>
    <t>El alumno expresará de manera oral y escrita  la información relativa  a su formación académica y profesional, las condiciones indispensables para llevar a cabo acciones de mejora, así como la interpretación de documentos auténticos  para facilitar su inserción en su entorno social y profesional.</t>
  </si>
  <si>
    <t>Condicionales</t>
  </si>
  <si>
    <t>El alumno expresará resultados derivados del cumplimiento de ciertas condiciones para brindar propuestas y soluciones relacionadas con su ámbito profesional</t>
  </si>
  <si>
    <t>Zero and 1st. Conditional</t>
  </si>
  <si>
    <t xml:space="preserve">Reconocer las estructuras gramaticales del presente simple y del futuro.
Identificar la estructura gramatical y uso del condicional cero en su forma afirmativa, negativa e interrogativa. 
Identificar la estructura gramatical  y uso del primer condicional en sus formas afirmativa, negativa e interrogativa. </t>
  </si>
  <si>
    <t xml:space="preserve">Relatar un hecho realizable de una situación verdadera, a partir de que se cumpla una condición. 
Relatar un suceso real o posible que puede ocurrir si se cumple una condición. </t>
  </si>
  <si>
    <t>Argumentación asertiva
Sentido estético</t>
  </si>
  <si>
    <t>2nd. Conditional</t>
  </si>
  <si>
    <t xml:space="preserve">Reconocer las estructuras gramaticales del pasado simple y los modales "would", "could", "might".
Identificar la estructura gramatical del segundo condicional en su forma afirmativa, negativa e interrogativa.
Identificar la estructura gramatical y el uso de los verbos "wish" y "hope" en el segundo condicional. </t>
  </si>
  <si>
    <t xml:space="preserve">Relatar un suceso que podría ocurrir si se cumpliese una condición hipotética o imaginaria. 
Expresar un deseo sobre una situación hipotética o imaginaria. </t>
  </si>
  <si>
    <t>A partir de prácticas donde solicite y proporcione información sobre situaciones reales, hipotéticas o imaginarias relacionadas con su área de estudio, integrará una carpeta de evidencias obtenidas en base a las siguientes tareas:
"Listening".-
responder a un ejercicio práctico sobre la información contenida en un audio.
"Speaking".-
En presencia del profesor, participar en una simulación donde indique que puede suceder si se cumplen ciertas condiciones.
"Reading".-
contestar un ejercicio escrito a partir de la información contenida en un texto.
"Writing".-
Redactar un párrafo de al menos 100 palabras donde através de un caso hipotético presente acciones que desearía realizar como parte de una mejora continua</t>
  </si>
  <si>
    <t>1. Reconocer las estructuras gramaticales del presente simple y futuro.
2. Comprender la estructura gramatical y uso del condicional cero en su forma afirmativa, negativa e interrogativa.
3. Explicar la estructura gramatical  y uso del primer condicional en su forma afirmativa, negativa e interrogativa.
4. Reconocer las estructuras gramaticales del pasado simple y los modales "would", "could", "might".
5. Explicar la estructura gramatical del segundo condicional en su forma afirmativa, negativa e interrogativa y el uso de "wish" y "hope"</t>
  </si>
  <si>
    <t>Lista de cotejo.
Ejercicios prácticos</t>
  </si>
  <si>
    <t>Aprendizaje auxiliado  por las tecnologías de la información.
Simulación
Técnicas de comprensión de lectura, audio y escritura.</t>
  </si>
  <si>
    <t>Entorno laboral</t>
  </si>
  <si>
    <t xml:space="preserve">El alumno expresará, de manera oral y escrita, información personal, académica y profesional  para su inserción y desarrollo en el entorno laboral.  </t>
  </si>
  <si>
    <t>Currículum Vitae</t>
  </si>
  <si>
    <t>Identificar los elementos que componen un CV.
- Información personal
- Información académica
- Experiencia Laboral
- Competencias
- Intereses Personales
Explicar la intención del "Resumé" a partir de su estructura y redacción.</t>
  </si>
  <si>
    <t>Elaborar su Currículum Vitae
Elaborar su Resumé</t>
  </si>
  <si>
    <t>Entrevista</t>
  </si>
  <si>
    <t>Reconocer estructuras gramaticales de los diferentes tiempos previamente vistos en cuatrimestres anteriores.
Identificar las preguntas y respuestas más frecuentes de una entrevista 
Identificar las expresiones para dar una opinion: "In my opinion", "I think", "I believe", "I suppose", "I consider".
Distinguir la función de la terminación  "ing" y en "ed" para adjetivos calificativos.
Identificar los requisitos indispensables para presentarse a una entrevista.
- Aseo personal
- Vestimenta
- Expresión corporal
- Seguridad y confianza 
- Puntualidad
- Conocimiento general de la empresa en donde se llevará a cabo  la entrevista.</t>
  </si>
  <si>
    <t>Participar en  una entrevista de trabajo.
Expresar una opinión sobre una idea o tema específico utilizando adjetivos con terminación "ing" y "ed".</t>
  </si>
  <si>
    <t>A partir de un caso donde se solicite un puesto de trabajo o estadía en una empresa, integrará una carpeta de evidencias obtenidas en base a las siguientes tareas:
"Listening".-
Responder a un ejercicio práctico sobre la información contenida en un audio.
"Speaking".-
En presencia del profesor, participar en una simulación de entrevista de trabajo, donde tome  los roles de entrevistado y de entrevistador, expresando y solicitando la opinión sobre el puesto de trabajo.
"Reading".-
Contestar un ejercicio escrito a partir de la información contenida en un texto.
"Writing".-
Elaborar su CV y su Resumé</t>
  </si>
  <si>
    <t>1. Identificar los elementos que componen un CV.
2. Comprender la intención del "Resumé" a partir de su estructura y redacción
3. Reconocer estructuras gramaticales de los diferentes tiempos previamente vistos en cuatrimestres anteriores.
 4. Reconocer las preguntas más frecuentes de una entrevista
5. Comprender los requisitos indispensables para presentarse a una entrevista</t>
  </si>
  <si>
    <t>Lista de Cotejo.   Simulación.
Guías de entrevistas personales</t>
  </si>
  <si>
    <t>Discusión en grupo
Lluvia de ideas
Equipos colaborativos Aprendizaje auxiliado  por las tecnologías de la información.
Simulación
Técnicas de comprensión de lectura, audio y escritura.</t>
  </si>
  <si>
    <t>Documentos  Auténticos.
Multimedia
Internet
Material auténtico impreso, de audio y de video.
Discos Compactos, USB
Equipo Multimedia
Pantalla de TV
Computadora
Impresora
Cañón
Listas de verbos regulares e irregulares.
Vocabulario de términos relacionados con su área de estudio</t>
  </si>
  <si>
    <t>Interpretación de textos técnicos específicos</t>
  </si>
  <si>
    <t>El alumno  describirá el contenido de un documento auténtico para interactuar con su entorno laboral y personal.</t>
  </si>
  <si>
    <t>Estructura de las palabras</t>
  </si>
  <si>
    <t xml:space="preserve">Identificar el concepto de cognados y falsos cognados.
Identificar las formas de sufijos y prefijos .
Identificar los adverbios terminados en mente "ly"
Identificar los verbos seguidos de preposición,  "phrasal verbs" </t>
  </si>
  <si>
    <t xml:space="preserve">Comprensión de Documentos </t>
  </si>
  <si>
    <t>Reconocer las estrategias para  comprender un documento escrito: "predicting", "skimming", "scanning" e "intensive reading".
Reconocer la importancia de la función de los conectores y los signos de puntuación.</t>
  </si>
  <si>
    <t>Explicar de manera global  y detallada la información contenida en documentos.</t>
  </si>
  <si>
    <t>A partir de documentos auténticos, relacionados con su área de estudio, integrará una carpeta de evidencias obtenidas en base a las siguientes tareas:
"Speaking".-
En presencia del profesor, presentará un comentario sobre el contenido de dicho documento.
 "Reading".-
Contestar un ejercicio escrito a partir de la información contenida en un documento.
"Writing".-
Elaborará un reporte de al menos 100 palabras donde desarrolle la idea principal y las secundarias de un documento</t>
  </si>
  <si>
    <t>1. Identificar los cognados y falsos cognados.
2. Comprender las formas de sufijos y prefijos
3. Identificar los verbos seguidos de preposición "phrasal verbs".
4. Reconocer las estrategias para  comprender un documento escrito 
5. Reconocer la importancia de la función de los conectores y signos de puntuación</t>
  </si>
  <si>
    <t>Lectura asistida
Investigación
Equipos colaborativos Aprendizaje auxiliado  por las tecnologías de la información.
Técnicas de comprensión de lectura y escritura</t>
  </si>
  <si>
    <t>Material auténtico impreso  y de video.
Discos Compactos, USB
Equipo Multimedia
Pantalla de TV
Computadora
Impresora
Cañón
Listas de verbos seguidos de preposición "phrasal verbs".
Expresiones comunicativas orales informales: "really", "right", "well", "any way", "I know", "you know", "yes, I suppose so", "I mean".
Vocabulario de términos relacionados con su área de estudio</t>
  </si>
  <si>
    <t>Joan Saslow y Allen Asher, -2011, Top Notch Summit 1, New York, U.S., Pearson Longman</t>
  </si>
  <si>
    <t>Joan Saslow y Allen Asher, -2011, Top Notch Summit 2, New York, U.S., Pearson Longman</t>
  </si>
  <si>
    <t>Josephine O’Brien, -2007, English for Business, Boston, U.S, Thomson</t>
  </si>
  <si>
    <t>Miles Craven, -2009, Reading Keys, Skills and strategies for effective reading, Bangkok, Thailand, Macmillan</t>
  </si>
  <si>
    <t>INGLÉS VI</t>
  </si>
  <si>
    <t>Comunicar sentimientos, pensamientos, conocimientos, experiencias, ideas, reflexiones, opiniones, en el ámbito público, personal, educacional y ocupacional, productiva y receptivamente en el idioma ingles de acuerdo al nivel B1+, usuario independiente, del Marco de Referencia Europeo para contribuir en el desempeño de sus funciones en su entorno laboral y personal.</t>
  </si>
  <si>
    <t>El alumno verificará la información recibida a través de las expresiones lingüísticas y formas gramaticales de nivel intermedio para desarrollar una comunicación efectiva.</t>
  </si>
  <si>
    <t>Verifying Information</t>
  </si>
  <si>
    <t xml:space="preserve">El alumno verificará información, de forma sencilla, con oraciones simples, estructuras básicas y tag questions, para proporcionar información precisa y de acuerdo a las necesidades del interlocutor. </t>
  </si>
  <si>
    <t>Who am I?, What have I done?, What are my future plans?</t>
  </si>
  <si>
    <t>Reconocer las estructuras gramaticales del presente, presente progresivo, presente perfecto, pasado simple, futuro (will y going to).</t>
  </si>
  <si>
    <t>Describir en forma sencilla a personas, condiciones de vida o trabajo, actividades diarias, cosas que le gustan, o no le gustan, utilizando frases y oraciones sencillas.</t>
  </si>
  <si>
    <t xml:space="preserve">Proactivo, trabajo en equipo, respeto, honestidad, responsabilidad, iniciativa, puntualidad, aprendizaje autónomo, administración, crítico, creativo, espíritu de superación personal, capacidad de análisis, capacidad de síntesis y evaluación, asertivo, comprometido y analítico. </t>
  </si>
  <si>
    <t>You love sports, don't you?</t>
  </si>
  <si>
    <t>Identificar la estructura y el uso de las tag questions.</t>
  </si>
  <si>
    <t>Solicitar, confirmar o reafirmar información dada.</t>
  </si>
  <si>
    <t>Proactivo, trabajo en equipo, respeto, honestidad, responsabilidad, iniciativa, aprendizaje autónomo, administración, crítico, creativo, capacidad de análisis, capacidad de síntesis y evaluación, asertivo y comprometido.</t>
  </si>
  <si>
    <t>• Sin preparación previa y a partir de información proporcionada por el profesor de manera verbal:
• Describirá, a una persona, lo que hace, cosas que le gustan y no le gustan, y reafirma información empleando tag questions.
• Realizará una composición, con información adicional escrita,  describiendo las actividades de un día cualquiera en la vida de esa persona.</t>
  </si>
  <si>
    <t>1. Reconocer estructuras gramaticales básicas y vocabulario referente a actividades cotidianas.
2. Comprender la estructura de las tag questions.
3. Identificar el uso de las tag questions para  confirmar, solicitar o reafirmar información en una conversación.</t>
  </si>
  <si>
    <t>Lista de cotejo
Ensayo</t>
  </si>
  <si>
    <t>Juegos
Discusión en grupos
Entrevista</t>
  </si>
  <si>
    <t>Imágenes.
Material audiovisual.
Pizarrón interactivo.
Computadora, cañón.
Equipo multimedia.
Juegos de mesa.</t>
  </si>
  <si>
    <t>Posibilities</t>
  </si>
  <si>
    <t>El alumno empleará las estructuras gramaticales indirect questions y el primer condicional, para expresar hechos que se refieren a algo que es posible que pase en el presente o futuro.</t>
  </si>
  <si>
    <t>Do you know who I am.</t>
  </si>
  <si>
    <t>Identificar las estructuras y el uso de indirect questions.</t>
  </si>
  <si>
    <t>Pedir información o ayuda acerca de cómo funciona un proceso empleando indirect questions.
Pedir información o ayuda acerca de dónde se localiza algo empleando indirect questions.</t>
  </si>
  <si>
    <t>Proactivo, trabajo en equipo, respeto, honestidad, responsabilidad, iniciativa, puntualidad, aprendizaje autónomo, administración, crítico, creativo, espíritu de superación personal, capacidad de análisis, capacidad de síntesis y evaluación, asertivo, comprometido y analítico.</t>
  </si>
  <si>
    <t>If I…</t>
  </si>
  <si>
    <t>Identificar los tiempos y palabras (auxiliars and modals) que intervienen en la construcción del P</t>
  </si>
  <si>
    <t>Expresar hechos que se refieren a algo que es posible que pase en el presente o futuro, empleando el primer condicional.</t>
  </si>
  <si>
    <t>Ejercicios prácticos.
Lista de cotejo.</t>
  </si>
  <si>
    <t>What have you been doing?</t>
  </si>
  <si>
    <t>El alumno utilizará las estructuras gramaticales del presente perfecto y presente perfecto continuo para expresar acciones iniciadas en el pasado y que continúan en el presente o actividades concluidas recientemente.</t>
  </si>
  <si>
    <t>I have just eaten.</t>
  </si>
  <si>
    <t>Reconocer la estructura gramatical del presente perfecto.
Reconocer el uso de los adverbios yet, already, since.
Identificar el uso de los adverbios still y just.</t>
  </si>
  <si>
    <t>Expresar el estado de una actividad (en proceso o terminada) utilizando los adverbios still y just.
Distinguir las situaciones en las que se utilizan cada una de los adverbios yet, already, since, still, just.</t>
  </si>
  <si>
    <t>He has been planning.</t>
  </si>
  <si>
    <t xml:space="preserve">Identificar la estructura gramatical del presente perfecto progresivo </t>
  </si>
  <si>
    <t>Expresar actividades laborales en su vida personal iniciadas en el pasado y que continúan en el presente, así como actividades concluidas recientemente.</t>
  </si>
  <si>
    <t>A partir de una lectura dada por el profesor, referente a un personaje vivo y que contenga las estructuras presente perfecto y presente perfecto continuo:
• Identificará las oraciones en estos tiempos.
• Escribirá preguntas acerca de la vida de la persona de la que se está hablando usando el presente perfecto y el presente perfecto continuo.
• Realizará una presentación ante el grupo de una persona conocida y viva, tomando como ejemplo la biografía anterior.</t>
  </si>
  <si>
    <t>1. Reconocer la estructura gramatical del presente perfecto.
2. Reconocer los adverbios yet, already y since
3. Comprender la estructura del presente perfecto utilizando still y just.
4. Comprender el uso del presente perfecto continuo para hablar de acciones que empezaron en el pasado y que aún no han terminado.</t>
  </si>
  <si>
    <t>Lista de cotejo 
Ensayo tipo interrogatorio
Ensayo
Guía de observación</t>
  </si>
  <si>
    <t>Proyectos
Discusión en grupo
Simulación</t>
  </si>
  <si>
    <t>Interpretar las ideas principales de información escrita, verbal en lengua standard (usual y común) y su contexto.</t>
  </si>
  <si>
    <t>A partir de una información previamente proporcionada  en forma oral o escrita:
• Reacciona de manera no verbal ante el mensaje enviado.
• Intercambia y expone ideas proporcionadas en la información previa asumiendo roles con pronunciación, entonación, fluidez, estructura y lenguaje apropiado. 
• Elabora notas donde la idea principal queda plasmada.</t>
  </si>
  <si>
    <t>Brewster, Simon; Davis Paul &amp; Rogers Mickey, -2006, Sky high 3, Dindaeng Bangkok, Thailand, Macmillan</t>
  </si>
  <si>
    <t>Fuscoe, Kate; Garcide, Barbara &amp; Prodromou, Luke, -2006, Attitude 3, Sathorn, Bangkok, Hinba, Macmillan</t>
  </si>
  <si>
    <t>Richards, Jack C.; Hull, Jonathan &amp; Proctor, Susan. , -2006, Interchange 3, Hong Kong, Japón, Cambridge</t>
  </si>
  <si>
    <t>Saslow, Joan &amp; Ascher, Allen., -2005, Top notch 3, New York, USA, Pearson</t>
  </si>
  <si>
    <t>Stempleski, Susan, -2005, World link 3, Toronto, Ontario, Canada, Cengage</t>
  </si>
  <si>
    <t>Adelson-Goldstein Jayme, -2006, Step forward 3, New York, USA, Oxford University Press</t>
  </si>
  <si>
    <t>INGLÉS VII</t>
  </si>
  <si>
    <t>Comunicar sentimientos, pensamientos, conocimientos, experiencias, ideas, reflexiones,  opiniones,  en el ámbito público, personal, educacional y ocupacional, productiva y receptivamente en el idioma inglés de acuerdo al nivel B1+, usuario independiente, del Marco de Referencia Europeo para contribuir en el desempeño de sus funciones en su entorno laboral y personal.</t>
  </si>
  <si>
    <t>El alumno usará las expresiones lingüísticas y formas gramaticales para desarrollar una comunicación efectiva a través del intercambio de información oral o escrita.</t>
  </si>
  <si>
    <t>He said that…</t>
  </si>
  <si>
    <t>El alumno utilizará las estructuras gramaticales básicas para informar en sus propias palabras lo que otra persona o fuente ha dicho.</t>
  </si>
  <si>
    <t>Pasado Perfecto</t>
  </si>
  <si>
    <t>Explicar la estructura gramatical del pasado perfecto que se forma con el auxiliar have y verbo en pasado participio</t>
  </si>
  <si>
    <t>Comunicar acciones pasadas que ocurrieron antes de un evento, acción o punto específico en el tiempo.
Distinguir información relativa a acciones pasadas que ocurrieron antes de un evento, acción o punto específico en el tiempo.</t>
  </si>
  <si>
    <t>Proactivo, trabajo en equipo, respeto, honestidad, responsabilidad, iniciativa, puntualidad, aprendizaje autónomo, administración, crítico, creativo, espíritu de superación personal, capacidad de análisis, capacidad de síntesis y evaluación, asertivo y comprometido.</t>
  </si>
  <si>
    <t>Reported Speech</t>
  </si>
  <si>
    <t>Describir la estructura (tiempo) de la información original dicha y la que corresponde al reporte.
Explicar el uso de say y tell en el reported speech.</t>
  </si>
  <si>
    <t>Informar en sus propias palabras lo que otra persona o fuente ha dicho.</t>
  </si>
  <si>
    <t>Proactivo, trabajo en equipo, respeto, honestidad, responsabilidad, iniciativa, puntualidad, aprendizaje autónomo, administración, crítico, creativo, espíritu de superación personal, capacidad de análisis, capacidad de síntesis y evaluación y asertivo.</t>
  </si>
  <si>
    <t>• A partir  de un artículo en el periódico:
• Realizará un reporte por escrito, utilizando la estructura gramatical del pasado perfecto, que sea congruente en la secuencia de eventos y con buena ortografía. 
• Informará lo que el reportero dijo, utilizando  las estructuras que intervienen en el Reported Speech.</t>
  </si>
  <si>
    <t>1. Comprender la estructura gramatical del pasado perfecto.
2. Reconocer la estructura gramatical del pasado simple utilizado con el pasado perfecto.
3.- Reconocer las estructuras gramaticales básicas (presente, pasado, futuro, presente perfecto, pasado perfecto).
4.- Identificar el cambio de los tiempos verbales para reportar o informar en forma oral y escrita, y en sus propias palabras, lo que otra persona o fuente ha dicho.</t>
  </si>
  <si>
    <t>Lista de verificación
Ensayo</t>
  </si>
  <si>
    <t>Juegos.
Juegos de roles.
Ejercicios prácticos.</t>
  </si>
  <si>
    <t>Imágenes.
Material audiovisual.
Pizarrón interactivo.
Computadora.
Cañón.
Equipo multimedia.
Juegos de mesa.</t>
  </si>
  <si>
    <t>I wish I may … I wish I might.</t>
  </si>
  <si>
    <t>El alumno empleará las estructuras gramaticales del segundo condicional y el verbo wish para interpretar y expresar situaciones irreales.</t>
  </si>
  <si>
    <t>Segundo Condicional</t>
  </si>
  <si>
    <t>Identificar el tiempo verbal (pasado) y el modal (would) que intervienen en la construcción del segundo condicional.</t>
  </si>
  <si>
    <t>Expresar situaciones imaginarias o irreales en tiempo presente y que son poco probables que sucedan.</t>
  </si>
  <si>
    <t xml:space="preserve">Proactivo, trabajo en equipo, respeto, honestidad, responsabilidad, iniciativa, puntualidad, aprendizaje autónomo, administración, crítico, creativo, espíritu de superación personal, capacidad de análisis, capacidad de síntesis y evaluación, y evaluación y asertivo. </t>
  </si>
  <si>
    <t>Wish</t>
  </si>
  <si>
    <t>Explicar la estructura gramatical de wish, acompañado de una oración  en pasado que expresa una situación irreal en el presente.</t>
  </si>
  <si>
    <t>Formular oraciones que expresen un deseo (wish) sobre una situación irreal en el presente en cualquier contexto cotidiano.</t>
  </si>
  <si>
    <t>Proactivo, trabajo en equipo, respeto, honestidad, responsabilidad, iniciativa, puntualidad, aprendizaje autónomo, administración, crítico, creativo, espíritu de superación personal, capacidad de análisis, capacidad de síntesis y evaluación, comprometido, analítico y trabajo en equipo.</t>
  </si>
  <si>
    <t xml:space="preserve">A partir de un caso dado por el profesor, expresará oralmente:
• Las acciones que tomaría, de ser uno de los protagonistas (gerente, director)
• Elaborará una carta de deseos a una autoridad, (tomando el papel de un empleado), utilizando wish, y el formato de ésta.
</t>
  </si>
  <si>
    <t>1. Reconocer la estructura gramatical del pasado simple y las que intervienen en el segundo condicional.
2. Comprender el uso del segundo condicional, la pronunciación y la entonación de las palabras, 
3. Comprender el uso del segundo condicional, para expresar en forma escrita.
4. Comprender el uso del wish para comunicar de forma oral y escrita.</t>
  </si>
  <si>
    <t>Lista de cotejo
Documento elaborado según instrucciones</t>
  </si>
  <si>
    <t>Análisis de casos
Simulación
Discusión de grupo</t>
  </si>
  <si>
    <t>Imágenes.
Material audiovisual
Pizarrón interactivo.
Computadora 
Cañón.
Equipo multimedia
Juegos de mesa.</t>
  </si>
  <si>
    <t>What was done by whom?</t>
  </si>
  <si>
    <t>El alumno utilizará las estructuras gramaticales de la voz pasiva (presente, pasado y futuro) para expresar acciones, hechos o procesos en donde el énfasis está en el resultado mismo, y no en quien lo realiza.</t>
  </si>
  <si>
    <t>Voz Pasiva (presente y pasado)</t>
  </si>
  <si>
    <t>Reconocer la forma gramatical de la voz pasiva en los tiempos presente y pasado simple.</t>
  </si>
  <si>
    <t>Comunicar en forma oral y escrita acciones, hechos y procesos en donde el énfasis está el resultado mismo y no, en quien lo realiza en el tiempo presente y pasado simple.
Expresar información acerca de su vida personal y laboral en el tiempo presente y pasado simple en voz pasiva.</t>
  </si>
  <si>
    <t xml:space="preserve">Proactivo, trabajo en equipo, respeto, honestidad, responsabilidad, iniciativa, puntualidad, aprendizaje autónomo, administración, crítico, creativo, espíritu de superación personal, capacidad de análisis, capacidad de síntesis y evaluación, y evaluación, asertivo. </t>
  </si>
  <si>
    <t>Voz Pasiva (futuro)</t>
  </si>
  <si>
    <t>Identificar la forma gramatical de la voz pasiva en tiempo futuro.</t>
  </si>
  <si>
    <t>Comunicar en forma oral y escrita acciones, hechos y procesos en donde el énfasis es el resultado mismo y no en quien lo realiza en tiempo futuro.
Expresar información acerca de su vida personal y laboral en el tiempo futuro simple en voz pasiva.</t>
  </si>
  <si>
    <t>Proactivo, trabajo en equipo, respeto, honestidad, responsabilidad, iniciativa, puntualidad, aprendizaje autónomo, administración, crítico, creativo, espíritu de superación personal, capacidad de análisis, capacidad de síntesis y evaluación, asertivo,
comprometido, analítico y trabajo en equipo.</t>
  </si>
  <si>
    <t>A partir de las notas derivadas de una investigación, (búsqueda bibliográfica, búsqueda en internet, revistas), realizará:
Una exposición ante el grupo, donde se describe  un equipo y su funcionamiento a través de los años (pasado, presente y futuro) utilizando la voz pasiva.</t>
  </si>
  <si>
    <t>1. Identificar  las estructuras gramaticales de la voz pasiva (presente, pasado y futuro).
2. Comprender el uso de las estructuras de la voz pasiva para describir en forma oral y escrita, hechos y procesos en donde el énfasis se da en la acción y no en quien la realiza.</t>
  </si>
  <si>
    <t>Ejercicios prácticos.
Lista de cotejo para las notas de investigación.
Lista de cotejo para la presentación.</t>
  </si>
  <si>
    <t>Trabajo de investigación.
Aprendizaje basado en proyectos.
Exposición grupal.</t>
  </si>
  <si>
    <t>Imágenes
Material audiovisual.
Pizarrón interactivo
Computadora.
Cañón
Equipo multimedia
Juegos de mesa.</t>
  </si>
  <si>
    <t>Expresar sentimientos, pensamientos, conocimientos, experiencias, ideas, reflexiones, y opiniones empleando conjuntos de oraciones, vocabulario y estructuras gramaticales, de forma comprensible, aunque sean evidentes sus pausas, para realizar una planificación gramatical y léxica con razonable corrección, aunque con influencia de su lengua materna, para dar respuesta al interlocutor.</t>
  </si>
  <si>
    <t>- Participa, sin preparación previa, en conversaciones sobre temas conocidos o de interés personal utilizando vocabulario suficiente para poderse comunicar sin titubear con una precisión gramatical razonable, manteniendo la exposición fluida aunque haya pausas para planear el léxico y la estructura gramatical y solicitando ocasional la repetición de palabras o frases.
- Responde a mensajes de forma escrita (e-mails, cartas personales) describiendo experiencias y sensaciones, con un control gramatical razonable, escritura continua que suele ser inteligible, ortografía, puntuación y estructura correctas.</t>
  </si>
  <si>
    <t>Brewster, Simon; Davis Paul &amp; Rogers Mickey, -2006, Sky High 3, Dindaeng Bangkok, Thailand, MacMillan</t>
  </si>
  <si>
    <t>Fuscoe, Kate; Garcide, Barbara &amp; Prodromou, Luke, -2006, Attitude 3, Sathorn, Bangkok, Hinba, MacMillan</t>
  </si>
  <si>
    <t>Richards, Jack C.; Hull, Jonathan &amp; Proctor, Susan., -2006, Interchange 3, Hong Kong, Japón, Cambridge</t>
  </si>
  <si>
    <t>Saslow, Joan &amp; Ascher, Allen., -2005, Top Notch 3, New York, USA, Pearson</t>
  </si>
  <si>
    <t>Stempleski, Susan, -2005, World Link 3, Toronto, Ontario, Canadá, Cengage</t>
  </si>
  <si>
    <t>Adelson-Goldstein Jayme, -2006, Step Forward 3, New York, USA, Oxford University Press</t>
  </si>
  <si>
    <t>INGLÉS VIII</t>
  </si>
  <si>
    <t xml:space="preserve">Comunicar sentimientos, pensamientos, conocimientos, experiencias, ideas, reflexiones, opiniones, en el ámbito público, personal, educacional y ocupacional, productiva y receptivamente en el idioma inglés de acuerdo al nivel B1+, usuario independiente, del Marco de Referencia Europeo para contribuir en el desempeño de sus funciones en su entorno laboral y personal.  </t>
  </si>
  <si>
    <t>El alumno desarrollará, el entendimiento del lenguaje en diferentes contextos, a través del fortalecimiento de su habilidad, para describir personas, lugares, emociones y eventos.</t>
  </si>
  <si>
    <t>Descriptions 1</t>
  </si>
  <si>
    <t>El alumno redactará diferentes tipos de composiciones y descripciones de personas reales o personajes ficticios con un estilo adecuado empleando adjetivos y conectores para dar información pertinente acerca de una situación o persona.</t>
  </si>
  <si>
    <t>Planning a composition</t>
  </si>
  <si>
    <t xml:space="preserve">Identificar los tipos de composiciones (artículos, reportes, cartas).
Identificar las partes de la composición (introducción, texto, conclusión).
Identificar las diferentes técnicas de escritura que se utilizan (address the reader directly, use direct speech, ask rhetorical question).
</t>
  </si>
  <si>
    <t>Interpretar las indicaciones dadas por el maestro.
Diferenciar el uso y la función de los documentos (artículos, reportes, cartas).
Determinar en una composición la ubicación de cada uno de los componentes.
Determinar dentro una serie de textos, el tipo de técnica que ha sido utilizada.
Redactar fragmentos de artículos, reportes y cartas utilizando diferentes técnicas de escritura.</t>
  </si>
  <si>
    <t>Proactivo, trabajo en equipo, respeto, honestidad, responsabilidad, iniciativa, puntualidad, aprendizaje autónomo, administración, crítico, creativo, espíritu de superación personal, capacidad de análisis, capacidad de síntesis y evaluación, asertivo, comprometido, analítico y trabajo en equipo.</t>
  </si>
  <si>
    <t>Describing a person</t>
  </si>
  <si>
    <t>Identificar los adjetivos calificativos que describen la apariencia física, forma de vestir y personalidad.
Identificar las partes de un artículo descriptivo acerca de una persona. (Introducción, texto, conclusión).
Identificar los conectores (and, who, with, as well as).</t>
  </si>
  <si>
    <t>Interpretar las indicaciones dadas por el maestro.
Determinar a partir de artículos descriptivos la ubicación de cada una de las partes que los componen.
Redactar fragmentos de un artículo descriptivo de una persona.</t>
  </si>
  <si>
    <t>Describing a  fictional character</t>
  </si>
  <si>
    <t>Identificar la construcción de los adjetivos compuestos (hyphenated adjectives)
Identificar los estilos de composición que se usan (muy formal,  impersonal, semiformal, descriptivo y personal)</t>
  </si>
  <si>
    <t>Interpretar las indicaciones dadas por el maestro.
Redactar descripciones de una persona que incluya: introducción (información general), texto (apariencia, personalidad, hobbies/ intereses) y conclusiones (comentarios acerca de dicha persona).
Describir en forma oral  personas o personajes ficticios siguiendo el formato de un artículo descriptivo.</t>
  </si>
  <si>
    <t>A partir de un modelo escrito y de la discusión grupal del mismo, redactará un artículo que se titule “My Best Friend”, empleando  adjetivos compuestos y conectores como (and, who, with, as well as) con la siguiente estructura:  
Párrafo 1.- Información general: nombre, cuando se conocieron
Párrafo 2.- apariencia,
Párrafo 3.- personalidad
Párrafo 4.-hobbies/ intereses
Párrafo 5.- comentarios acerca de dicha persona.</t>
  </si>
  <si>
    <t>1.-Comprender las indicaciones dadas por el maestro.
2.- Analizar los tipos de composición,  partes que la componen, técnicas de escritura y estilos de acuerdo a  lo que se desea expresar.
3.- Redactar fragmentos de un artículo descriptivo.
4.-Elaborar un artículo descriptivo acerca de una persona.
5.- Describir en forma oral personas, personajes ficticios utilizando adjetivos calificativos y adjetivos compuestos así como los conectores.</t>
  </si>
  <si>
    <t xml:space="preserve">Ensayo
Lista de cotejo </t>
  </si>
  <si>
    <t>Rúbricas.
Ejercicios prácticos.
Técnica expositiva.</t>
  </si>
  <si>
    <t>Descriptions 2</t>
  </si>
  <si>
    <t>El alumno formulará descripciones de un lugar, un edificio y evento u ocasión especial empleando las estructuras gramaticales básicas en voz activa y pasiva, así como los adjetivos descriptivos y compuestos para comunicar características particulares.</t>
  </si>
  <si>
    <t>Describing senses, crowds, activities.</t>
  </si>
  <si>
    <t>Identificar los componentes de un artículo referente a la descripción de un lugar introducción (nombre, localización), texto (atracciones,  lugares de interés, cosas qué hacer, vida nocturna, restaurantes) y conclusión (comentarios y recomendaciones)
Identificar las relative clauses que incluyen los pronombres relativos which, where y with.
Reconocer las estructuras gramaticales del presente simple y el auxiliar can.</t>
  </si>
  <si>
    <t>Redactar la descripción de un lugar que incluya: introducción, texto, conclusión
Describir en forma oral  un lugar mencionando la siguiente  información: nombre, localización, atracciones,  lugares de interés, cosas qué hacer, vida nocturna, restaurantes, comentarios y recomendaciones)</t>
  </si>
  <si>
    <t>Proactivo, trabajo en equipo, respeto, honestidad, responsabilidad, iniciativa, puntualidad, aprendizaje autónomo, administración, crítico, creativo, espíritu de superación personal, capacidad de análisis, capacidad de síntesis y evaluación, asertivo, comprometido,  analítico, trabajo en equipo.</t>
  </si>
  <si>
    <t>An article describing a famous building</t>
  </si>
  <si>
    <t>Identificar  los componentes de la descripción de un edificio y su localización: introducción (nombre, localización, características especiales), texto (datos históricos, descripción del exterior e interior),  conclusión (recomendaciones hacia los visitantes).
Reconocer las estructuras gramaticales del presente simple,  pasado simple y la voz pasiva.</t>
  </si>
  <si>
    <t>Redactar un artículo descriptivo de un edificio famoso que incluya: (introducción, texto, conclusión).
Describir en forma oral  un edificio o lugar histórico  que incluya la misma información utilizada en un artículo descriptivo de un edificio.</t>
  </si>
  <si>
    <t xml:space="preserve">Proactivo, trabajo en equipo, respeto, honestidad, responsabilidad, iniciativa, puntualidad, aprendizaje autónomo, administración, crítico, creativo, espíritu de superación personal, capacidad de análisis y capacidad de síntesis. </t>
  </si>
  <si>
    <t>An article describing a celebration</t>
  </si>
  <si>
    <t>Identificar los componentes de la descripción de un evento, una ocasión especial, o celebración  a la que se haya asistido incluyendo:
introducción (nombre, fecha y lugar en el que se lleva a cabo, razón para la celebración), texto (preparativos antes del evento,  desarrollo del evento), conclusión (impresiones generales)
Identificar los adjetivos compuestos formados por un sustantivo o un verbo y un sufijo. (-ful/-ous/-al/   ed/ -ing).
Reconocer estructuras gramaticales en voz activa y pasiva.</t>
  </si>
  <si>
    <t>Interpretar las indicaciones dadas por un interlocutor.
Redactar descripciones de un evento, ocasión especial o celebración a la que se haya asistido que incluya: introducción, texto, conclusión.
Describir en forma oral  un evento, ocasión especial o celebración a la que se haya asistido siguiendo el formato de un artículo en el que se describe un evento.</t>
  </si>
  <si>
    <t>Realizará un proyecto de promoción turística a partir de la información  de su entorno (fuentes en idioma inglés) donde:
Describirá:
- En forma escrita: 
The best place to visit,  con la siguiente estructura:  
Párrafo 1.- lugar y localización
Párrafo2.- lugares de interés, cosas que hacer
Párrafo 3.- vida nocturna, restaurantes
restaurantes
Párrafo 4.- recomendaciones hacia los visitantes; empleando relative clauses y las estructuras  gramaticales del presente simple y el auxiliar can.
-  Un edificio o lugar histórico de la localidad, con la siguiente estructura:  
Párrafo 1.- nombre, localización, características especiales
Párrafo2.- datos históricos
Párrafo 3.- descripción del exterior
Párrafo 4.-descripción del interior
Párrafo 5.- recomendación; empleando las estructuras gramaticales del presente simple,  pasado simple y la voz pasiva.
-  En forma oral, en equipo:
Un evento o celebración especial de la localidad donde se incluya (nombre, fecha y lugar en el que se lleva a cabo, razón para la celebración, preparativos antes del evento,  desarrollo del evento, impresiones generales); empleando las estructuras gramaticales en voz pasiva y activa.</t>
  </si>
  <si>
    <t>1.-  Comprender las indicaciones dadas por el maestro. 
2.- Identificar las partes de un artículo.
3.- Comprender el uso de los  adjetivos calificativos y relative clauses; utilizando las estructuras gramaticales del presente simple  y el auxiliar can.
4.- Reconocer las estructuras gramaticales en voz activa y pasiva para redactar un artículo descriptivo.
5.- Describir en forma oral un lugar, edificio,  evento o celebración especial con precisión gramatical razonable y fluidez.</t>
  </si>
  <si>
    <t>Imágenes
Material audiovisual
Pizarrón
Interactivo
Computadora
Cañón.
Equipo multimedia
Juegos de mesa.</t>
  </si>
  <si>
    <t>Descriptions 3</t>
  </si>
  <si>
    <t>El alumno elaborará narraciones escritas en 1a. y 3a. persona y artículos sobre temas de interés empleando conectores, adjetivos, adverbios, símiles y estructuras gramaticales en presente y pasado para comunicar historias y acontecimientos en orden cronológico, expresar emociones, ventajas y desventajas sobre un tema en particular, así como la opinión propia.</t>
  </si>
  <si>
    <t>Describing Emotions-1st person narrative</t>
  </si>
  <si>
    <t>Identificar la estructura gramatical del pasado continuo.
Reconocer las estructuras gramaticales del pasado simple y pasado perfecto.
Identificar los conectores (then, later, finally, when, first, until, after).
Identificar los componentes de una descripción narrativa en primera persona que incluya: introducción (para captar la atención del lector. 
-quién, cuándo, dónde-), texto (desarrollo de la historia), conclusión (desenlace de la historia)
Identificar adjetivos descriptivos sinónimos a los utilizados comúnmente, por ejemplo: happy-glad.</t>
  </si>
  <si>
    <t>Redactar una descripción narrativa en orden cronológico en primera persona  con vocabulario y   puntuación apropiados que incluya: introducción, texto, conclusión.</t>
  </si>
  <si>
    <t>Writing a story-3rd person narrative</t>
  </si>
  <si>
    <t>Reconocer el uso y tipos de adjetivos y adverbios.
Identificar el uso de adverbios para describir la forma en que alguien habla o actúa.
Identificar la figura literaria del símil, (dos elementos se presentan como iguales en cuanto a una cualidad) y uso (like, as...as).
Reconocer las estructuras gramaticales del presente simple, pasado simple, pasado perfecto.
Identificar los componentes de una descripción narrativa en tercera persona. (introducción, texto, conclusión)</t>
  </si>
  <si>
    <t>Interpretar las indicaciones dadas por un interlocutor. 
Redactar una historia en tercera persona que incluya: introducción (describir la escena  -dónde, cuándo, quién, qué), texto (desarrollo de la historia -eventos en orden-),  conclusión (fin de la historia).
Narrar en primera o tercera persona historias de eventos que se han vivido o que son irreales siguiendo un orden cronológico de eventos.</t>
  </si>
  <si>
    <t>Beginnings and  endings/A for-and-against article</t>
  </si>
  <si>
    <t>Identificar los usos de los conectores (show time: when, whenever , before, until, while, as soon as; list points/show sequence: First, Firstly, First of all, To start with, Secondly, Next, then, After this/that, Finally, Last, Lastly; add more points: and, also, too, Moreover, what is more, In addition, Furthermore; show contrast: although, but, however, On the other hand; introduce a conclusion: Finally, Lastly, All in all, in conclusion, To sum up, All things considered; show reason/result: since, as, As a result, because)
Identificar los componentes de un artículo en que  se expresan puntos de vista a favor o en contra (introducción, texto, conclusión)</t>
  </si>
  <si>
    <t>Interpretar las indicaciones dadas por un interlocutor. 
Escribir un artículo de pros y contras sobre un tema de interés en el que se incluya introducción (observaciones generales -sin expresar opinión propia-), texto (ventajas y desventajas con ejemplos),  conclusión (recapitulación y opinión propia sobre el tema).
Intercambiar pros y contras acerca de un tema específico y su opinión personal en forma oral.</t>
  </si>
  <si>
    <t>A partir de la lectura del principio y final de un cuento, hecho en clase por otros compañeros y que el docente intercambiará entre los alumnos, completará la historia de los distintos personajes, respetando la cronología y desenlace de la historia.
Presentará oralmente el resultado de la historia al resto del grupo.</t>
  </si>
  <si>
    <t>1.- Identificar la estructura de las descripciones narrativas en primera y tercera persona. 
2.- Comprender el uso de los conectores 
3.- Identificar el uso de adverbios 
4.-Utilizar los conectores en la redacción de un artículo.
5.- Expresar en forma oral eventos reales e irreales en orden cronológico.</t>
  </si>
  <si>
    <t>Lista de Cotejo
Ensayo</t>
  </si>
  <si>
    <t>Rúbricas.
Ejercicios prácticos.
Equipos de trabajo.</t>
  </si>
  <si>
    <t>Imágenes, material audiovisual, pizarrón, interactivo,  computadora, cañón, equipo multimedia y juegos de mesa.</t>
  </si>
  <si>
    <t>Organizar información relativa al tema pertinente y relevante al tipo de documento que se desea elaborar, identificando tipos, partes y técnicas de escritura utilizados en la elaboración de una composición.</t>
  </si>
  <si>
    <t>Elabora artículos descriptivos sobre personas, lugares y eventos con base en especificaciones previamente establecidas, estructurado de manera simple, con control gramatical razonable, inteligible, con escritura continua,  con ortografía, puntuación y estructura correctas.    
Describe personas, lugares, eventos,   con vocabulario suficiente, sin titubear, con precisión gramatical razonable, manteniendo la exposición fluida, aunque haya pausas para planear el léxico y la estructura gramatical.</t>
  </si>
  <si>
    <t>Evans, Virginia &amp; Dooley Jenny, -1999, Reading &amp; Writing Targets 3, New Bury Birkshive, UKA, Express Publishing</t>
  </si>
  <si>
    <t>Zemach, Dorothy &amp; Rumisek, Lisa, -2003, College Writing, Bangnkok , Thailandia, Macmillan</t>
  </si>
  <si>
    <t>Gargagliano Arlen &amp; Curtis, Kelly, -2001, Writing from Within, Bangnkok , Thailandia, Thailandia</t>
  </si>
  <si>
    <t>Zemach, Dorothy &amp; Stafford-Yilmaz, Lynn, -2008, Writers at Work – The Essay, Edinburgh, UKA, Cambridge</t>
  </si>
  <si>
    <t>Strauch, Ann O., -2008, Writers at Work – The Short Composition, Edinburgh, UKA, Cambridge</t>
  </si>
  <si>
    <t>Gower, Roger, -2008, Real Writing, Edinburgh, UKA, Cambridge</t>
  </si>
  <si>
    <t>Noi aplica</t>
  </si>
  <si>
    <t>Valorar la posicion y orientacion de cadaver :  Realizar examenes externos al cadaver</t>
  </si>
  <si>
    <t xml:space="preserve">Identificar las razones y proporciones
Conocer la regla de tres simple
</t>
  </si>
  <si>
    <t>Realizar operaciones aritméticas con razones y proporciones
Aplicar la regla de tres simple en operaciones aritméticas</t>
  </si>
  <si>
    <t>Realizar operaciones aritméticas con notación exponencial y exponentes</t>
  </si>
  <si>
    <t>Resolverá una serie de ejercicios de aplicación del área de la salud mediante el uso y operación de Números reales, Notaciones científicas, Razones y proporciones y Porcentajes, incluyendo para cada caso:
- Planteamiento del problema.
- Procedimiento de solución.
- Resultado.</t>
  </si>
  <si>
    <t>1. Identificar las propiedades de los números reales.
2. Comprender las relaciones y proporciones
3. Comprender los porcentajes
4. Identificar la notación exponencial y los exponentes.
5. Resolver problemas de aplicación empleando los números reales y sus propiedades.</t>
  </si>
  <si>
    <t>Identificar las expresiones algebraicas: monomio  y polinomio.
Identificar las propiedades distributivas, conmutativas y asociativas de las expresiones algebraicas.</t>
  </si>
  <si>
    <t>Operación con exponentes</t>
  </si>
  <si>
    <t>Identificar los conceptos relacionados con exponentes: Base, Potencia, Exponente Negativo, Reciproco y Raíces.</t>
  </si>
  <si>
    <t>Realizar operaciones con expresiones algebraicas que contengan Exponentes y Exponentes fraccionados</t>
  </si>
  <si>
    <t>Trabajo en equipo.
Responsabilidad.
Liderazgo.
Analítico.
Creativo.
Proactivo.</t>
  </si>
  <si>
    <t>Identificar los tipos y propiedades de logaritmos: 
-  Decimales o base 10
-  Naturales o neperianos.</t>
  </si>
  <si>
    <t>Identificar los conceptos de:
- Ángulo
- Grado
- Radián
- Ángulo Coterminal
- Seno y cosecante de un ángulo
- Coseno y secante de un ángulo
- Tangente y cotangente de un ángulo</t>
  </si>
  <si>
    <t>Explicar el concepto de Triángulo Rectángulo
Explicar el teorema de Pitágoras.
Describir las relaciones de las funciones y conjunciones trigonométricas en el Triángulo Rectángulo</t>
  </si>
  <si>
    <t>Identificar los conceptos de:
- Triángulo Oblicuángulo
- Triángulo Único
Explicar las leyes de:
- Senos
- Cosenos</t>
  </si>
  <si>
    <t>Resolverá ejercicios relacionados con el área de técnicas de rescate que incluyan operaciones con:
- Ángulos y Funciones Trigonométricas.
- Resolución de Triángulos Rectángulos.
- Leyes de Cosenos y Senos.
- Vectores.</t>
  </si>
  <si>
    <t>1. Comprender los conceptos básicos de la trigonometría.
2. Identificar las funciones trigonométricas y su aplicación en los distintos tipos de triángulos.
3. Comprender el uso de las leyes de senos y cosenos.
4. Comprender el concepto de vectores.
5. Resolver problemas del área de rescate con trigonometría y vectores</t>
  </si>
  <si>
    <t>Resolverá una serie de casos epidemiológicos incluyendo para cada uno:
- Planteamiento del problema
- Identificación de las variables
- Representación de las variables en una función
- Procedimiento de solución
- Representación gráfica
- Interpretación.</t>
  </si>
  <si>
    <t>1. Comprender el concepto de función y su graficación.
2. Identificar los tipos de funciones y graficación.
3. Modelar problemáticas por medio de funciones.
4. Identificar tendencias por medio de las gráficas de funciones.
5. Interpretar el comportamiento de problemas de salud mediante funciones.</t>
  </si>
  <si>
    <t>RON LARSON, -2018, Precálculo: Introducción A las matemáticas, Distrito Federal, México, Cengage Learning</t>
  </si>
  <si>
    <t>James Stewart, Lothar redin, Salñeem Watson, 2016, Precálculo. Matemáticas para el calculo, Distrito Federal, México, Cengage Learning</t>
  </si>
  <si>
    <t>James Stewart, -2012, Precálculo: Matemáticas para el Cálculo 6a. Edición, Distrito Federal, México, Cengage Learning</t>
  </si>
  <si>
    <t>Dennis Zill, Jacqueline Dewar, -2012, Precálculo con avances de cálculo 5a Edición, Distrito Federal, México, McGraw Hill Higher Educación</t>
  </si>
  <si>
    <t>Franklin D. Demana,Bert K. Waits,Gregory D. Foley,Daniel Kennedy,Robert Blitzer, -2009, Matemáticas universitarias introductorias con nivelador MyMathLab , Distrito Federal, México, Pearson Educación</t>
  </si>
  <si>
    <t>MATERIA 61</t>
  </si>
  <si>
    <t>MATERIA 62</t>
  </si>
  <si>
    <t>PSICOLOGÍA DE LA EMERGENCIA (Plan 2022)</t>
  </si>
  <si>
    <t>La Psicología y su relación con situaciones de emergencia</t>
  </si>
  <si>
    <t>Explicar la psicología como ciencia de la salud.
- Psicología de la emergencia
- Inteligencia emocional
- Empatía
- Tolerancia a la frustración</t>
  </si>
  <si>
    <t>Relacionar la atención en emergencias con el factor psicológico dentro de la misma.  
Identificar las emociones interpersonales e intrapersonales.</t>
  </si>
  <si>
    <t>Analítico
Disciplinado
Ético
Iniciativa
Manejo de estrés
Objetivo
Organizado
Puntual
Proactivo
Responsable
Trabajo en equipo
Tolerante
Toma de decisiones</t>
  </si>
  <si>
    <t>Explicar el concepto de tanatología
Identificar las etapas del duelo: Negación y Aislamiento, Ira, Negociación o Pacto, Depresión y Aceptación o Esperanza</t>
  </si>
  <si>
    <t>Identificar los fundamentos de ética y bioética.
Explicar los cuatro principios de la bioética
-Principio de no maleficencia.
-Principio de beneficencia.
-Principio de autonomía. 
-Principio de justicia.
Describir los componentes de un código de ética.</t>
  </si>
  <si>
    <t>Relacionar la bioética con el quehacer del paramédico.
Elaborar una propuesta de un código de ética del paramédico.</t>
  </si>
  <si>
    <t>Apto físicamente
Disciplina
Honestidad
Humildad
Observador y analítico
Proactividad
Responsabilidad
Respeto
Toma de decisiones
Trabajo bajo presión
Ética</t>
  </si>
  <si>
    <t>Identificar los artículos del código penal federal y estatal aplicable a las funciones y responsabilidades que realiza el paramédico.
Identificar los elementos planteados por la NOM-035-STPS-2018 con relación a los factores de riesgos psicosociales en el trabajo.
Explicar las responsabilidades legales en la atención médica prehospitalaria.</t>
  </si>
  <si>
    <t>A partir de la atención de situaciones de emergencia entregará un reporte que incluya:
-Las implicaciones bioéticas
-Principios bioéticos involucrados
-Responsabilidades médico legales del paramédico involucradas
-Intervención realizada
-Análisis de la intervención realizada</t>
  </si>
  <si>
    <t>1- Identificar los fundamentos de ética y bioética
2. Explicar los cuatro principios de la bioética
3. Explicar el concepto de tanatología y las etapas del duelo
4. Identificar los artículos del código penal federal y estatal aplicable a las funciones y responsabilidades que realiza el paramédico
5. Comprender las responsabilidades legales en la atención médica prehospitalaria</t>
  </si>
  <si>
    <t>Cañon.
Computadora.
Constitución Política de los Estados Unidos Mexicanos
Código Penal de Federal y Estatal
Ley General de Salud
Código de Ética de Paramédico (NAEMT)</t>
  </si>
  <si>
    <t>Describir el concepto de estrés en el en la atención prehospitalaria
Identificar los factores del estrés en el ámbito prehospitalario
Reconocer los signos y síntomas del estrés: Irritabilidad, incapacidad, insomnio, perdida del apetito, ansiedad, indecisión, perdida de lívido, aislamiento, apatía y sentimientos de culpa. 
Comprender las técnicas para el manejo del estrés: 
-Actividad física
-Hábitos alimenticios saludables
-Mantener un balance entre el trabajo y la familia
-Comunicación de familiares y amigos
-Cambios en el entorno laboral
-Búsqueda de apoyo profesional</t>
  </si>
  <si>
    <t>Apto físicamente
Disciplina
Honestidad
Humildad
Observador y analitico
Proactividad
Responsabilidad
Respeto
Toma de decisiones
Trabajo bajo presión
Ética</t>
  </si>
  <si>
    <t>Explicar los conceptos relacionados con la psicología en el desastre: cualitativos, cuantitativos, sociológicos, financieros e históricos.
Describir los problemas psicosociales en situaciones de desastre y emergencia.
Identificar el procedimiento del manejo de grupos en situaciones de desastre.</t>
  </si>
  <si>
    <t>A partir de escenarios controlados de desastre entregará un reporte que contenga:
-La intervención realizada  
-Análisis de la intervención realizada</t>
  </si>
  <si>
    <t>1. Identificar el concepto, factores, signos y síntomas, así como las técnicas para el manejo del estrés en el ámbito prehospitalario
2. Identificar las características de la crisis conversiva y desarrollar habilidades de acercamiento a la victima y persuasión
3. Comprender los conceptos de psicología en el desastre y  problemas psicosociales en situaciones de desastre y emergencia.
4.  Comprender el procedimiento del manejo de grupos en situaciones de desastre.</t>
  </si>
  <si>
    <t>Simulación 
Guía de observación</t>
  </si>
  <si>
    <t>Juego de roles
Equipos colaborativos
Solución de problemas</t>
  </si>
  <si>
    <t>Cañón.
Computadora.
Maniquíes.
Material e instrumental médico (lámpara pupilera, Equipo de protección personal)
Catalogo internacional de enfermedades.</t>
  </si>
  <si>
    <t>Elabora el reporte de la evaluación de la escena especificando:
-Hora en que llega la llamada.
-Fecha.
-Hora de salida de la ambulancia.
-Hora de llegada al escenario.
- Entorno y dirección del escenario.
- Datos de la unidad de emergencia.
- Información del operador y prestadores del servicio.
- Quien reporta.
- Tipo de Evento.
- Riesgos presentes.
- Riesgos latentes.
- Causas de riesgos</t>
  </si>
  <si>
    <t>Ejecuta el protocoll de manejo inicial del paciente y lo documenta en un reporte escrito que incluya: 
- Selección de las técnicas acordes a la clasificaciòn del paciente.
- Descripción de las ténicas utilizadas de acuerdo a los resultados de la evaluación primaria.
- Resultados de la revaloración.</t>
  </si>
  <si>
    <t>Ejecuta los protocolos de traslado y evaluación secundaria correspondientes y los documenta en un reporte que incluya:
- Procolo de traslado utilizado de acuerdo a los resultados de la evaluación inicial del paciente.
- Resultados de la de evaluación secundaria:
   - Signos vitales.
   - Historial SAMPLER:  signos y síntomas, alergias, medicamentos, última ingesta, eventos previos y situaciones de riesgo.
- Técnicas de manejo secundario del paciente utilizadas.</t>
  </si>
  <si>
    <t>Enrique (coord.) Parada Torres, -2009, Psicología y emergencia, México, México, Editorial desclee de brouwer</t>
  </si>
  <si>
    <t>Manuel Armayones Ruiz, -2014, Técnicas de apoyo psicológico y social en situaciones de crisis, México, México, Ideas propias editorial</t>
  </si>
  <si>
    <t>Rebeca Besada Fernandez, -2011, Técnicas de apoyo psicológico y social al paciente y familia, México, México, Ideaspropias editorial</t>
  </si>
  <si>
    <t>Benjamin Dominguez, -2008, Estres postraumático (ept), México, México, Trillas</t>
  </si>
  <si>
    <t>Edna Martha Hamill Melendez, -2013, Tanatología y bioética ante el sufrimiento humano, México, México, Corporativo intermedica, s.a.</t>
  </si>
  <si>
    <t>Maria del Carmen Castro Gonzalez, -2013, Tanatología la familia ante la enfermedad y la muerte, México, México, Editorial trillas</t>
  </si>
  <si>
    <t>Teresita Tinajero Fontan, -2011, Como enfrentar la muerte tanatología, México, México, Editorial trillas</t>
  </si>
  <si>
    <t>Secretaria de Gobernación, -2018, NORMA Oficial Mexicana NOM-035-STPS-2018, Factores de riesgo psicosocial en el trabajo-Identificación, análisis y prevención., México, México, Diario Oficial de la Federación.</t>
  </si>
  <si>
    <t>MATERIA 63</t>
  </si>
  <si>
    <t>El alumno identificará las reacciones químicas y las leyes que las rigen, con base en los principios y métodos de la química, para comprender los procesos que se suscitan en el organismo.</t>
  </si>
  <si>
    <t>Responsabilidad
Honesto
Honor
Humildad
Trabajo bajo presión
Observador y analítico
Tolerancia
Respeto
Confidencialidad</t>
  </si>
  <si>
    <t>Simuladores en software
Computadora
Proyector
Esquemas y modelos didácticos
Material y equipo de laboratorio
Reactivos</t>
  </si>
  <si>
    <t>Alcanos,
Alquenos y
Alquinos</t>
  </si>
  <si>
    <t xml:space="preserve">Identificar la clasificación de los Grupos Funcionales
Describir la Estructura y nomenclatura de los Alcanos, Alquenos y Alquinos sus propiedades físicas y químicas, así como identificar donde se encuentran presentes. </t>
  </si>
  <si>
    <t>Formular los compuestos alcanos alquenos y alquinos.
Demostrar experimentalmente la diferencia de reactividad entre alcanos y alquenos y alquinos.</t>
  </si>
  <si>
    <t xml:space="preserve">Describir la Estructura y nomenclatura de los Compuestos cíclicos y
Compuestos aromáticos sus propiedades físicas y químicas  así como identificar donde se encuentran presentes.
</t>
  </si>
  <si>
    <t xml:space="preserve">Describir la Estructura y nomenclatura de los Alcoholes, Éteres,
Aldehídos y Cetonas sus propiedades físicas y químicas, así como identificar donde se encuentran presentes. </t>
  </si>
  <si>
    <t xml:space="preserve">Describir la Estructura y nomenclatura de los Compuestos carboxílicos, derivados y aminas, sus propiedades físicas y químicas, así como identificar donde se encuentran presentes.  </t>
  </si>
  <si>
    <t>Entregará a partir de una práctica de laboratorio sobre reacciones de compuestos orgánicos un reporte que incluya: 
-descripción del tipo de compuesto
-Tipo de reacciones 
-Velocidad de reacción
-Propiedades observadas
-Productos resultantes</t>
  </si>
  <si>
    <t>1. Comprender la clasificación de los Grupos Funcionales
2.Identificar la estructura de los grupos funcionales
3. Identificar las propiedades físicas y químicas de las Familias de Grupos Funcionales
4. Identificar donde se encuentran presentes los grupos funcionales.</t>
  </si>
  <si>
    <t>Práctica de laboratorio
Lista de Cotejo</t>
  </si>
  <si>
    <t>Investigación
Práctica en laboratorios
Discusión en grupo</t>
  </si>
  <si>
    <t>Resolverá una serie de ejercicios de estequiometría que incluya para cada caso:
-Planteamiento y balanceo de la ecuación
-Cantidades estequiométricas
-Reactivo limitante y en exceso
-Rendimiento de la reacción</t>
  </si>
  <si>
    <t>1.- Comprender los tipos de reacciones químicas
2.- Comprender la ley de la conservación de la materia
3.- Comprender los métodos de balanceo de ecuaciones
4.- Determinar el rendimiento de una reacción</t>
  </si>
  <si>
    <t>Listas de Cotejo
Ejercicios prácticos</t>
  </si>
  <si>
    <t>Equipos colaborativos
Práctica en laboratorios
Discusión en grupo</t>
  </si>
  <si>
    <t xml:space="preserve">Ejecutar protocolos de protección personal del Paramédico  utilizando el equipamiento correspondiente y con base a la normatividad aplicable que le permitan intervenir en la escena de manera segura y sin exponerse a riesgos   </t>
  </si>
  <si>
    <t xml:space="preserve">Evaluar riesgos y peligros reales y potenciales de la escena de la emergencia mediante técnicas de inspección sensoriales, de análisis del entorno de la escena y de manejo de emociones, de acuerdo a los protocolos aplicables para salvaguardar la integridad del paciente y la suya y para establecer el tipo de intervención pre-hospitalaria y en crisis   </t>
  </si>
  <si>
    <t>Ejecuta los protocolos de traslado y evaluación secundaria correspondientes y los documenta en un reporte que incluya:
- Protocolo de traslado utilizado de acuerdo a los resultados de la evaluación inicial del paciente
- Resultados de la de evaluación secundaria:
- Signos vitales
- Historial SAMPLER:  signos y síntomas, alergias, medicamentos, última ingesta, eventos previos y situaciones de riesgo
- Técnicas de manejo secundario del paciente utilizadas</t>
  </si>
  <si>
    <t>David, Klein, -2016, Química Orgánica, México , México,  Médica Panamericana</t>
  </si>
  <si>
    <t>John Mc Murry, -2017, Química Orgánica, Distrito Federal, México, Cencage</t>
  </si>
  <si>
    <t>Ma. Del Pilar Cabildo Miranda, -2017, Química Orgánica, Madrid , España, Unidad Didáctica UNED</t>
  </si>
  <si>
    <t>Lodish, Berk, Zipursky, Matsudaira, -2018, Biología Celular y Molecular, México, México, Panamericana</t>
  </si>
  <si>
    <t>H. Robert Horton, -2019, Principios de Bioquímica, México, México, Pearson / Prentice Hall</t>
  </si>
  <si>
    <t>Nelson David, Lehninger, -2019, Principios de Bioquímica, Barcelona, España, OMEGA</t>
  </si>
  <si>
    <t>René Drucker Colín, -2018, Fisiología Médica, México, México, Ed. Manual Moderno</t>
  </si>
  <si>
    <t xml:space="preserve">Badui Dergal, Salvador, -2019, Química de los Alimentos, México, México, Pearson/ Prentice Hall </t>
  </si>
  <si>
    <t>MATERIA 64</t>
  </si>
  <si>
    <t>MATERIA 65</t>
  </si>
  <si>
    <t>MATERIA 66</t>
  </si>
  <si>
    <t>MATERIA 67</t>
  </si>
  <si>
    <t>MATERIA 68</t>
  </si>
  <si>
    <t>TÉCNICA EXPLORATORIA I</t>
  </si>
  <si>
    <t>El alumno identificará las técnicas de interrogatorio, y mnemotecnias, aplicadas en la atención prehospitalaria con base en los protocolos, medidas de seguridad y protección personal establecidos, para su aplicación durante la técnica exploratoria del paciente.</t>
  </si>
  <si>
    <t>Propedéutica médica</t>
  </si>
  <si>
    <t>El estudiante ejecutará los procedimientos de asepsia, antisepsia, equipo de protección personal y del paciente, manejo de material e instrumental estéril y disposición de RPBI.</t>
  </si>
  <si>
    <t>Antecedentes de la atención pre-hospitalaria</t>
  </si>
  <si>
    <t>Describir las generalidades del origen de la atención pre-hospitalaria
Identificar los requerimientos para el ejercicio del Paramédico con base en la Ley General de salud (art. que se refiere a la atención pre-hospitalaria) y la NOM-034-SSA3-2013.
Identificar el modelo de atención médica pre-hospitalaria.</t>
  </si>
  <si>
    <t>Explicar el origen de la profesión de paramédico, las leyes, reglamentos y normas oficiales que rigen su quehacer profesional.</t>
  </si>
  <si>
    <t>Apto físicamente
Disciplina
Honestidad
Humildad
Observador y analítico
Proactivo
Responsabilidad
Respeto
Ética</t>
  </si>
  <si>
    <t>Conceptos y generalidades de propedéutica médica</t>
  </si>
  <si>
    <t>Identificar los conceptos de propedéutica médica (propedéutica médica, semiología médica, anamnesis, historia clínica FRAP)</t>
  </si>
  <si>
    <t>Apto físicamente
Disciplina
Honestidad
Responsabilidad
Respeto
Ética</t>
  </si>
  <si>
    <t xml:space="preserve">Diferenciar los conceptos de asepsia, antisepsia, desinfección, esterilización, soluciones antimicrobianas, antisépticas y desinfectantes.
Describir los procedimientos de asepsia y antisepsia en tres tiempos.
Describir los procedimientos de manejo de material e instrumental estéril en el ambiente prehospitalario.
</t>
  </si>
  <si>
    <t>Uso y manejo de métodos antisépticos y desinfectantes. 
Ejecutar las técnicas de asepsia y antisepsia.
Manejar el material e instrumental estéril de acuerdo con el procedimiento.</t>
  </si>
  <si>
    <t>Apto físicamente
Disciplina
Honestidad
Proactivo
Responsabilidad
Respeto
Ética</t>
  </si>
  <si>
    <t xml:space="preserve">Equipo de protección personal </t>
  </si>
  <si>
    <t>Identificar los riesgos potenciales a la evaluación inicial de pacientes.
Identificar  los equipos de protección personal usados en el ámbito pre-hospitalario y el equipo de barrera para enfermos infectocontagiosos con base en la NOM-017-STPS-2008 (equipo de protección personal, selección, uso y manejo de los centros de trabajo).</t>
  </si>
  <si>
    <t xml:space="preserve">Seleccionar equipo de protección personal acorde a la escena.
Ejecutar los procedimientos de uso de los equipos de protección personal utilizados en el ámbito pre-hospitalario.
Técnica de colocación y técnica de retiro del traje tybek. 
</t>
  </si>
  <si>
    <t>Identificar el equipo de protección personal-Selección, uso y manejo en los centros de trabajo, con base en el PROYECTO de Norma Oficial Mexicana PROY-NOM-017-STPS-2017.
Describir el concepto de Residuos Peligrosos Biológicos Infecciosos (RPBI).
Distinguir los tipos de RPBI.
Explicar los procedimientos de manejo y disposición con base en la Norma Oficial Mexicana NOM-087-ECOL-SSA1-2002, protección ambiental - salud ambiental - residuos peligrosos biológico infecciosos - clasificación y especificaciones de manejo.</t>
  </si>
  <si>
    <t>Ejecutar el procedimiento correspondiente para la para la disposición de los Residuos Peligrosos Biológicos Infecciosos de acuerdo a su tipo.</t>
  </si>
  <si>
    <t>El estudiante entregará un ensayo sobre los orígenes de la profesión y normativa que rigen la atención pre-hospitalaria.
Y en un video ejecutará los procedimientos de: 
- Técnicas de asepsia y antisepsia
-Uso de equipo de protección personal.
- Manejo de material e instrumental estéril
-Manejo y disposición de RPB
de acuerdo con los protocolos y normatividad establecidos.</t>
  </si>
  <si>
    <t>1. Describir las generalidades del origen de la atención pre-hospitalaria y los requerimientos para el ejercicio del Paramédico con base en la Ley General de salud (art. que se refiere a la atención pre-hospitalaria) y la NOM-034-SSA3-2013.
2. Identificar los conceptos de propedéutica médica, semiología médica, anamnesis, historia clínica formato de registro de atención prehospitalaria (FRAP), asepsia, antisepsia, desinfección, esterilización, soluciones antimicrobianas, antisépticas y desinfectantes.
3. Describir los procedimientos de asepsia y antisepsia en tres tiempos y los procedimientos de manejo de material e instrumental estéril en el ambiente prehospitalario.
4. Identificar los riesgos potenciales a la evaluación inicial de pacientes y los equipos de protección personal utilizados en el ámbito pre-hospitalario y el equipo de barrera para enfermos infectocontagiosos con base en la NOM-017-STPS-2008 del Equipo de protección personal, selección, uso y manejo de los centros de trabajo
5. Describir el concepto de Residuos Peligrosos Biológicos Infecciosos (RPBI), los tipos de RPBI y explicar los procedimientos de manejo y disposición con base en la Norma Oficial Mexicana NOM-087-ECOL-SSA1-2002, protección ambiental - salud ambiental - residuos peligrosos biológico infecciosos - clasificación y especificaciones de manejo.</t>
  </si>
  <si>
    <t>Proyector 
Computadora
Simuladores de prácticas
Material de asepsia
Material e instrumental médico para toma de 
Contenedores de RPBI
Equipo de protección personal
Guías de manejo RPBI</t>
  </si>
  <si>
    <t>Aula/Laboratorio / Taller</t>
  </si>
  <si>
    <t>Bases para la exploración del paciente</t>
  </si>
  <si>
    <t>El alumno identificará las técnicas básicas aplicadas en exploración del paciente en la atención prehospitalaria para tener las bases que le permitan realizar una valoración de los pacientes.</t>
  </si>
  <si>
    <t>Comunicación con el paciente</t>
  </si>
  <si>
    <t>Identificar en que consiste la comunicación verbal y no verbal con el paciente.
Explicar el proceso de interrogación al paciente
Explicar el llenado del formato de registro de atención prehospitalaria (FRAP) con base en la NOM-034-SSA3-2013</t>
  </si>
  <si>
    <t>Ejecutar el interrogatorio y llenado de documentos en un caso clínico.</t>
  </si>
  <si>
    <t xml:space="preserve">Apto físicamente
Disciplina
Honestidad
Humildad
Observador y analítico
Proactivo
Responsabilidad
Respeto
Toma de decisiones
Trabajo bajo presión
Ética </t>
  </si>
  <si>
    <t>Inspección general del paciente</t>
  </si>
  <si>
    <t>Describir el concepto, técnica y equipo para la toma de signos vitales y saturación parcial de oxígeno
Explicar los datos normales de los signos vitales por grupo de edad.
Explicar las áreas para la toma de signos vitales.
Diferenciar los conceptos y técnicas de inspección, palpación, percusión y auscultación.</t>
  </si>
  <si>
    <t>Ejecutar la técnica para toma de signos vitales, saturación parcial de oxígeno y técnicas de inspección, exploración como palpación, percusión, auscultación.</t>
  </si>
  <si>
    <t>Mnemotecnias para la exploración del paciente</t>
  </si>
  <si>
    <t>Diferenciar el significado y la técnica de ejecución de las mnemotecnias en atención prehospitalaria:
ABC
ABCDE
XABCDE
SAMPLE
OPQRS
DCAPPBLS</t>
  </si>
  <si>
    <t>Desarrollar la valoración de un caso práctico en donde realice la técnica establecida para cada mnemotecnia en la exploración en la atención prehospitalaria:
ABC
ABCDE
XABCDE
SAMPLE
OPQRS
DCAPPBLS</t>
  </si>
  <si>
    <t xml:space="preserve">Apto físicamente
Disciplina
Honestidad
Proactivo
Responsabilidad
Respeto
Toma de decisiones
Trabajo bajo presión
Ética </t>
  </si>
  <si>
    <t>El estudiante presentará un informe que incluya:
A partir de un caso clínico, identificar las constantes vitales, signos y síntomas y documentarlos en el FRAP, explicando cuales están fuera del rango establecido.
Realizar y entregar un video de máximo 10 minutos que incluya:
Desarrollar el interrogatorio de un paciente y el llenado de FRAP, ejecutar la técnica para la toma de los signos vitales y para la inspección, palpación, percusión y auscultación, así como la aplicación de las siguientes técnicas:
ABC
ABCDE
XABCDE
SAMPLE
OPQRS
DCAPPBLS</t>
  </si>
  <si>
    <t>1. Identificar en que consiste la comunicación verbal y no verbal con el paciente.
2. Explicar el proceso de interrogación al paciente y el llenado de documentos de atención prehospitalaria.
3. Describir el concepto, técnica y equipo y áreas para la toma de signos vitales, saturación parcial de oxígeno y sus niveles normales por grupo de edad.
4. Diferenciar los conceptos y técnicas de palpación, percusión y auscultación
5. Diferenciar el significado y la técnica de ejecución de las mnemotecnias en atención prehospitalaria:
• ABC
• ABCDE
• XABCDE
• SAMPLE
• OPQRS
• DCAPPBLS</t>
  </si>
  <si>
    <t>Proyector 
Computadora
Simuladores de prácticas
Material de asepsia
Material e instrumental médico para toma de signos vitales y pulsoximetro
Equipo de atención prehospitalaria requerido para la valoración del paciente
Contenedores de RPBI
Equipo de protección personal
Guías de manejo RPBI</t>
  </si>
  <si>
    <t>Evaluar los riesgos y peligros reales y potenciales de la escena de la emergencia mediante técnicas de inspección sensoriales, de análisis del entorno de la escena y de manejo de emociones, de acuerdo a los protocolos aplicables para salvaguardar la integridad del paciente y la suya y para establecer el tipo de intervención pre-hospitalaria y en crisis</t>
  </si>
  <si>
    <t xml:space="preserve">Elabora el reporte de la evaluación de la escena especificando:
- Hora en que llega la llamada
- Fecha
- Hora de salida de la ambulancia 
- Hora de llegada al escenario
- Entorno y dirección del Escenario
- Datos de la unidad de emergencia
- Información del operador y prestadores del servicio
- Quien reporta
- Tipo de Evento
- Riesgos presentes
- Riesgos latentes
- Causas de riesgos </t>
  </si>
  <si>
    <t>Determinar los mecanismos de lesión del evento mediante el análisis de la cinemática de trauma,  de la causa mórbida de la emergencia y el conteo de víctimas para establecer prioridades, necesidades de apoyo, presunción de lesiones y conductas de manejo.</t>
  </si>
  <si>
    <t>Valora al paciente y elaborar el reporte de evaluación primaria especificando:
- Estado de conciencia del paciente: Alerta, Voz, Dolor e Inconciencia.
- Valoración de la permeabilidad de la vía área
- Método de control de vía aérea. 
- Ventilación: Volumen, frecuencia y patrón respiratorio.
- método de restablecimiento de la mecánica respiratoria.
- Circulación: llenado capilar, calidad del pulso, color y temperatura de piel
- presencia de hemorragias y método de contención 
- Exploración física rápida del paciente en busca de lesiones letales.
- Escala de prioridades: "Triage"</t>
  </si>
  <si>
    <t>Trasladar pacientes con base en la evaluación inicial y a través de protocolos de evaluación secundaria, continua y de manejo pre-hospitalario técnico y documental correspondientes para su seguimiento hasta su atención hospitalaria.</t>
  </si>
  <si>
    <t>Aaos, 2019, Atención Prehospitalaria Básica, Undécima Edición, Bogotá, Colombia, Jones &amp; Bartlett Learning ISBN 9781284151909</t>
  </si>
  <si>
    <t>Bickley S. Lynn, 2021, Bates. Guía de exploración física e historia clínica, , España , LWW Wolters Kluwer ISBN 9788418257698</t>
  </si>
  <si>
    <t>Rivas Jiménez. Miguel, 2022, Manual de Urgencias, Distrito Federal, México, Medica Panamericana ISBN 9788491106715</t>
  </si>
  <si>
    <t>MedAlert, 2016, Atención prehospitalaria protocolos, Distrito Federal, México, MedAlert ISBN 10046</t>
  </si>
  <si>
    <t>Osnaya, 2016, Manual de primeros auxilios y atención primaria, Distrito Federal, México, MedAlert ISBN 10047</t>
  </si>
  <si>
    <t>MATERIA 69</t>
  </si>
  <si>
    <t>MATERIA 70</t>
  </si>
  <si>
    <t>Mo aplica</t>
  </si>
  <si>
    <t xml:space="preserve">Elaborará, a partir de un caso, un ensayo que incluya:                                                              - Tipo de grupo
- momentos del grupo (competir, colaborar, contribuir y aportar)
- Análisis crítico de ventajas y desventajas
- Recomendaciones para dinamizarlo
</t>
  </si>
  <si>
    <t xml:space="preserve">1. Identificar los conceptos de equipo y grupo de trabajo                                                    2. Comprender los elementos de la mecánica de grupo (tipos y momentos del grupo) 
3. Analizar las ventajas y desventajas de cada tipo y momento del grupo
</t>
  </si>
  <si>
    <t xml:space="preserve">Juego de roles                                                           Debate dirigido
Tareas de investigación
</t>
  </si>
  <si>
    <t xml:space="preserve">Video                                                                  Carteles
Internet
Biblioteca
Revistas
Periódicos
Acetatos
Proyector
Computadora
Pizarrón
Rotafolio
</t>
  </si>
  <si>
    <t xml:space="preserve">Dinámica de grupos </t>
  </si>
  <si>
    <t xml:space="preserve">Describir las características de los grupos de trabajo:                                                            - Tamaño
- Cohesión
- Estatutos
- Ética, moral y conciencia grupal
- Relaciones interpersonales y afectivas 
- Habilidades y actitudes
- Objetivos y metas
</t>
  </si>
  <si>
    <t>Estructurar equipos de trabajo, considerando sus características y objetivos dados. Determinar las metas del equipo de trabajo y cada integrante en función del logro de los objetivos dados.</t>
  </si>
  <si>
    <t xml:space="preserve">Asertivo                                Responsabilidad
Iniciativa
Crítica
Análisis
Respeto
Conciliador
</t>
  </si>
  <si>
    <t>Identificar la comunicación: efectiva, formal e informal, ascendente, descendente y lateral</t>
  </si>
  <si>
    <t xml:space="preserve">Asertivo                                            Responsabilidad
Iniciativa
Crítica
Análisis
Respeto
Conciliador
</t>
  </si>
  <si>
    <t xml:space="preserve">Identificar los roles que se desempeñan en un equipo de trabajo:                             - Líder natural
- Colaborador natural
- Apoyo distante
</t>
  </si>
  <si>
    <t>Integrar en rol de trabajo los integrantes del equipo en función de sus características y metas.                                                                                                               Evaluar los resultados de la dinámica de grupo en función del cumplimiento de las metas establecidas.</t>
  </si>
  <si>
    <t xml:space="preserve">Pro-actividad                                 Responsabilidad
Iniciativa
Crítica
Análisis
Respeto
Empático
</t>
  </si>
  <si>
    <t xml:space="preserve">A partir de un caso, estructurará la propuesta de un equipo de trabajo, especificando:                                                                                                                                                     - Características 
- Definición de metas
- Tipos de comunicación
- Asignación de roles de participación.
- Evaluación de resultados.
</t>
  </si>
  <si>
    <t xml:space="preserve">1. Identificar la parte dinámica de los equipos de trabajo (características, estilos de comunicación y roles de integrantes)                                                                      2. Relacionar la dinámica del equipo con los objetivos dados con los objetivos dados
3. Proponer la estructura de un equipo de trabajo en función de los objetivos dados
</t>
  </si>
  <si>
    <t>Análisis de casos                                                       Lista de verificación</t>
  </si>
  <si>
    <t xml:space="preserve">Juegos de roles                                                     Debate dirigido                                                    Tareas de investigación </t>
  </si>
  <si>
    <t xml:space="preserve">Video                                                                            Carteles
Internet
Biblioteca
Revistas
Periódicos
Acetatos
Proyector
Computadora
Pizarrón
Rotafolio
</t>
  </si>
  <si>
    <t>aula</t>
  </si>
  <si>
    <t xml:space="preserve">Propone la solución a una situación planteada en un estudio de casos (en el ámbito social, económico y profesional) donde incluye: - Comparación de la situación actual de la problemática contra la situación deseada
- Identificación de indicadores que sustentan la situación actual
- Plante una propuesta de solución original, no convencional, no existente en el mercado o modificación o mejora a algo existente
</t>
  </si>
  <si>
    <t xml:space="preserve">Elabora reporte de análisis sobre la propuesta novedosa de productos o servicios, que incluya:                                                                                                                                        - Comparación con sus ancestros y actuales
- Identificación de semejanzas y diferencias a través de las variables funciones, partes, materiales y usos
- Determina la viabilidad de la propuesta
</t>
  </si>
  <si>
    <t xml:space="preserve">Compara las características del producto o servicio existente con su propuesta novedosa, y establece nexos entre ellos:                                                             - Emite juicios de valor determinando las características esenciales del prototipo
- Presenta un prototipo de su propuesta en una maqueta, software o simulación
</t>
  </si>
  <si>
    <t xml:space="preserve">Elabora un anteproyecto de mejora, que incluya:                                                                    - Antecedentes del proyecto 
- Proceso productivo
- Mercado meta
- Segmentación del mercado
- Producto
- Estimación del consumo aparente
- Impactos previstos del proyecto
- Aspecto financiero 
- Conclusiones
</t>
  </si>
  <si>
    <t>Stephen P. Robbins, David A. de Cenzo (1996) Fundamentos de Administración, Conceptos y aplicaciones D. F.México, Prentice Hall.</t>
  </si>
  <si>
    <t>Terry &amp; Franklin (1985) Principios de Administración D. F México Cecsa</t>
  </si>
  <si>
    <t>Stoner, Freeman, Gilbert (1996) Administración D.F. México Prentice Hall.</t>
  </si>
  <si>
    <t>Robbins, Stephen (1998)  La administración en el mundo de hoy D.F. México Grupo Editor S. A.</t>
  </si>
  <si>
    <t>Leslie W. Rue y Lloyd L. Byars (1995) Administración Teoría y aplicaciones D.F.México Grupo Editor S. A.</t>
  </si>
  <si>
    <t>Stephen P. Robbins, Mary Coulter (1996) Administración D.F. México Prentice Hall</t>
  </si>
  <si>
    <t xml:space="preserve">Konz Stephen (1996)  Diseño de sistemas de trabajo D.F. México Limus. </t>
  </si>
  <si>
    <t>Inglés II</t>
  </si>
  <si>
    <t>Identificar la forma del presente participio  de los verbos "verbo + ing".                                                                   Identificar la estructura y uso del presente continuo en sus formas afirmativa, interrogativa y negativa.  Identificar las expresiones de tiempo del presente continuo "now", "right now", "in this moment".</t>
  </si>
  <si>
    <t>Verificar y proporcionar información sobre acciones que se están llevando a cabo, o no,  en un momento preciso. Verificar y dar  información sobre acciones en progreso.</t>
  </si>
  <si>
    <t>Colaboración                   Responsabilidad</t>
  </si>
  <si>
    <t>Identificar la estructura de la forma interrogativa del Presente Continuo con las palabras interrogativas: Quién, Qué, Cuál, Dónde, Cómo, Por qué, Cuándo, A qué hora.                                                                                                                                               Reconocer la estructura y uso del presente simple.                                                     Distinguir el uso del presente simple y el continuo en actividades cotidianas y actividades que se están llevando a cabo.</t>
  </si>
  <si>
    <t>Solicitar información de actividades que están sucediendo en este momento o que están en progreso.</t>
  </si>
  <si>
    <t xml:space="preserve">Colaboración Responsabilidad </t>
  </si>
  <si>
    <t xml:space="preserve">A partir de prácticas donde se describan las actividades que se realizan en un momento preciso, que se encuentran en progreso o que forman parte de una rutina, integra una carpeta de evidencias obtenidas en base a las siguientes tareas:                                                                                                                                                    "Listening".-
Responder a un ejercicio escrito sobre la información contenida en un audio
"Speaking".-
En presencia del profesor, participar en un juego de roles donde solicite y brinde información
"Reading".-
Responder un cuestionario escrito sobre la información contenida en un texto
"Writing".-
Escribir una tarjeta postal que incluya 6 oraciones:  3 en presente continuo y 3 en presente simple describiendo las actividades que realiza y utilizando las expresiones de cortesía de saludo y despedida
</t>
  </si>
  <si>
    <t xml:space="preserve">1. Identificar la estructura y uso del  presente continuo  en sus formas afirmativa, negativa e interrogativa
2. Identificar la forma del presente participio  de los verbos "verbo + ing"
3. Identificar las expresiones de tiempo del presente continuo.
4. Reconocer la estructura y uso del presente simple
5. Diferenciar el uso del presente simple y el presente continuo
</t>
  </si>
  <si>
    <t xml:space="preserve">Equipos colaborativos                                        Prácticas dirigidas
Técnicas de lectura: inferir, buscar información específica
</t>
  </si>
  <si>
    <t xml:space="preserve">Fotografías Tarjetas didácticas
Material auténtico impreso, de audio y de video
Discos Compactos, USB
Equipo                                                                 Multimedia
Pantalla de TV
Computadora
Impresora
Cañón
Bocinas
Internet
Grabadoras y reproductores MP3
Videocámara 
Listas de verbos en presente
Comida
Unidades monetarias
Signos matemáticos
Servicios, insumos, materiales, herramientas y equipos relacionados con su carrera
Ropa y accesorios
Verbos regulares e irregulares en pasado
Términos relacionados a su área de estudio
Adverbios de cantidad "enough", "too", "much", "many"
</t>
  </si>
  <si>
    <t>Identificar los sustantivos contables e incontables.                                                   Reconocer los sustantivos singulares y plurales.                                                              Relacionar el uso del "there is" y "there are" como expresión de existencia</t>
  </si>
  <si>
    <t xml:space="preserve">Colaboración                                        Respoonsabilidad </t>
  </si>
  <si>
    <t xml:space="preserve">Identificar el uso y estructura de los adverbios interrogativos "how much" y "how many".                                                                                                                                              Identificar el uso de los cuantificadores: "some", "any", "a lot of", "lots of", "a little", "a few", "much", "many" y su relación con los sustantivos contables e incontables.                                                                                                                                                 Identificar el artículo definido: "the"
Identificar los adjetivos demostrativos: "this", "that", "these", "those".
</t>
  </si>
  <si>
    <t>Solicitar y proporcionar información sobre cantidades y precios de productos.    Pedir y dar información sobre costo de servicios.</t>
  </si>
  <si>
    <t xml:space="preserve">Colaboración                                       Responsabilidad </t>
  </si>
  <si>
    <t xml:space="preserve">A partir de juego de roles donde se solicite y proporcione información sobre la existencia y costo de productos y servicios de su carrera, integra una carpeta de evidencias obtenidas en base a las siguientes tareas:                          "Listening".-Elaborar listas sobre la información contenida en un audio. "Speaking".-En presencia del profesor, participar en un juego de roles donde solicite y brinde información.                                                                                                    "Reading".-
contestar un ejercicio escrito sobre la información contenida en un texto. "Writing".-Redactar un diálogo donde mencione cantidades y precios a partir de un folleto.
</t>
  </si>
  <si>
    <t xml:space="preserve">1. Identificar los sustantivos contables e incontables                                                                 2. Explicar el uso y la estructura de os adverbios interrogativos y los cuantificadores
3. Relacionar los cuantificadores con los sustantivos contables e incontables
4. Identificar el artículo definido
5. Identificar los adjetivos demostrativos
</t>
  </si>
  <si>
    <t>Lista de cotejo                                                              Juego de roles</t>
  </si>
  <si>
    <t xml:space="preserve">Equipos colaborativos .                              Aprendizaje mediado por las Tecnologías de la Información y la Comunicación.
Técnicas de comprensión auditiva, de lectura y escritura.
</t>
  </si>
  <si>
    <t xml:space="preserve">Fotografías                                                               Tarjetas didácticas
Material auténtico impreso, de audio y de video
Discos Compactos, USB
Equipo Multimedia
Pantalla de TV
Computadora
Impresora
Cañón
vocabulario de comida, unidades monetarias, signos de operaciones aritméticas básicas: mas, menos, dividido entre, multiplicado por, igual y porcentaje
Servicios, insumos materiales, herramientas y equipos relacionados con su carrera
Ropa
</t>
  </si>
  <si>
    <t>Intercambiar información sobre el estado y la situación de cosas y personas en el pasado.</t>
  </si>
  <si>
    <t xml:space="preserve">Colaboración                                      Responsabilidad </t>
  </si>
  <si>
    <t xml:space="preserve">Diferenciar los verbos regulares e irregulares en su forma verbal del pasado.                                                                              Explicar la estructura y el uso del pasado simple de los verbos regulares e irregulares en sus formas afirmativa, negativa e interrogativa.
Reconocer las formas interrogativas.
</t>
  </si>
  <si>
    <t xml:space="preserve">Pronunciar los verbos regulares e irregulares correspondiente con su forma verbal del pasado.                                                                                                                                       Narrar acciones realizadas y concluidas en un momento específico en el pasado.
Solicitar y dar información acerca de acciones concluidas en el pasado.
</t>
  </si>
  <si>
    <t xml:space="preserve">Colaboración                                             Responsabilidad </t>
  </si>
  <si>
    <t xml:space="preserve">A partir de un juego de roles donde intercambie información sobre actividades que sucedieron en el pasado, integra una carpeta de evidencias obtenidas en base a las siguientes tareas:                                                                   "Listening".-Responder un ejercicio escrito sobre la vida de un personaje contenida en un audio.                                                                                                              "Speaking".- En presencia del profesor, dialogar con un compañero sobre lo que sucedió en un evento pasado relacionado con su formación académica donde utilice al menos 20 verbos.                                                                                        "Reading".- Responder un ejercicio escrito sobre la información contenida en un texto.
"Writing".-Escribir una biografía de mínimo 60 palabras sobre un personaje relacionado con su formación académica.
</t>
  </si>
  <si>
    <t xml:space="preserve">1. Comprender la estructura y uso del verbo ser o estar en pasado   en sus formas: afirmativa, negativa e interrogativa.                                                                                2. Diferenciar el pasado de los verbos regulares e irregulares.
3. Identificar las expresiones de tiempo del pasado.
4. Explicar la estructura y el uso del pasado simple de los verbos regulares e irregulares en sus formas afirmativa, negativa e interrogativa.
5. Reconocer los conectores cronológicos.
</t>
  </si>
  <si>
    <t xml:space="preserve">Lista de Cotejo                                                             Juego de Roles </t>
  </si>
  <si>
    <t xml:space="preserve">Equipos colaborativos.                              Aprendizaje mediado por las Tecnologías de la Información y la Comunicación.
Técnicas de comprensión auditiva, de lectura y escritura.
</t>
  </si>
  <si>
    <t xml:space="preserve">Material auténtico impreso, de audio y de video.                                                                                    Discos Compactos, USB
Equipo Multimedia
Pantalla de TV
Computadora
Impresora
Cañón
Listas de verbos regulares e irregulares 
en pasado
Vocabulario de términos relacionados con su 
área de estudio
</t>
  </si>
  <si>
    <t xml:space="preserve"> Durante una conversación, donde el interlocutor se expresa de forma lenta, clara, y pausada sobre aspectos cotidianos:                                                                                      Identifica palabras de uso común y similares a la lengua materna.                            Deduce el sentido general de la información.
                                                                                                                                                                                                                                                                Lleva a cabo acciones con base en instrucciones elementales.RX50</t>
  </si>
  <si>
    <t xml:space="preserve">A partir de un texto o mensajes simple y claro, sobre aspectos cotidianos:  Comprende la idea general del texto
 Localiza nombres, palabras y frases elementales
 Realiza acciones siguiendo instrucciones elementales y breves, en textos sencillos que incluyan ilustraciones como letreros, señales o instructivos
</t>
  </si>
  <si>
    <t>Expresar mensajes verbales referentes a sí mismo, su profesión, lugar de residencia u otras personas, a través de frases sencillas, aisladas y estereotipadas, con vocabulario básico y concreto, empleando la repetición, reformulación, con la retroalimentación de su interlocutor; para intercambiar información básica, personal o de su profesión.</t>
  </si>
  <si>
    <t xml:space="preserve">Se presenta a sí mismo y a otras personas proporcionando información básica y general.                                                                                                                                                                                     Formula y responde a preguntas sencillas y directas sobre sí mismo, su profesión u otras personas.
Solicita productos o servicios relativos a necesidades básicas con frases estereotipadas y las formulas elementales de cortesía.
</t>
  </si>
  <si>
    <t>Escribe frases simples y aisladas sobre sí mismo, su vida, su profesión y otras personas. Requisita formularios simples con información personal, números y fechas.</t>
  </si>
  <si>
    <t>Miles Craven (2013) Breakthrough Plus 1 Bangkok Thailand Macmillan.</t>
  </si>
  <si>
    <t xml:space="preserve">Ken Wilson (2011)  Smart Choice 1 China China Oxford </t>
  </si>
  <si>
    <t>María Victoria Saumell y Sarah Louisa Birchley (2012) English in Common 2 New York U.S. Pearson Longman.</t>
  </si>
  <si>
    <t>Joan Saslow y Allen Asher (2011) Top Notch 2 New York U.S. Pearson Longman</t>
  </si>
  <si>
    <t>Peter Loveday, Melissa Koops, Sally Trowbridge, Lisa Varandani (2012) Take Away English 1 China Mc Graw Hill.</t>
  </si>
  <si>
    <t>Mickey Rogers, Joanne Taylore-Knowles, Steve Taylore-Knowles (2010) Bangkok Macmillan.</t>
  </si>
  <si>
    <t>Philip Kerr (2012) Straightforward Beginner Bangkok Macmillan</t>
  </si>
  <si>
    <t>TÉCNICA EXPLORATORIA II</t>
  </si>
  <si>
    <t>El alumno valorará las alteraciones del estado del paciente, mediante técnicas de exploración, interrogatorio, mnemotecnias, escalas de valoración y equipo de diagnostico, con base en los protocolos, medidas de seguridad y protección personal establecidos, para determinar las prioridades del manejo prehospitalario.</t>
  </si>
  <si>
    <t>Integración de signos y síntomas por escalas en el recién nacido</t>
  </si>
  <si>
    <t>El alumno valorará el estado circulatorio, ventilatorio y neurológico del paciente para determinar su gravedad y prioridades de manejo.</t>
  </si>
  <si>
    <t>Escala APGAR de evaluación circulatoria en recién nacidos</t>
  </si>
  <si>
    <t>Enlistar los criterios de la Escala de APGAR.</t>
  </si>
  <si>
    <t>Determinar el estado circulatorio del recién nacido.</t>
  </si>
  <si>
    <t xml:space="preserve">Apto físicamente                               Disciplina                                                                                             Liderazgo                                            Observador y analítico                      Proactivo                                                     Responsabilidad                  Respeto                                            Toma de decisiones            Trabajo bajo presión                    Ética                               </t>
  </si>
  <si>
    <t>Escala Silverman de respiración en recién nacido</t>
  </si>
  <si>
    <t>Identificar los criterios de la Escala de Silverman de Respiración del Recién Nacido.</t>
  </si>
  <si>
    <t xml:space="preserve">Determinar el estado ventilatorio del paciente recién nacido. </t>
  </si>
  <si>
    <t xml:space="preserve">Apto Físicamente        Disciplina                       Honestidad                        Humildad                         Observador y analítico Proactivo                   Responsabilidad              Respeto                                       Toma de decisiones              Trabajo bajo presión             Ética </t>
  </si>
  <si>
    <t xml:space="preserve">A partir de un estudio de caso elaborará un parte de servicio que incluya:              -Estado circulatorio, ventilatorio y neurológico del recién nacido.
-Estado neurológico originado por patologías.
-Estado neurológico originado por trauma.
-Estado de gravedad del paciente de trauma.
</t>
  </si>
  <si>
    <t>1.- Identificar los criterios de las escalas de valoración de APGAR, Silverman y Modificada de Glasgow del recién nacido.                                                                                  2.- Comprender la aplicación de las escalas de valoración para determinar el estado circulatorio, ventilatorio y neurológico del recién nacido.</t>
  </si>
  <si>
    <t xml:space="preserve">Estudio de casos.                                       Guía de observación. </t>
  </si>
  <si>
    <t xml:space="preserve">Análisis de casos.                                Investigación.                                                      Juegos de roles. </t>
  </si>
  <si>
    <t xml:space="preserve">Cañón.                                                Computadora.                                           Maniquíes.                                               Estetoscopio.                      Esfigmomanómetro.                       Termómetro.                                Baumanómetro.                           Pulsioxímetro.                                                       Parte de servicio.                                         Monitor. </t>
  </si>
  <si>
    <t>Laboratorio/ Taller</t>
  </si>
  <si>
    <t xml:space="preserve">II </t>
  </si>
  <si>
    <t>Signos y síntomas por escalas neurológicas y de trauma</t>
  </si>
  <si>
    <t>Escala de Cincinnati para evaluación de evento vascular cerebral</t>
  </si>
  <si>
    <t>Identificar los criterios de la Escala de Cincinnati.</t>
  </si>
  <si>
    <t>Determinar el estado neurológico del paciente originado por patologías.</t>
  </si>
  <si>
    <t xml:space="preserve">Apto físicamente.                            Disciplina.                                   Honestidad.
Humildad.                                        Observador y analítico.
Proactivo.
Responsabilidad.                                Respeto.
Toma de decisiones.
Trabajo bajo presión.
Ética.
</t>
  </si>
  <si>
    <t>Escalas de valoración neurológicas.</t>
  </si>
  <si>
    <t>Explicar las escalas para la evaluación neurológica del paciente: Escala de Coma de Glasgow y Clasificación de Glasgow Modificada para Lactantes.</t>
  </si>
  <si>
    <t>Determinar el estado neurológico del paciente adulto y lactantes originado por trauma.</t>
  </si>
  <si>
    <t xml:space="preserve">Apto físicamente.                            Disciplina.
Honestidad.
Humildad.                                            Observador y analítico.
Proactivo.
Responsabilidad.
Respeto.                                                            Toma de decisiones.
Trabajo bajo presión.
Ética.
</t>
  </si>
  <si>
    <t>Escala Revisada de Trauma</t>
  </si>
  <si>
    <t>Describir los criterios de la Escala Revisada del Trauma.</t>
  </si>
  <si>
    <t>Determinar el estado de gravedad del paciente de trauma.</t>
  </si>
  <si>
    <t xml:space="preserve">Apto físicamente.                             Disciplina.
Honestidad.
Humildad.
Observador y analítico.
Proactivo.
Responsabilidad.
Respeto.
Toma de decisiones.
Trabajo bajo presión.
Ética.
</t>
  </si>
  <si>
    <t xml:space="preserve">A partir de un estudio de caso elaborará un parte de servicio que incluya:          -Estado circulatorio, ventilatorio y neurológico del recién nacido.
-Estado neurologico originado por patologías.
-Estado neurológico originado por trauma.
-Estado de gravedad del paciente de trauma.
</t>
  </si>
  <si>
    <t>1.- Identificar los criterios de las escalas de valoración de Cincinnati, Glasgow y Escala Revisada del Trauma.                                                                                                             2.- Comprender la aplicación de las escalas de valoración para determinar el estado neurológico por patología, neurológico por trauma y estado de gravedad del paciente de trauma.                                                                                                     3.- Determinar el estado de gravedad del paciente adulto y lactante.</t>
  </si>
  <si>
    <t>Estudio de casos.                                              Lista de cotejo.</t>
  </si>
  <si>
    <t xml:space="preserve">Investigación.                                                   Estudio de casos.
Juego de roles.
</t>
  </si>
  <si>
    <t xml:space="preserve">Computadora.                                             Proyector.
Tablas de referencia.
Parte de servicio.
</t>
  </si>
  <si>
    <t xml:space="preserve">Elabora el reporte de la evaluación de la escena especificando:                                  - Hora en que llega la llamada
- Fecha
- Hora de salida de la ambulancia 
- Hora de llegada al escenario
- Entorno y dirección del Escenario
- Datos de la unidad de emergencia
- Información del operador y prestadores del servicio
- Quien reporta
- Tipo de Evento
- Riesgos presentes
- Riesgos latentes
- Causas de riesgos 
</t>
  </si>
  <si>
    <t>Determinar los mecanismos de lesión del evento mediante el análisis de la cinemática de trauma, de la causa mórbida de la emergencia y el conteo de víctimas para establecer prioridades, necesidades de apoyo, presunción de lesiones y conductas de manejo.</t>
  </si>
  <si>
    <t xml:space="preserve">Elabora del reporte del mecanismo de lesión, especificando:  - Agente causal
- Origen probable
- Número de Víctimas
- Características de las víctimas
- Precauciones a considerar
- Requerimientos de equipo especializado
- Apoyos adicionales
</t>
  </si>
  <si>
    <t xml:space="preserve">Valora al paciente y elaborar el reporte de evaluación primaria especificando: - Estado de conciencia del paciente: Alerta, Voz, Dolor e Inconciencia.
- Valoración de la permeabilidad de la vía área
- Método de control de vía aérea. 
- Ventilación: Volumen, frecuencia y patrón respiratorio.
- método de restablecimiento de la mecánica respiratoria.
- Circulación: llenado capilar, calidad del pulso, color y temperatura de piel
- presencia de hemorragias y método de contención 
- Exploración física rápida del paciente en busca de lesiones letales.
- Escala de prioridades: "Triage"
</t>
  </si>
  <si>
    <t xml:space="preserve">Ejecuta el protocolo de manejo inicial del paciente y lo documenta en un reporte escrito que incluya: - selección de las técnicas acordes a la clasificación del paciente
- Descripción de las técnicas utilizadas de acuerdo a los resultados de la evaluación primaria.
- Resultados de la revaloración.
</t>
  </si>
  <si>
    <t xml:space="preserve">Ejecuta los protocolos de traslado y evaluación secundaria correspondientes y los documenta en un reporte que incluya: - Protocolo de traslado utilizado de acuerdo a los resultados de la evaluación inicial del paciente
- Resultados de la de evaluación secundaria:
   - Signos vitales
   - Historial SAMPLER:  signos y síntomas, alergias, medicamentos, última ingesta, eventos previos y situaciones de riesgo
- Técnicas de manejo secundario del paciente utilizadas
</t>
  </si>
  <si>
    <t xml:space="preserve">Naemt (2020) Soporte Vital Básico y Avanzado En El Trauma Prehospitalario
(PHTLS 8ª EDICIÓN) Barcelona España Elsevier.
</t>
  </si>
  <si>
    <t xml:space="preserve">Naemt (2021) Soporte Vital Avanzado Basado En La Evaluación Del Paciente
(AMLS) Barcelona España Elsevier.
</t>
  </si>
  <si>
    <t xml:space="preserve">Michael d. Panté (2012) Evaluación Y Tratamiento Avanzados De Trauma
(ATT) Ontario Canadá Jones And Bartlett Learning.
</t>
  </si>
  <si>
    <t>Identificar la estructura y uso del verbo ser o estar en pasado   en sus formas: afirmativa, negativa e interrogativa.                                                                                        Identificar las expresiones de tiempo del pasado.</t>
  </si>
  <si>
    <r>
      <t>Trasladar pacientes con base en la evaluación inicial y a través de protocolos de evaluación secundaria,</t>
    </r>
    <r>
      <rPr>
        <b/>
        <sz val="8"/>
        <color theme="0"/>
        <rFont val="Calibri"/>
        <family val="2"/>
        <scheme val="minor"/>
      </rPr>
      <t xml:space="preserve"> </t>
    </r>
    <r>
      <rPr>
        <sz val="8"/>
        <color theme="0"/>
        <rFont val="Calibri"/>
        <family val="2"/>
        <scheme val="minor"/>
      </rPr>
      <t>continua y de manejo pre-hospitalario técnico y documental correspondientes para su seguimiento hasta su atención hospitalaria.</t>
    </r>
  </si>
  <si>
    <t>La documentación original con firmas se encuentra en el área de Planeación, Programación, Evaluación y Gestión de Calidad.</t>
  </si>
  <si>
    <t>Identificar los conceptos básicos de epidemiologia:
-Salud
-Enfermedad
-Epidemiología
-Epidemia
-Endemia
-Pandemia
-Incidencia
-Prevalencia</t>
  </si>
  <si>
    <t>Identificar y reconocer cada uno de los conceptos básicos.</t>
  </si>
  <si>
    <t>Analítico
Responsabilidad
Honestidad
Humildad
Toma de decisiones
Trabajo bajo presión
Observador 
Tolerancia
Apto físicamente
Confidencialidad</t>
  </si>
  <si>
    <t>Identificar los conceptos de: 
-urgencia 
-emergencia
Establecer la diferencia entre emergencia y urgencia
Identificar la clasificación de las enfermedades:
-De acuerdo al curso: Agudas, subagudas y crónicas.
-Por frecuencia de aparición: epidémicas, endémicas o pandémicas.
-Por el origen: Infecciosas y no infecciosas.
-Por sistemas: nervioso, digestivo, respiratorio, musculo esquelético, endocrino, genitourinario y cardiovascular.</t>
  </si>
  <si>
    <t>1. Identificar los conceptos básicos de epidemiologia.
2. Identificar los conceptos de: urgencia, emergencia.
3. Comprender la diferencia entre emergencia y urgencia.
4. Comprender la clasificación de las enfermedades de acuerdo:
- Al curso.
- Frecuencia de aparición.
- Origen.
- Por sistemas.</t>
  </si>
  <si>
    <t>Fisiopatología de enfermedades respiratorias</t>
  </si>
  <si>
    <t>El alumno ministrará atención mediante la aplicación de protocolos para mejorar la evolución del paciente durante el traslado.</t>
  </si>
  <si>
    <t xml:space="preserve">Clasificación de las enfermedades
</t>
  </si>
  <si>
    <t>Identificar la fisiopatología de las principales complicaciones respiratorias: 
• Faringitis
• Bronquitis 
• SDRA
• Asma
• EPOC 
• Neumonía
• COVID                                                                           
• Edema agudo pulmonar
• Insuficiencia cardiaca congestiva
• Tromboembolia pulmonar
• Laringoespasmo</t>
  </si>
  <si>
    <t>Describir el protocolo de atención para las complicaciones enfermedades respiratorias.  
 Explicar el manejo pre hospitalario de las emergencias respiratorias.</t>
  </si>
  <si>
    <t>Analítico
Responsabilidad
Honestidad
Humildad
Toma de decisiones
Trabajo bajo presión
Observador
Confidencialidad</t>
  </si>
  <si>
    <t>A partir del análisis de casos clínicos en urgencias y emergencias, entregará un reporte en el que identificará de manera fundamentada:
-Tipos de enfermedades respiratorias
-Mecanismo de actuación 
-Protocolos para la atención 
-Recomendaciones y equipo especial de COVID.</t>
  </si>
  <si>
    <t xml:space="preserve">1. Describir los conceptos de:
-Enfermedad respiratoria
-Signos y síntomas para la identificación de cada una de ellas
-Protocolo de atención 
2. Explicar la diferencia entre COVID y enfermedades similares en cuestión de síntomas. </t>
  </si>
  <si>
    <t xml:space="preserve">Internet
Computadora
Cañón
Pintarron
Maniquíes simulador para vía aérea
Ambulancia 
escuela 
Insumos </t>
  </si>
  <si>
    <t xml:space="preserve">Identificar la historia natural de la diabetes mellitus I, II y gestacional.
Explicar el protocolo de urgencias diabéticas  </t>
  </si>
  <si>
    <t>Analítico
Responsabilidad
Honestidad
Humildad
Toma de decisiones
Trabajo bajo presión
Observador 
Confidencialidad</t>
  </si>
  <si>
    <t xml:space="preserve">Identificar la historia natural de la hipertensión y sus complicaciones.
Explicar el protocolo de atención para las urgencias hipertensivas.
</t>
  </si>
  <si>
    <t>A partir de casos clínicos de urgencias médicas realizará una simulación del manejo correspondiente de acuerdo a la situación y entregara un reporte que incluya los siguientes algoritmos de manejo:
-Urgencias diabéticas :hipoglicemia, hiperglicemia y cetoacidosis
-Urgencias hipertensivas: estado hipertensivo, urgencia hipertensiva y emergencia hipertensiva.
-Urgencias respiratorias: asma, neumopatia obstructiva crónica (NOC), insuficiencia respiratoria aguda (IRA), anafilaxia, edema pulmonar agudo, lanringospasmo, insuficiencia cardiaca congestiva. 
Realizando en cada caso el registro de signos y síntomas e intervenciones en el parte de servicio 
Monitorización continua del paciente</t>
  </si>
  <si>
    <t>1.-Identificar la historia natural de la diabetes mellitus I, II y gestacional.
2.Comprender el protocolo de urgencias diabéticas
3.-Identificar la historia natural de la hipertensión y sus complicaciones.
4.- Comprender el protocolo de atención para las urgencias hipertensivas.
5.-Identificar la clasificación las emergencias respiratorias</t>
  </si>
  <si>
    <t>Internet
Computadora
Canon
Pintarron
calculadora
Maniquíes de simulación de paciente
Ambulancia escuela 
Insumos y fármacos</t>
  </si>
  <si>
    <t>National Association of Emergency Medical Technicians (NAEMT)., 2020, Soporte Vital de Trauma Prehospitalario , México, México, Jones &amp; Bartlett Learning</t>
  </si>
  <si>
    <t>Colegio Americano de Cirujanos., 2017, Soporte Vital Avanzado en Trauma , México, México, Pavon</t>
  </si>
  <si>
    <t>Andrew N Polak, -2011, Los cuidados de Urgencias y el Transporte de los Enfermos y Heridos, México, México, Intersistemas SA de CV</t>
  </si>
  <si>
    <t>M. Rivas, -2010, Manual de Urgencias, México, México, Editorial Panamericana</t>
  </si>
  <si>
    <t>Ana Caravaca, -2009, Técnico en Emergencias Sanitarias 5, Madrid , España, Aran Ediciones</t>
  </si>
  <si>
    <t>Fortuna, -2008, Protocolo de Atención del Paciente Grave, México, México, Editorial Panamericana</t>
  </si>
  <si>
    <t>Adams et al, -2007, Medicina de Urgencias, México, México, Editorial Panamericana</t>
  </si>
  <si>
    <t>Martiniano Jaime Contreras et al, -2006, Manual de Normas y Procedimientos en Trauma, Antioquia , España, Editorial Universidad de Antioquia</t>
  </si>
  <si>
    <t>Gustavo Malagon et al, -2004, Manejo Integral de Urgencias, México, México, Editorial Panamericana</t>
  </si>
  <si>
    <t>OPS, -2003, Desarrollo de Sistemas de Servicios de Emergencias Medicas, Washington D.C., USA, Holterman-Keit ed.</t>
  </si>
  <si>
    <t xml:space="preserve">Identificar los conceptos de:
- Medición
- Unidad de medición
- Longitud
- Tiempo
- Masa
Identificar los sistemas de unidades de medición existentes (Sistema Internacional, Sistema Inglés)
</t>
  </si>
  <si>
    <t>Analítico</t>
  </si>
  <si>
    <t>Conceptos para la cinemática</t>
  </si>
  <si>
    <t>Identificar los conceptos de:
- Movimiento
- Posición
- Desplazamiento
- Velocidad Promedio
- Rapidez Promedio
- Velocidad Instantánea
- Rapidez Instantánea
- Aceleración
- Aceleración Constante</t>
  </si>
  <si>
    <t>Relacionar los conceptos con la práctica en la atención de casos en los que se involucra la cinemática del trauma.</t>
  </si>
  <si>
    <t>Trabajo en equipo
Capacidad de observación
Responsabilidad
Puntualidad
Disciplina
Honestidad.
Proactividad
Analítico</t>
  </si>
  <si>
    <t>Movimiento circular uniforme y uniformemente acelerado</t>
  </si>
  <si>
    <t>Identificar los conceptos de:
- Desplazamiento angular
- Velocidad angular y tangencial
- Aceleración centrípeta, angular y tangencial</t>
  </si>
  <si>
    <t>Calcular la posición, velocidad angular y tangencial, aceleración centrípeta, angular y tangencial.</t>
  </si>
  <si>
    <t>Elaborará un portafolio de evidencias que contenga 15 ejercicios de cinemática del trauma, donde se identifique uno o varios de los conceptos de conversión de unidades, movimiento en una y dos dimensiones, movimiento circular uniforme y uniformemente acelerado y fuerzas que intervienen describiendo en cada uno:
- Planteamiento del problema
- Procedimiento de solución
- Resultado</t>
  </si>
  <si>
    <t xml:space="preserve">1. Identificar el concepto de: unidad de medición y los distintos sistemas de unidades de medición
2. Identificar los conceptos de cinemática.
3. identificar los conceptos de movimiento en una y dos dimensiones, movimiento circular uniforme y uniformemente acelerado.
4. Explicar cómo se comporta una partícula o cuerpo según las leyes de Newton.
</t>
  </si>
  <si>
    <t>Cañón.
Computadora.
Internet.
Pintarrón.
Presentaciones en Power Point.
Calculadora.</t>
  </si>
  <si>
    <t>Aula / Laboratorio / Taller</t>
  </si>
  <si>
    <t>Identificar los conceptos de Trabajo, Energía Cinética, Energía Potencial y Potencia
Explicar el Principio de la Conservación de la Energía Mecánica
Explicar el Principio de la Conservación de la Energía</t>
  </si>
  <si>
    <t>Calcular el trabajo, la energía cinética, la energía potencial y potencia de una partícula o cuerpo en movimiento.
Calcular el balance energético de un sistema.</t>
  </si>
  <si>
    <t xml:space="preserve">Identificar los conceptos de:
-Impulso
- Momento Lineal
Explicar la relación entre momento y energía cinética en una colisión
Explicar las colisiones elásticas e inelásticas en una y dos dimensiones
</t>
  </si>
  <si>
    <t>Identificar los conceptos de:
- Traslación y Rotación
- Energía Cinética Rotacional
- Inercia Rotacional
- Momento de torsión.
- Momento Angular
Explicar la relación del Trabajo y Energía Cinética con el movimiento rotacional
Explicar el principio de conservación del momento angular</t>
  </si>
  <si>
    <t>1. Identificar los conceptos de trabajo y energía,
2. Explicar el principio de: conservación de la energía, colisiones elásticas e inelásticas en una y dos dimensiones, a través, de la relación entre impulso y momento lineal de los cuerpos involucrados.
3. Explicar el momento rotacional por medio de las energías que intervienen en el mismo.
4. Calcular la energía cinética rotacional, el trabajo, la inercia rotacional, el momento de torsión y el momento angular en un sistema de rotación.
5. Determinar las condiciones de equilibrio y elasticidad para un cuerpo en una y dos dimensiones.</t>
  </si>
  <si>
    <t>El estudiante identificará los materiales involucrados en una escena de cinemática del trauma para poder evaluar en cómo proceder en el rescate de las víctimas y como salvaguardar el área comprometida</t>
  </si>
  <si>
    <t xml:space="preserve">Identificar los conceptos de:
-Material
-Materia Prima
Clasificar los materiales según su procedencia, características y estructura molecular
</t>
  </si>
  <si>
    <t>Identificar los métodos para determinar las propiedades de los materiales:
- Ensayos Destructivos
- Ensayos No Destructivos</t>
  </si>
  <si>
    <t>Elaborará un reporte a partir de un caso de cinemática del Trauma donde identifique:
- Materiales de los objetos involucrados en la escena.
- Evaluación de cómo proceder para rescatar a las víctimas según los materiales encontrados
- Evaluación de como resguardar el área de la escena según los materiales de los objetos involucrados en la misma
- Evaluación de los peligros inherentes según las propiedades de los materiales de los objetos involucrados en la escena.</t>
  </si>
  <si>
    <t>1. Identificar los conceptos de material y materia prima.
2. Clasificar los materiales según su procedencia, características y estructura molecular.
3. Identificar los usos específicos de los materiales.
4. Identificar los ensayos destructivos para determinar las propiedades de los materiales.
5. Identificar los ensayos no destructivos para determinar las propiedades de los materiales.</t>
  </si>
  <si>
    <t>Cherlo Romero Gregorio., -2019, 400 Ejercicios Resueltos de Física Universitaria , Ciudad de México, México, Kindle</t>
  </si>
  <si>
    <t>Serway Raymond, Vuille Chris., -2018, Fundamentos de Física, décima edición., Ciudad de México, México, Cengage Learning</t>
  </si>
  <si>
    <t>Tippens Paul E., -2020, Física Conceptos y Aplicaciones, octava edicición., Ciudad de México, México, Mc GrawHill</t>
  </si>
  <si>
    <t>Jones &amp; Bartlett Learning, -2021, Soporte Vital de Trauma Prehospitalario (PHTLS), Sede Mundial, Sede Mundial, National Association of Emergency Medical Technicians</t>
  </si>
  <si>
    <t>Newell, James, -2011, Ciencia de Materiales- Aplicaciones en Ingeniería, Distrito Federal, México, Alfa omega Grupo Editor S.A. de C.V.</t>
  </si>
  <si>
    <t>Young, Hugh D. Freedman, Roger A. Ford Lewis A., -2018, Física universitaria con Física moderna 1, Ciudad de México, México, Pearson Educación de México, S.A. de C.V.</t>
  </si>
  <si>
    <t xml:space="preserve">Paul A. Tipler, Gene Mosca, (2010), Física para la Ciencia y la Tecnología Volumen 1, Barcelona España Editorial Reverté, S.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</si>
</sst>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b/>
      <sz val="11"/>
      <color theme="1"/>
      <name val="Calibri"/>
      <family val="2"/>
      <scheme val="minor"/>
    </font>
    <font>
      <sz val="8"/>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1"/>
      <name val="Calibri"/>
      <family val="2"/>
      <scheme val="minor"/>
    </font>
    <font>
      <sz val="16"/>
      <color theme="1"/>
      <name val="Calibri"/>
      <family val="2"/>
      <scheme val="minor"/>
    </font>
    <font>
      <sz val="10"/>
      <color theme="1"/>
      <name val="Calibri"/>
      <family val="2"/>
      <scheme val="minor"/>
    </font>
    <font>
      <sz val="14"/>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b/>
      <sz val="8"/>
      <color theme="0" tint="-0.14999847407452621"/>
      <name val="Calibri"/>
      <family val="2"/>
      <scheme val="minor"/>
    </font>
    <font>
      <b/>
      <sz val="16"/>
      <color theme="1"/>
      <name val="Calibri"/>
      <family val="2"/>
      <scheme val="minor"/>
    </font>
    <font>
      <b/>
      <sz val="14"/>
      <color theme="1"/>
      <name val="Calibri"/>
      <family val="2"/>
      <scheme val="minor"/>
    </font>
    <font>
      <sz val="11"/>
      <color theme="0" tint="-0.14999847407452621"/>
      <name val="Calibri"/>
      <family val="2"/>
      <scheme val="minor"/>
    </font>
    <font>
      <b/>
      <sz val="9"/>
      <color indexed="81"/>
      <name val="Tahoma"/>
      <family val="2"/>
    </font>
    <font>
      <sz val="8"/>
      <color theme="1"/>
      <name val="Webdings"/>
      <family val="1"/>
      <charset val="2"/>
    </font>
    <font>
      <sz val="10"/>
      <color theme="0"/>
      <name val="Calibri"/>
      <family val="2"/>
      <scheme val="minor"/>
    </font>
    <font>
      <sz val="9"/>
      <color indexed="81"/>
      <name val="Tahoma"/>
      <family val="2"/>
    </font>
    <font>
      <sz val="10"/>
      <name val="Calibri"/>
      <family val="2"/>
      <scheme val="minor"/>
    </font>
    <font>
      <sz val="11"/>
      <name val="Webdings"/>
      <family val="1"/>
      <charset val="2"/>
    </font>
    <font>
      <b/>
      <sz val="11"/>
      <color theme="0"/>
      <name val="Calibri"/>
      <family val="2"/>
      <scheme val="minor"/>
    </font>
    <font>
      <sz val="8"/>
      <color theme="0"/>
      <name val="Calibri"/>
      <family val="2"/>
    </font>
    <font>
      <sz val="10"/>
      <color theme="0"/>
      <name val="Times New Roman"/>
      <family val="1"/>
    </font>
    <font>
      <sz val="8"/>
      <color theme="0"/>
      <name val="Arial"/>
      <family val="2"/>
    </font>
    <font>
      <sz val="8"/>
      <color theme="0"/>
      <name val="Calibri"/>
      <family val="2"/>
      <scheme val="minor"/>
    </font>
    <font>
      <b/>
      <sz val="8"/>
      <color theme="0"/>
      <name val="Calibri"/>
      <family val="2"/>
      <scheme val="minor"/>
    </font>
    <font>
      <sz val="12"/>
      <color theme="0"/>
      <name val="Arial"/>
      <family val="2"/>
    </font>
  </fonts>
  <fills count="9">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bottom style="medium">
        <color indexed="64"/>
      </bottom>
      <diagonal/>
    </border>
  </borders>
  <cellStyleXfs count="2">
    <xf numFmtId="0" fontId="0" fillId="0" borderId="0"/>
    <xf numFmtId="9" fontId="3" fillId="0" borderId="0" applyFont="0" applyFill="0" applyBorder="0" applyAlignment="0" applyProtection="0"/>
  </cellStyleXfs>
  <cellXfs count="231">
    <xf numFmtId="0" fontId="0" fillId="0" borderId="0" xfId="0"/>
    <xf numFmtId="0" fontId="5" fillId="4" borderId="0" xfId="0" applyFont="1" applyFill="1" applyProtection="1">
      <protection hidden="1"/>
    </xf>
    <xf numFmtId="0" fontId="8" fillId="0" borderId="0" xfId="0" applyFont="1" applyFill="1" applyAlignment="1" applyProtection="1">
      <alignment vertical="center"/>
      <protection hidden="1"/>
    </xf>
    <xf numFmtId="0" fontId="5" fillId="0" borderId="0" xfId="0" applyFont="1" applyFill="1" applyProtection="1">
      <protection hidden="1"/>
    </xf>
    <xf numFmtId="0" fontId="4" fillId="0" borderId="0" xfId="0" applyFont="1" applyFill="1" applyProtection="1">
      <protection hidden="1"/>
    </xf>
    <xf numFmtId="0" fontId="8" fillId="0" borderId="4" xfId="0" applyFont="1" applyFill="1" applyBorder="1" applyAlignment="1" applyProtection="1">
      <alignment vertical="center"/>
      <protection hidden="1"/>
    </xf>
    <xf numFmtId="0" fontId="9" fillId="0" borderId="0" xfId="0" applyFont="1" applyAlignment="1" applyProtection="1">
      <protection hidden="1"/>
    </xf>
    <xf numFmtId="0" fontId="0" fillId="0" borderId="0" xfId="0" applyFill="1" applyProtection="1">
      <protection hidden="1"/>
    </xf>
    <xf numFmtId="0" fontId="1" fillId="5" borderId="2" xfId="0" applyFont="1" applyFill="1" applyBorder="1" applyAlignment="1" applyProtection="1">
      <alignment horizontal="center"/>
      <protection hidden="1"/>
    </xf>
    <xf numFmtId="0" fontId="7" fillId="0" borderId="7" xfId="0" applyFont="1" applyFill="1" applyBorder="1" applyAlignment="1" applyProtection="1">
      <alignment horizontal="center"/>
    </xf>
    <xf numFmtId="0" fontId="0" fillId="5" borderId="8" xfId="0" applyFill="1" applyBorder="1" applyAlignment="1" applyProtection="1">
      <protection hidden="1"/>
    </xf>
    <xf numFmtId="0" fontId="0" fillId="5" borderId="4" xfId="0" applyFill="1" applyBorder="1" applyAlignment="1" applyProtection="1">
      <protection hidden="1"/>
    </xf>
    <xf numFmtId="0" fontId="0" fillId="0" borderId="12" xfId="0" applyBorder="1" applyAlignment="1" applyProtection="1">
      <alignment horizontal="center"/>
      <protection hidden="1"/>
    </xf>
    <xf numFmtId="0" fontId="0" fillId="0" borderId="8" xfId="0" applyBorder="1" applyAlignment="1" applyProtection="1">
      <alignment horizontal="center"/>
      <protection hidden="1"/>
    </xf>
    <xf numFmtId="0" fontId="0" fillId="0" borderId="12" xfId="0" applyBorder="1" applyAlignment="1" applyProtection="1">
      <alignment horizontal="center" vertical="center" wrapText="1"/>
      <protection hidden="1"/>
    </xf>
    <xf numFmtId="0" fontId="0" fillId="0" borderId="0" xfId="0" applyFill="1" applyAlignment="1" applyProtection="1">
      <alignment horizontal="left" vertical="center"/>
      <protection hidden="1"/>
    </xf>
    <xf numFmtId="0" fontId="4" fillId="0" borderId="0" xfId="0" applyFont="1" applyFill="1" applyAlignment="1" applyProtection="1">
      <alignment horizontal="left" vertical="center"/>
      <protection hidden="1"/>
    </xf>
    <xf numFmtId="0" fontId="13" fillId="2" borderId="3" xfId="0" applyFont="1" applyFill="1" applyBorder="1" applyAlignment="1" applyProtection="1">
      <alignment horizontal="center"/>
      <protection hidden="1"/>
    </xf>
    <xf numFmtId="0" fontId="14" fillId="2" borderId="1" xfId="0" applyFont="1" applyFill="1" applyBorder="1" applyAlignment="1" applyProtection="1">
      <alignment horizontal="center"/>
      <protection hidden="1"/>
    </xf>
    <xf numFmtId="0" fontId="13" fillId="2" borderId="6" xfId="0" applyFont="1" applyFill="1" applyBorder="1" applyAlignment="1" applyProtection="1">
      <alignment horizontal="center"/>
      <protection hidden="1"/>
    </xf>
    <xf numFmtId="0" fontId="14" fillId="2" borderId="5" xfId="0" applyFont="1" applyFill="1" applyBorder="1" applyAlignment="1" applyProtection="1">
      <alignment horizontal="center"/>
      <protection hidden="1"/>
    </xf>
    <xf numFmtId="0" fontId="4" fillId="0" borderId="1" xfId="0" applyFont="1" applyFill="1" applyBorder="1" applyProtection="1">
      <protection hidden="1"/>
    </xf>
    <xf numFmtId="0" fontId="0" fillId="0" borderId="0" xfId="0" applyFill="1" applyAlignment="1" applyProtection="1">
      <alignment wrapText="1"/>
      <protection hidden="1"/>
    </xf>
    <xf numFmtId="0" fontId="4" fillId="0" borderId="0" xfId="0" applyFont="1" applyFill="1" applyAlignment="1" applyProtection="1">
      <alignment wrapText="1"/>
      <protection hidden="1"/>
    </xf>
    <xf numFmtId="0" fontId="0" fillId="0" borderId="0" xfId="0" applyProtection="1">
      <protection hidden="1"/>
    </xf>
    <xf numFmtId="0" fontId="18" fillId="0" borderId="0" xfId="0" applyFont="1" applyFill="1" applyProtection="1">
      <protection hidden="1"/>
    </xf>
    <xf numFmtId="0" fontId="12" fillId="4" borderId="0" xfId="0" applyFont="1" applyFill="1" applyBorder="1" applyAlignment="1" applyProtection="1">
      <alignment vertical="top"/>
      <protection hidden="1"/>
    </xf>
    <xf numFmtId="0" fontId="5" fillId="0" borderId="0" xfId="0" applyFont="1" applyFill="1" applyAlignment="1" applyProtection="1">
      <alignment horizontal="left" vertical="center"/>
      <protection hidden="1"/>
    </xf>
    <xf numFmtId="0" fontId="5" fillId="0" borderId="0" xfId="0" applyFont="1" applyFill="1" applyAlignment="1" applyProtection="1">
      <alignment wrapText="1"/>
      <protection hidden="1"/>
    </xf>
    <xf numFmtId="0" fontId="12" fillId="0" borderId="2" xfId="0" applyFont="1" applyFill="1" applyBorder="1" applyAlignment="1" applyProtection="1">
      <alignment vertical="center" wrapText="1"/>
      <protection locked="0"/>
    </xf>
    <xf numFmtId="0" fontId="0" fillId="0" borderId="0" xfId="0" applyFill="1" applyProtection="1">
      <protection locked="0"/>
    </xf>
    <xf numFmtId="0" fontId="0" fillId="0" borderId="0" xfId="0" applyBorder="1" applyAlignment="1" applyProtection="1">
      <protection locked="0"/>
    </xf>
    <xf numFmtId="0" fontId="14" fillId="2" borderId="5" xfId="0" applyFont="1" applyFill="1" applyBorder="1" applyAlignment="1" applyProtection="1">
      <alignment horizontal="center"/>
      <protection hidden="1"/>
    </xf>
    <xf numFmtId="0" fontId="14" fillId="2" borderId="1" xfId="0" applyFont="1" applyFill="1" applyBorder="1" applyAlignment="1" applyProtection="1">
      <alignment horizontal="center"/>
      <protection hidden="1"/>
    </xf>
    <xf numFmtId="0" fontId="12" fillId="4" borderId="0" xfId="0" applyFont="1" applyFill="1" applyBorder="1" applyAlignment="1" applyProtection="1">
      <alignment vertical="top"/>
      <protection locked="0" hidden="1"/>
    </xf>
    <xf numFmtId="0" fontId="0" fillId="0" borderId="0" xfId="0" applyProtection="1">
      <protection locked="0"/>
    </xf>
    <xf numFmtId="0" fontId="6" fillId="0" borderId="0" xfId="0" applyFont="1" applyFill="1" applyProtection="1">
      <protection hidden="1"/>
    </xf>
    <xf numFmtId="0" fontId="6" fillId="0" borderId="0" xfId="0" applyFont="1" applyFill="1" applyBorder="1" applyAlignment="1" applyProtection="1">
      <protection hidden="1"/>
    </xf>
    <xf numFmtId="0" fontId="6" fillId="0" borderId="0" xfId="0" applyFont="1" applyFill="1" applyAlignment="1" applyProtection="1">
      <alignment horizontal="left" vertical="center"/>
      <protection hidden="1"/>
    </xf>
    <xf numFmtId="0" fontId="6" fillId="0" borderId="0" xfId="0" applyFont="1" applyFill="1" applyAlignment="1" applyProtection="1">
      <alignment wrapText="1"/>
      <protection hidden="1"/>
    </xf>
    <xf numFmtId="0" fontId="26" fillId="0" borderId="0" xfId="0" applyFont="1" applyFill="1" applyBorder="1" applyAlignment="1" applyProtection="1">
      <alignment horizontal="center" vertical="center" wrapText="1"/>
      <protection locked="0"/>
    </xf>
    <xf numFmtId="0" fontId="26" fillId="0" borderId="0" xfId="0" quotePrefix="1" applyFont="1" applyFill="1" applyBorder="1" applyAlignment="1" applyProtection="1">
      <alignment horizontal="center" vertical="center" wrapText="1"/>
      <protection locked="0"/>
    </xf>
    <xf numFmtId="0" fontId="27"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protection hidden="1"/>
    </xf>
    <xf numFmtId="0" fontId="28" fillId="0" borderId="0" xfId="0" applyFont="1" applyFill="1" applyBorder="1" applyAlignment="1"/>
    <xf numFmtId="0" fontId="29"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25" fillId="0" borderId="0" xfId="0" applyFont="1" applyFill="1" applyBorder="1" applyAlignment="1" applyProtection="1">
      <alignment horizontal="center"/>
      <protection hidden="1"/>
    </xf>
    <xf numFmtId="0" fontId="5" fillId="0" borderId="0" xfId="0" applyFont="1" applyFill="1"/>
    <xf numFmtId="0" fontId="29" fillId="0" borderId="0" xfId="0" applyFont="1" applyFill="1" applyBorder="1" applyAlignment="1" applyProtection="1">
      <alignment horizontal="center"/>
      <protection hidden="1"/>
    </xf>
    <xf numFmtId="0" fontId="5" fillId="0" borderId="0" xfId="0" applyFont="1" applyFill="1" applyAlignment="1" applyProtection="1">
      <protection hidden="1"/>
    </xf>
    <xf numFmtId="0" fontId="5" fillId="0" borderId="0" xfId="0" applyFont="1" applyFill="1" applyAlignment="1" applyProtection="1">
      <alignment horizontal="right"/>
      <protection hidden="1"/>
    </xf>
    <xf numFmtId="0" fontId="5" fillId="0" borderId="0" xfId="0" applyFont="1" applyFill="1" applyAlignment="1"/>
    <xf numFmtId="0" fontId="5" fillId="0" borderId="0" xfId="0" applyFont="1" applyFill="1" applyBorder="1" applyProtection="1">
      <protection hidden="1"/>
    </xf>
    <xf numFmtId="0" fontId="31" fillId="0" borderId="0" xfId="0" applyFont="1" applyFill="1" applyBorder="1" applyAlignment="1">
      <alignment vertical="center" wrapText="1"/>
    </xf>
    <xf numFmtId="0" fontId="31" fillId="0" borderId="16" xfId="0" applyFont="1" applyFill="1" applyBorder="1" applyAlignment="1">
      <alignment vertical="center" wrapText="1"/>
    </xf>
    <xf numFmtId="0" fontId="23" fillId="0" borderId="0" xfId="0" applyFont="1" applyAlignment="1" applyProtection="1">
      <alignment horizontal="left" vertical="center" indent="2"/>
      <protection hidden="1"/>
    </xf>
    <xf numFmtId="0" fontId="24" fillId="0" borderId="0" xfId="0" applyFont="1" applyFill="1" applyAlignment="1" applyProtection="1">
      <alignment horizontal="left" vertical="center"/>
      <protection hidden="1"/>
    </xf>
    <xf numFmtId="0" fontId="21" fillId="0" borderId="0" xfId="0" applyFont="1" applyAlignment="1" applyProtection="1">
      <alignment horizontal="left" vertical="center" indent="2"/>
      <protection hidden="1"/>
    </xf>
    <xf numFmtId="0" fontId="27" fillId="0" borderId="0" xfId="0" applyFont="1" applyAlignment="1">
      <alignment vertical="center" wrapText="1"/>
    </xf>
    <xf numFmtId="0" fontId="8" fillId="0" borderId="0" xfId="0" applyFont="1" applyFill="1" applyAlignment="1" applyProtection="1">
      <alignment horizontal="center" vertical="center"/>
      <protection hidden="1"/>
    </xf>
    <xf numFmtId="0" fontId="1" fillId="3" borderId="3" xfId="0" applyFont="1" applyFill="1" applyBorder="1" applyAlignment="1" applyProtection="1">
      <alignment horizontal="center"/>
      <protection hidden="1"/>
    </xf>
    <xf numFmtId="0" fontId="1" fillId="3" borderId="5" xfId="0" applyFont="1" applyFill="1" applyBorder="1" applyAlignment="1" applyProtection="1">
      <alignment horizontal="center"/>
      <protection hidden="1"/>
    </xf>
    <xf numFmtId="0" fontId="1" fillId="3" borderId="6" xfId="0" applyFont="1" applyFill="1" applyBorder="1" applyAlignment="1" applyProtection="1">
      <alignment horizontal="center"/>
      <protection hidden="1"/>
    </xf>
    <xf numFmtId="0" fontId="0" fillId="5" borderId="8" xfId="0" applyFont="1" applyFill="1" applyBorder="1" applyAlignment="1" applyProtection="1">
      <alignment horizontal="right"/>
      <protection hidden="1"/>
    </xf>
    <xf numFmtId="0" fontId="0" fillId="5" borderId="4" xfId="0" applyFont="1" applyFill="1" applyBorder="1" applyAlignment="1" applyProtection="1">
      <alignment horizontal="right"/>
      <protection hidden="1"/>
    </xf>
    <xf numFmtId="0" fontId="10" fillId="6" borderId="8" xfId="0" applyFont="1" applyFill="1" applyBorder="1" applyAlignment="1" applyProtection="1">
      <alignment horizontal="center"/>
      <protection locked="0"/>
    </xf>
    <xf numFmtId="0" fontId="10" fillId="6" borderId="4" xfId="0" applyFont="1" applyFill="1" applyBorder="1" applyAlignment="1" applyProtection="1">
      <alignment horizontal="center"/>
      <protection locked="0"/>
    </xf>
    <xf numFmtId="0" fontId="10" fillId="6" borderId="5" xfId="0" applyFont="1" applyFill="1" applyBorder="1" applyAlignment="1" applyProtection="1">
      <alignment horizontal="center"/>
      <protection locked="0"/>
    </xf>
    <xf numFmtId="0" fontId="10" fillId="6" borderId="6" xfId="0" applyFont="1" applyFill="1" applyBorder="1" applyAlignment="1" applyProtection="1">
      <alignment horizontal="center"/>
      <protection locked="0"/>
    </xf>
    <xf numFmtId="0" fontId="0" fillId="5" borderId="3" xfId="0" applyFont="1" applyFill="1" applyBorder="1" applyAlignment="1" applyProtection="1">
      <alignment horizontal="right"/>
      <protection hidden="1"/>
    </xf>
    <xf numFmtId="0" fontId="0" fillId="5" borderId="5" xfId="0" applyFont="1" applyFill="1" applyBorder="1" applyAlignment="1" applyProtection="1">
      <alignment horizontal="right"/>
      <protection hidden="1"/>
    </xf>
    <xf numFmtId="0" fontId="0" fillId="5" borderId="6" xfId="0" applyFont="1" applyFill="1" applyBorder="1" applyAlignment="1" applyProtection="1">
      <alignment horizontal="right"/>
      <protection hidden="1"/>
    </xf>
    <xf numFmtId="0" fontId="11" fillId="0" borderId="9" xfId="0" applyFont="1" applyBorder="1" applyAlignment="1" applyProtection="1">
      <alignment horizontal="center"/>
      <protection hidden="1"/>
    </xf>
    <xf numFmtId="0" fontId="11" fillId="0" borderId="10" xfId="0" applyFont="1" applyBorder="1" applyAlignment="1" applyProtection="1">
      <alignment horizontal="center"/>
      <protection hidden="1"/>
    </xf>
    <xf numFmtId="0" fontId="11" fillId="0" borderId="7" xfId="0" applyFont="1" applyBorder="1" applyAlignment="1" applyProtection="1">
      <alignment horizontal="center"/>
      <protection hidden="1"/>
    </xf>
    <xf numFmtId="0" fontId="0" fillId="0" borderId="3" xfId="0" applyFont="1" applyBorder="1" applyAlignment="1" applyProtection="1">
      <alignment horizontal="left" vertical="top" wrapText="1"/>
      <protection hidden="1"/>
    </xf>
    <xf numFmtId="0" fontId="0" fillId="0" borderId="5" xfId="0" applyFont="1" applyBorder="1" applyAlignment="1" applyProtection="1">
      <alignment horizontal="left" vertical="top" wrapText="1"/>
      <protection hidden="1"/>
    </xf>
    <xf numFmtId="0" fontId="0" fillId="0" borderId="6" xfId="0" applyFont="1" applyBorder="1" applyAlignment="1" applyProtection="1">
      <alignment horizontal="left" vertical="top" wrapText="1"/>
      <protection hidden="1"/>
    </xf>
    <xf numFmtId="0" fontId="2" fillId="0" borderId="8"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0" fillId="5" borderId="3" xfId="0" applyFill="1" applyBorder="1" applyAlignment="1" applyProtection="1">
      <alignment horizontal="right"/>
      <protection hidden="1"/>
    </xf>
    <xf numFmtId="0" fontId="0" fillId="5" borderId="5" xfId="0" applyFill="1" applyBorder="1" applyAlignment="1" applyProtection="1">
      <alignment horizontal="right"/>
      <protection hidden="1"/>
    </xf>
    <xf numFmtId="0" fontId="11" fillId="0" borderId="8" xfId="0" applyFont="1" applyBorder="1" applyAlignment="1" applyProtection="1">
      <alignment horizontal="center"/>
      <protection hidden="1"/>
    </xf>
    <xf numFmtId="0" fontId="11" fillId="0" borderId="4" xfId="0" applyFont="1" applyBorder="1" applyAlignment="1" applyProtection="1">
      <alignment horizontal="center"/>
      <protection hidden="1"/>
    </xf>
    <xf numFmtId="0" fontId="11" fillId="0" borderId="11" xfId="0" applyFont="1" applyBorder="1" applyAlignment="1" applyProtection="1">
      <alignment horizontal="center"/>
      <protection hidden="1"/>
    </xf>
    <xf numFmtId="0" fontId="0" fillId="5" borderId="8" xfId="0" applyFill="1" applyBorder="1" applyAlignment="1" applyProtection="1">
      <alignment horizontal="center"/>
      <protection hidden="1"/>
    </xf>
    <xf numFmtId="0" fontId="0" fillId="5" borderId="4" xfId="0" applyFill="1" applyBorder="1" applyAlignment="1" applyProtection="1">
      <alignment horizontal="center"/>
      <protection hidden="1"/>
    </xf>
    <xf numFmtId="0" fontId="0" fillId="0" borderId="3" xfId="0" applyBorder="1" applyAlignment="1" applyProtection="1">
      <alignment horizontal="left"/>
      <protection hidden="1"/>
    </xf>
    <xf numFmtId="0" fontId="0" fillId="0" borderId="5" xfId="0" applyBorder="1" applyAlignment="1" applyProtection="1">
      <alignment horizontal="left"/>
      <protection hidden="1"/>
    </xf>
    <xf numFmtId="0" fontId="0" fillId="0" borderId="6" xfId="0" applyBorder="1" applyAlignment="1" applyProtection="1">
      <alignment horizontal="left"/>
      <protection hidden="1"/>
    </xf>
    <xf numFmtId="0" fontId="6" fillId="0" borderId="3" xfId="0" applyFont="1" applyFill="1" applyBorder="1" applyAlignment="1" applyProtection="1">
      <alignment horizontal="left"/>
      <protection hidden="1"/>
    </xf>
    <xf numFmtId="0" fontId="6" fillId="0" borderId="5" xfId="0" applyFont="1" applyFill="1" applyBorder="1" applyAlignment="1" applyProtection="1">
      <alignment horizontal="left"/>
      <protection hidden="1"/>
    </xf>
    <xf numFmtId="0" fontId="6" fillId="0" borderId="6" xfId="0" applyFont="1" applyFill="1" applyBorder="1" applyAlignment="1" applyProtection="1">
      <alignment horizontal="left"/>
      <protection hidden="1"/>
    </xf>
    <xf numFmtId="0" fontId="13" fillId="0" borderId="3" xfId="0" applyFont="1" applyFill="1" applyBorder="1" applyAlignment="1" applyProtection="1">
      <alignment horizontal="left" vertical="top" wrapText="1"/>
    </xf>
    <xf numFmtId="0" fontId="13" fillId="0" borderId="5" xfId="0" applyFont="1" applyFill="1" applyBorder="1" applyAlignment="1" applyProtection="1">
      <alignment horizontal="left" vertical="top" wrapText="1"/>
    </xf>
    <xf numFmtId="0" fontId="13" fillId="0" borderId="6" xfId="0" applyFont="1" applyFill="1" applyBorder="1" applyAlignment="1" applyProtection="1">
      <alignment horizontal="left" vertical="top" wrapText="1"/>
    </xf>
    <xf numFmtId="0" fontId="0" fillId="0" borderId="3" xfId="0"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14" fillId="0" borderId="3"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left"/>
      <protection hidden="1"/>
    </xf>
    <xf numFmtId="0" fontId="1" fillId="3" borderId="5" xfId="0" applyFont="1" applyFill="1" applyBorder="1" applyAlignment="1" applyProtection="1">
      <alignment horizontal="left"/>
      <protection hidden="1"/>
    </xf>
    <xf numFmtId="0" fontId="1" fillId="3" borderId="6" xfId="0" applyFont="1" applyFill="1" applyBorder="1" applyAlignment="1" applyProtection="1">
      <alignment horizontal="left"/>
      <protection hidden="1"/>
    </xf>
    <xf numFmtId="0" fontId="13" fillId="2" borderId="5" xfId="0" applyFont="1" applyFill="1" applyBorder="1" applyAlignment="1" applyProtection="1">
      <alignment horizontal="center"/>
      <protection hidden="1"/>
    </xf>
    <xf numFmtId="0" fontId="1" fillId="2" borderId="5" xfId="0" applyFont="1" applyFill="1" applyBorder="1" applyAlignment="1" applyProtection="1">
      <alignment horizontal="center"/>
      <protection hidden="1"/>
    </xf>
    <xf numFmtId="0" fontId="1" fillId="2" borderId="6" xfId="0" applyFont="1" applyFill="1" applyBorder="1" applyAlignment="1" applyProtection="1">
      <alignment horizontal="center"/>
      <protection hidden="1"/>
    </xf>
    <xf numFmtId="0" fontId="14" fillId="2" borderId="3" xfId="0" applyFont="1" applyFill="1" applyBorder="1" applyAlignment="1" applyProtection="1">
      <alignment horizontal="center" vertical="center"/>
      <protection hidden="1"/>
    </xf>
    <xf numFmtId="0" fontId="14" fillId="2" borderId="6" xfId="0" applyFont="1" applyFill="1" applyBorder="1" applyAlignment="1" applyProtection="1">
      <alignment horizontal="center" vertical="center"/>
      <protection hidden="1"/>
    </xf>
    <xf numFmtId="0" fontId="13" fillId="2" borderId="3" xfId="0" applyFont="1" applyFill="1" applyBorder="1" applyAlignment="1" applyProtection="1">
      <alignment horizontal="center" vertical="center"/>
      <protection hidden="1"/>
    </xf>
    <xf numFmtId="0" fontId="13" fillId="2" borderId="5" xfId="0" applyFont="1" applyFill="1" applyBorder="1" applyAlignment="1" applyProtection="1">
      <alignment horizontal="center" vertical="center"/>
      <protection hidden="1"/>
    </xf>
    <xf numFmtId="0" fontId="13" fillId="2" borderId="6" xfId="0" applyFont="1" applyFill="1" applyBorder="1" applyAlignment="1" applyProtection="1">
      <alignment horizontal="center" vertical="center"/>
      <protection hidden="1"/>
    </xf>
    <xf numFmtId="0" fontId="16" fillId="7" borderId="3" xfId="0" applyFont="1" applyFill="1" applyBorder="1" applyAlignment="1" applyProtection="1">
      <alignment horizontal="left" vertical="center"/>
      <protection hidden="1"/>
    </xf>
    <xf numFmtId="0" fontId="16" fillId="7" borderId="5" xfId="0" applyFont="1" applyFill="1" applyBorder="1" applyAlignment="1" applyProtection="1">
      <alignment horizontal="left" vertical="center"/>
      <protection hidden="1"/>
    </xf>
    <xf numFmtId="0" fontId="16" fillId="7" borderId="6" xfId="0" applyFont="1" applyFill="1" applyBorder="1" applyAlignment="1" applyProtection="1">
      <alignment horizontal="left" vertical="center"/>
      <protection hidden="1"/>
    </xf>
    <xf numFmtId="0" fontId="14" fillId="2" borderId="1" xfId="0" applyFont="1" applyFill="1" applyBorder="1" applyAlignment="1" applyProtection="1">
      <alignment horizontal="center"/>
      <protection hidden="1"/>
    </xf>
    <xf numFmtId="0" fontId="13" fillId="0" borderId="2"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4" fillId="0" borderId="9" xfId="0" applyFont="1" applyFill="1" applyBorder="1" applyAlignment="1" applyProtection="1">
      <alignment horizontal="center"/>
      <protection hidden="1"/>
    </xf>
    <xf numFmtId="0" fontId="4" fillId="0" borderId="10" xfId="0" applyFont="1" applyFill="1" applyBorder="1" applyAlignment="1" applyProtection="1">
      <alignment horizontal="center"/>
      <protection hidden="1"/>
    </xf>
    <xf numFmtId="0" fontId="4" fillId="0" borderId="7" xfId="0" applyFont="1" applyFill="1" applyBorder="1" applyAlignment="1" applyProtection="1">
      <alignment horizontal="center"/>
      <protection hidden="1"/>
    </xf>
    <xf numFmtId="0" fontId="4" fillId="0" borderId="14"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4" fillId="0" borderId="15" xfId="0" applyFont="1" applyFill="1" applyBorder="1" applyAlignment="1" applyProtection="1">
      <alignment horizontal="center"/>
      <protection hidden="1"/>
    </xf>
    <xf numFmtId="0" fontId="4" fillId="0" borderId="8" xfId="0" applyFont="1" applyFill="1" applyBorder="1" applyAlignment="1" applyProtection="1">
      <alignment horizontal="center"/>
      <protection hidden="1"/>
    </xf>
    <xf numFmtId="0" fontId="4" fillId="0" borderId="4" xfId="0" applyFont="1" applyFill="1" applyBorder="1" applyAlignment="1" applyProtection="1">
      <alignment horizontal="center"/>
      <protection hidden="1"/>
    </xf>
    <xf numFmtId="0" fontId="4" fillId="0" borderId="11" xfId="0" applyFont="1" applyFill="1" applyBorder="1" applyAlignment="1" applyProtection="1">
      <alignment horizontal="center"/>
      <protection hidden="1"/>
    </xf>
    <xf numFmtId="0" fontId="14" fillId="2" borderId="3" xfId="0" applyFont="1" applyFill="1" applyBorder="1" applyAlignment="1" applyProtection="1">
      <alignment horizontal="center"/>
      <protection hidden="1"/>
    </xf>
    <xf numFmtId="0" fontId="14" fillId="2" borderId="5" xfId="0" applyFont="1" applyFill="1" applyBorder="1" applyAlignment="1" applyProtection="1">
      <alignment horizontal="center"/>
      <protection hidden="1"/>
    </xf>
    <xf numFmtId="0" fontId="14" fillId="2" borderId="6" xfId="0" applyFont="1" applyFill="1" applyBorder="1" applyAlignment="1" applyProtection="1">
      <alignment horizontal="center"/>
      <protection hidden="1"/>
    </xf>
    <xf numFmtId="0" fontId="11" fillId="0" borderId="9" xfId="0" applyFont="1" applyFill="1" applyBorder="1" applyAlignment="1" applyProtection="1">
      <alignment horizontal="center" vertical="top" wrapText="1"/>
      <protection locked="0"/>
    </xf>
    <xf numFmtId="0" fontId="11" fillId="0" borderId="10" xfId="0" applyFont="1" applyFill="1" applyBorder="1" applyAlignment="1" applyProtection="1">
      <alignment horizontal="center" vertical="top" wrapText="1"/>
      <protection locked="0"/>
    </xf>
    <xf numFmtId="0" fontId="11" fillId="0" borderId="7" xfId="0" applyFont="1" applyFill="1" applyBorder="1" applyAlignment="1" applyProtection="1">
      <alignment horizontal="center" vertical="top" wrapText="1"/>
      <protection locked="0"/>
    </xf>
    <xf numFmtId="0" fontId="11" fillId="0" borderId="14" xfId="0" applyFont="1" applyFill="1" applyBorder="1" applyAlignment="1" applyProtection="1">
      <alignment horizontal="center" vertical="top" wrapText="1"/>
      <protection locked="0"/>
    </xf>
    <xf numFmtId="0" fontId="11" fillId="0" borderId="0" xfId="0" applyFont="1" applyFill="1" applyBorder="1" applyAlignment="1" applyProtection="1">
      <alignment horizontal="center" vertical="top" wrapText="1"/>
      <protection locked="0"/>
    </xf>
    <xf numFmtId="0" fontId="11" fillId="0" borderId="15" xfId="0" applyFont="1" applyFill="1" applyBorder="1" applyAlignment="1" applyProtection="1">
      <alignment horizontal="center" vertical="top" wrapText="1"/>
      <protection locked="0"/>
    </xf>
    <xf numFmtId="0" fontId="11" fillId="0" borderId="8" xfId="0" applyFont="1" applyFill="1" applyBorder="1" applyAlignment="1" applyProtection="1">
      <alignment horizontal="center" vertical="top" wrapText="1"/>
      <protection locked="0"/>
    </xf>
    <xf numFmtId="0" fontId="11" fillId="0" borderId="4" xfId="0" applyFont="1" applyFill="1" applyBorder="1" applyAlignment="1" applyProtection="1">
      <alignment horizontal="center" vertical="top" wrapText="1"/>
      <protection locked="0"/>
    </xf>
    <xf numFmtId="0" fontId="11" fillId="0" borderId="11" xfId="0" applyFont="1" applyFill="1" applyBorder="1" applyAlignment="1" applyProtection="1">
      <alignment horizontal="center" vertical="top" wrapText="1"/>
      <protection locked="0"/>
    </xf>
    <xf numFmtId="0" fontId="14" fillId="2" borderId="5" xfId="0" applyFont="1" applyFill="1" applyBorder="1" applyAlignment="1" applyProtection="1">
      <alignment horizontal="center" vertical="center"/>
      <protection hidden="1"/>
    </xf>
    <xf numFmtId="0" fontId="11" fillId="0" borderId="9"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11" fillId="0" borderId="7" xfId="0" applyFont="1" applyFill="1" applyBorder="1" applyAlignment="1" applyProtection="1">
      <alignment horizontal="left" vertical="top" wrapText="1"/>
      <protection locked="0"/>
    </xf>
    <xf numFmtId="0" fontId="11" fillId="0" borderId="14"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15" xfId="0" applyFont="1" applyFill="1" applyBorder="1" applyAlignment="1" applyProtection="1">
      <alignment horizontal="left" vertical="top" wrapText="1"/>
      <protection locked="0"/>
    </xf>
    <xf numFmtId="0" fontId="11" fillId="0" borderId="8" xfId="0" applyFont="1" applyFill="1" applyBorder="1" applyAlignment="1" applyProtection="1">
      <alignment horizontal="left" vertical="top" wrapText="1"/>
      <protection locked="0"/>
    </xf>
    <xf numFmtId="0" fontId="11" fillId="0" borderId="4" xfId="0" applyFont="1" applyFill="1" applyBorder="1" applyAlignment="1" applyProtection="1">
      <alignment horizontal="left" vertical="top" wrapText="1"/>
      <protection locked="0"/>
    </xf>
    <xf numFmtId="0" fontId="11" fillId="0" borderId="11" xfId="0" applyFont="1" applyFill="1" applyBorder="1" applyAlignment="1" applyProtection="1">
      <alignment horizontal="left" vertical="top" wrapText="1"/>
      <protection locked="0"/>
    </xf>
    <xf numFmtId="0" fontId="17" fillId="0" borderId="1" xfId="0" applyFont="1" applyFill="1" applyBorder="1" applyAlignment="1" applyProtection="1">
      <alignment horizontal="center" vertical="top" wrapText="1"/>
      <protection locked="0"/>
    </xf>
    <xf numFmtId="9" fontId="1" fillId="0" borderId="1" xfId="1" applyFont="1" applyBorder="1" applyAlignment="1" applyProtection="1">
      <alignment horizontal="center" vertical="top" wrapText="1"/>
      <protection locked="0"/>
    </xf>
    <xf numFmtId="0" fontId="1" fillId="3" borderId="3" xfId="0" applyFont="1" applyFill="1" applyBorder="1" applyAlignment="1" applyProtection="1">
      <alignment horizontal="center" vertical="center"/>
      <protection hidden="1"/>
    </xf>
    <xf numFmtId="0" fontId="1" fillId="3" borderId="5" xfId="0" applyFont="1" applyFill="1" applyBorder="1" applyAlignment="1" applyProtection="1">
      <alignment horizontal="center" vertical="center"/>
      <protection hidden="1"/>
    </xf>
    <xf numFmtId="0" fontId="1" fillId="3" borderId="6" xfId="0" applyFont="1" applyFill="1" applyBorder="1" applyAlignment="1" applyProtection="1">
      <alignment horizontal="center" vertical="center"/>
      <protection hidden="1"/>
    </xf>
    <xf numFmtId="0" fontId="11" fillId="0" borderId="9" xfId="0" applyFont="1" applyBorder="1" applyAlignment="1" applyProtection="1">
      <alignment horizontal="left" vertical="top" wrapText="1"/>
      <protection hidden="1"/>
    </xf>
    <xf numFmtId="0" fontId="11" fillId="0" borderId="10" xfId="0" applyFont="1" applyBorder="1" applyAlignment="1" applyProtection="1">
      <alignment horizontal="left" vertical="top" wrapText="1"/>
      <protection hidden="1"/>
    </xf>
    <xf numFmtId="0" fontId="11" fillId="0" borderId="7" xfId="0" applyFont="1" applyBorder="1" applyAlignment="1" applyProtection="1">
      <alignment horizontal="left" vertical="top" wrapText="1"/>
      <protection hidden="1"/>
    </xf>
    <xf numFmtId="0" fontId="11" fillId="0" borderId="8" xfId="0" applyFont="1" applyBorder="1" applyAlignment="1" applyProtection="1">
      <alignment horizontal="left" vertical="top" wrapText="1"/>
      <protection hidden="1"/>
    </xf>
    <xf numFmtId="0" fontId="11" fillId="0" borderId="4" xfId="0" applyFont="1" applyBorder="1" applyAlignment="1" applyProtection="1">
      <alignment horizontal="left" vertical="top" wrapText="1"/>
      <protection hidden="1"/>
    </xf>
    <xf numFmtId="0" fontId="11" fillId="0" borderId="11" xfId="0" applyFont="1" applyBorder="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9" fillId="0" borderId="7" xfId="0" applyFont="1" applyBorder="1" applyAlignment="1" applyProtection="1">
      <alignment horizontal="left" vertical="top" wrapText="1"/>
      <protection hidden="1"/>
    </xf>
    <xf numFmtId="0" fontId="9" fillId="0" borderId="8" xfId="0" applyFont="1" applyBorder="1" applyAlignment="1" applyProtection="1">
      <alignment horizontal="left" vertical="top" wrapText="1"/>
      <protection hidden="1"/>
    </xf>
    <xf numFmtId="0" fontId="9" fillId="0" borderId="4" xfId="0" applyFont="1" applyBorder="1" applyAlignment="1" applyProtection="1">
      <alignment horizontal="left" vertical="top" wrapText="1"/>
      <protection hidden="1"/>
    </xf>
    <xf numFmtId="0" fontId="9" fillId="0" borderId="11" xfId="0" applyFont="1" applyBorder="1" applyAlignment="1" applyProtection="1">
      <alignment horizontal="left" vertical="top" wrapText="1"/>
      <protection hidden="1"/>
    </xf>
    <xf numFmtId="9" fontId="17" fillId="8" borderId="5" xfId="1" applyFont="1" applyFill="1" applyBorder="1" applyAlignment="1" applyProtection="1">
      <alignment horizontal="center"/>
      <protection hidden="1"/>
    </xf>
    <xf numFmtId="9" fontId="17" fillId="8" borderId="6" xfId="1" applyFont="1" applyFill="1" applyBorder="1" applyAlignment="1" applyProtection="1">
      <alignment horizontal="center"/>
      <protection hidden="1"/>
    </xf>
    <xf numFmtId="0" fontId="1" fillId="8" borderId="1" xfId="0" applyFont="1" applyFill="1" applyBorder="1" applyAlignment="1" applyProtection="1">
      <alignment horizontal="center"/>
      <protection hidden="1"/>
    </xf>
    <xf numFmtId="0" fontId="1" fillId="8" borderId="3" xfId="0" applyFont="1" applyFill="1" applyBorder="1" applyAlignment="1" applyProtection="1">
      <alignment horizontal="center"/>
      <protection hidden="1"/>
    </xf>
    <xf numFmtId="0" fontId="1" fillId="8" borderId="5" xfId="0" applyFont="1" applyFill="1" applyBorder="1" applyAlignment="1" applyProtection="1">
      <alignment horizontal="center"/>
      <protection hidden="1"/>
    </xf>
    <xf numFmtId="0" fontId="1" fillId="0" borderId="0" xfId="0" applyFont="1" applyAlignment="1" applyProtection="1">
      <alignment horizontal="center"/>
      <protection hidden="1"/>
    </xf>
    <xf numFmtId="0" fontId="2" fillId="0" borderId="14"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2" fillId="0" borderId="15" xfId="0" applyFont="1" applyBorder="1" applyAlignment="1" applyProtection="1">
      <alignment horizontal="left" vertical="top" wrapText="1"/>
      <protection hidden="1"/>
    </xf>
    <xf numFmtId="0" fontId="2" fillId="0" borderId="9" xfId="0" applyFont="1" applyBorder="1" applyAlignment="1" applyProtection="1">
      <alignment horizontal="left" vertical="top" wrapText="1"/>
      <protection hidden="1"/>
    </xf>
    <xf numFmtId="0" fontId="2" fillId="0" borderId="10" xfId="0" applyFont="1" applyBorder="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9" fillId="0" borderId="1" xfId="0" applyFont="1" applyFill="1" applyBorder="1" applyAlignment="1" applyProtection="1">
      <alignment horizontal="center" vertical="top" wrapText="1"/>
      <protection locked="0"/>
    </xf>
    <xf numFmtId="0" fontId="0" fillId="0" borderId="4" xfId="0" applyBorder="1" applyAlignment="1" applyProtection="1">
      <alignment horizontal="center"/>
      <protection locked="0"/>
    </xf>
    <xf numFmtId="0" fontId="2" fillId="0" borderId="8" xfId="0" applyFont="1" applyBorder="1" applyAlignment="1" applyProtection="1">
      <alignment horizontal="left" vertical="top" wrapText="1"/>
      <protection hidden="1"/>
    </xf>
    <xf numFmtId="0" fontId="2" fillId="0" borderId="4" xfId="0" applyFont="1" applyBorder="1" applyAlignment="1" applyProtection="1">
      <alignment horizontal="left" vertical="top" wrapText="1"/>
      <protection hidden="1"/>
    </xf>
    <xf numFmtId="0" fontId="2" fillId="0" borderId="11" xfId="0" applyFont="1" applyBorder="1" applyAlignment="1" applyProtection="1">
      <alignment horizontal="left" vertical="top" wrapText="1"/>
      <protection hidden="1"/>
    </xf>
    <xf numFmtId="0" fontId="17" fillId="0" borderId="1" xfId="0" applyFont="1" applyFill="1" applyBorder="1" applyAlignment="1" applyProtection="1">
      <alignment horizontal="center" vertical="top" wrapText="1"/>
      <protection hidden="1"/>
    </xf>
    <xf numFmtId="9" fontId="1" fillId="0" borderId="1" xfId="0" applyNumberFormat="1" applyFont="1"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hidden="1"/>
    </xf>
    <xf numFmtId="0" fontId="10" fillId="0" borderId="8" xfId="0" applyFont="1" applyFill="1" applyBorder="1" applyAlignment="1" applyProtection="1">
      <alignment horizontal="center"/>
      <protection hidden="1"/>
    </xf>
    <xf numFmtId="0" fontId="10" fillId="0" borderId="4" xfId="0" applyFont="1" applyFill="1" applyBorder="1" applyAlignment="1" applyProtection="1">
      <alignment horizontal="center"/>
      <protection hidden="1"/>
    </xf>
    <xf numFmtId="0" fontId="10" fillId="0" borderId="5" xfId="0" applyFont="1" applyFill="1" applyBorder="1" applyAlignment="1" applyProtection="1">
      <alignment horizontal="center"/>
      <protection hidden="1"/>
    </xf>
    <xf numFmtId="0" fontId="10" fillId="0" borderId="6" xfId="0" applyFont="1" applyFill="1" applyBorder="1" applyAlignment="1" applyProtection="1">
      <alignment horizontal="center"/>
      <protection hidden="1"/>
    </xf>
    <xf numFmtId="0" fontId="13" fillId="0" borderId="3" xfId="0" applyFont="1" applyFill="1" applyBorder="1" applyAlignment="1" applyProtection="1">
      <alignment horizontal="left" vertical="top" wrapText="1"/>
      <protection hidden="1"/>
    </xf>
    <xf numFmtId="0" fontId="13" fillId="0" borderId="5" xfId="0" applyFont="1" applyFill="1" applyBorder="1" applyAlignment="1" applyProtection="1">
      <alignment horizontal="left" vertical="top" wrapText="1"/>
      <protection hidden="1"/>
    </xf>
    <xf numFmtId="0" fontId="13" fillId="0" borderId="6" xfId="0" applyFont="1" applyFill="1" applyBorder="1" applyAlignment="1" applyProtection="1">
      <alignment horizontal="left" vertical="top" wrapText="1"/>
      <protection hidden="1"/>
    </xf>
    <xf numFmtId="0" fontId="0" fillId="0" borderId="3" xfId="0" applyFont="1" applyFill="1" applyBorder="1" applyAlignment="1" applyProtection="1">
      <alignment horizontal="left" vertical="top" wrapText="1"/>
      <protection locked="0"/>
    </xf>
    <xf numFmtId="0" fontId="11" fillId="4" borderId="9" xfId="0" applyFont="1" applyFill="1" applyBorder="1" applyAlignment="1" applyProtection="1">
      <alignment horizontal="center"/>
      <protection hidden="1"/>
    </xf>
    <xf numFmtId="0" fontId="11" fillId="4" borderId="10" xfId="0" applyFont="1" applyFill="1" applyBorder="1" applyAlignment="1" applyProtection="1">
      <alignment horizontal="center"/>
      <protection hidden="1"/>
    </xf>
    <xf numFmtId="0" fontId="11" fillId="4" borderId="7" xfId="0" applyFont="1" applyFill="1" applyBorder="1" applyAlignment="1" applyProtection="1">
      <alignment horizontal="center"/>
      <protection hidden="1"/>
    </xf>
    <xf numFmtId="0" fontId="13" fillId="0" borderId="3" xfId="0" applyFont="1" applyFill="1" applyBorder="1" applyAlignment="1" applyProtection="1">
      <alignment horizontal="left" vertical="center" wrapText="1"/>
      <protection hidden="1"/>
    </xf>
    <xf numFmtId="0" fontId="13" fillId="0" borderId="5" xfId="0" applyFont="1" applyFill="1" applyBorder="1" applyAlignment="1" applyProtection="1">
      <alignment horizontal="left" vertical="center" wrapText="1"/>
      <protection hidden="1"/>
    </xf>
    <xf numFmtId="0" fontId="13" fillId="0" borderId="6" xfId="0" applyFont="1" applyFill="1" applyBorder="1" applyAlignment="1" applyProtection="1">
      <alignment horizontal="left" vertical="center" wrapText="1"/>
      <protection hidden="1"/>
    </xf>
    <xf numFmtId="0" fontId="1" fillId="8" borderId="6" xfId="0" applyFont="1" applyFill="1" applyBorder="1" applyAlignment="1" applyProtection="1">
      <alignment horizontal="center"/>
      <protection hidden="1"/>
    </xf>
    <xf numFmtId="0" fontId="9" fillId="0" borderId="3" xfId="0" applyFont="1" applyFill="1" applyBorder="1" applyAlignment="1" applyProtection="1">
      <alignment horizontal="center" vertical="top" wrapText="1"/>
      <protection locked="0"/>
    </xf>
    <xf numFmtId="0" fontId="9" fillId="0" borderId="5" xfId="0" applyFont="1" applyFill="1" applyBorder="1" applyAlignment="1" applyProtection="1">
      <alignment horizontal="center" vertical="top" wrapText="1"/>
      <protection locked="0"/>
    </xf>
    <xf numFmtId="0" fontId="9" fillId="0" borderId="6" xfId="0" applyFont="1" applyFill="1" applyBorder="1" applyAlignment="1" applyProtection="1">
      <alignment horizontal="center" vertical="top" wrapText="1"/>
      <protection locked="0"/>
    </xf>
    <xf numFmtId="9" fontId="1" fillId="0" borderId="3" xfId="1" applyFont="1" applyBorder="1" applyAlignment="1" applyProtection="1">
      <alignment horizontal="center" vertical="top" wrapText="1"/>
      <protection locked="0"/>
    </xf>
    <xf numFmtId="9" fontId="1" fillId="0" borderId="6" xfId="1" applyFont="1" applyBorder="1" applyAlignment="1" applyProtection="1">
      <alignment horizontal="center" vertical="top" wrapText="1"/>
      <protection locked="0"/>
    </xf>
    <xf numFmtId="0" fontId="17" fillId="0" borderId="3" xfId="0" applyFont="1" applyFill="1" applyBorder="1" applyAlignment="1" applyProtection="1">
      <alignment horizontal="center" vertical="top" wrapText="1"/>
      <protection locked="0"/>
    </xf>
    <xf numFmtId="0" fontId="17" fillId="0" borderId="5" xfId="0" applyFont="1" applyFill="1" applyBorder="1" applyAlignment="1" applyProtection="1">
      <alignment horizontal="center" vertical="top" wrapText="1"/>
      <protection locked="0"/>
    </xf>
    <xf numFmtId="0" fontId="17" fillId="0" borderId="6" xfId="0" applyFont="1" applyFill="1" applyBorder="1" applyAlignment="1" applyProtection="1">
      <alignment horizontal="center" vertical="top" wrapText="1"/>
      <protection locked="0"/>
    </xf>
    <xf numFmtId="0" fontId="17" fillId="0" borderId="3" xfId="0" applyFont="1" applyFill="1" applyBorder="1" applyAlignment="1" applyProtection="1">
      <alignment horizontal="center" vertical="top" wrapText="1"/>
      <protection hidden="1"/>
    </xf>
    <xf numFmtId="0" fontId="17" fillId="0" borderId="5" xfId="0" applyFont="1" applyFill="1" applyBorder="1" applyAlignment="1" applyProtection="1">
      <alignment horizontal="center" vertical="top" wrapText="1"/>
      <protection hidden="1"/>
    </xf>
    <xf numFmtId="0" fontId="17" fillId="0" borderId="6" xfId="0" applyFont="1" applyFill="1" applyBorder="1" applyAlignment="1" applyProtection="1">
      <alignment horizontal="center" vertical="top" wrapText="1"/>
      <protection hidden="1"/>
    </xf>
    <xf numFmtId="9" fontId="1" fillId="0" borderId="3" xfId="0" applyNumberFormat="1" applyFont="1" applyBorder="1" applyAlignment="1" applyProtection="1">
      <alignment horizontal="center" vertical="top" wrapText="1"/>
      <protection hidden="1"/>
    </xf>
    <xf numFmtId="9" fontId="1" fillId="0" borderId="6" xfId="0" applyNumberFormat="1" applyFont="1" applyBorder="1" applyAlignment="1" applyProtection="1">
      <alignment horizontal="center" vertical="top" wrapText="1"/>
      <protection hidden="1"/>
    </xf>
  </cellXfs>
  <cellStyles count="2">
    <cellStyle name="Normal" xfId="0" builtinId="0"/>
    <cellStyle name="Porcentaje" xfId="1" builtinId="5"/>
  </cellStyles>
  <dxfs count="118">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265044</xdr:colOff>
      <xdr:row>2</xdr:row>
      <xdr:rowOff>99648</xdr:rowOff>
    </xdr:from>
    <xdr:ext cx="1120286" cy="219075"/>
    <xdr:sp macro="" textlink="">
      <xdr:nvSpPr>
        <xdr:cNvPr id="6" name="Shape 3"/>
        <xdr:cNvSpPr txBox="1"/>
      </xdr:nvSpPr>
      <xdr:spPr>
        <a:xfrm>
          <a:off x="7512327" y="555191"/>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259436</xdr:colOff>
      <xdr:row>0</xdr:row>
      <xdr:rowOff>74544</xdr:rowOff>
    </xdr:from>
    <xdr:to>
      <xdr:col>28</xdr:col>
      <xdr:colOff>177884</xdr:colOff>
      <xdr:row>2</xdr:row>
      <xdr:rowOff>120163</xdr:rowOff>
    </xdr:to>
    <xdr:pic>
      <xdr:nvPicPr>
        <xdr:cNvPr id="7" name="Imagen 6"/>
        <xdr:cNvPicPr>
          <a:picLocks noChangeAspect="1"/>
        </xdr:cNvPicPr>
      </xdr:nvPicPr>
      <xdr:blipFill>
        <a:blip xmlns:r="http://schemas.openxmlformats.org/officeDocument/2006/relationships" r:embed="rId2"/>
        <a:stretch>
          <a:fillRect/>
        </a:stretch>
      </xdr:blipFill>
      <xdr:spPr>
        <a:xfrm>
          <a:off x="7796610" y="74544"/>
          <a:ext cx="498231" cy="5011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247650</xdr:colOff>
      <xdr:row>2</xdr:row>
      <xdr:rowOff>99647</xdr:rowOff>
    </xdr:from>
    <xdr:ext cx="1120286" cy="219075"/>
    <xdr:sp macro="" textlink="">
      <xdr:nvSpPr>
        <xdr:cNvPr id="5" name="Shape 3"/>
        <xdr:cNvSpPr txBox="1"/>
      </xdr:nvSpPr>
      <xdr:spPr>
        <a:xfrm>
          <a:off x="7391400" y="556847"/>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246183</xdr:colOff>
      <xdr:row>0</xdr:row>
      <xdr:rowOff>76200</xdr:rowOff>
    </xdr:from>
    <xdr:to>
      <xdr:col>28</xdr:col>
      <xdr:colOff>172914</xdr:colOff>
      <xdr:row>2</xdr:row>
      <xdr:rowOff>120162</xdr:rowOff>
    </xdr:to>
    <xdr:pic>
      <xdr:nvPicPr>
        <xdr:cNvPr id="6" name="Imagen 5"/>
        <xdr:cNvPicPr>
          <a:picLocks noChangeAspect="1"/>
        </xdr:cNvPicPr>
      </xdr:nvPicPr>
      <xdr:blipFill>
        <a:blip xmlns:r="http://schemas.openxmlformats.org/officeDocument/2006/relationships" r:embed="rId2"/>
        <a:stretch>
          <a:fillRect/>
        </a:stretch>
      </xdr:blipFill>
      <xdr:spPr>
        <a:xfrm>
          <a:off x="7675683" y="76200"/>
          <a:ext cx="498231" cy="5011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289890</xdr:colOff>
      <xdr:row>2</xdr:row>
      <xdr:rowOff>107928</xdr:rowOff>
    </xdr:from>
    <xdr:ext cx="1120286" cy="219075"/>
    <xdr:sp macro="" textlink="">
      <xdr:nvSpPr>
        <xdr:cNvPr id="5" name="Shape 3"/>
        <xdr:cNvSpPr txBox="1"/>
      </xdr:nvSpPr>
      <xdr:spPr>
        <a:xfrm>
          <a:off x="7537173" y="563471"/>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284282</xdr:colOff>
      <xdr:row>0</xdr:row>
      <xdr:rowOff>82824</xdr:rowOff>
    </xdr:from>
    <xdr:to>
      <xdr:col>28</xdr:col>
      <xdr:colOff>202730</xdr:colOff>
      <xdr:row>2</xdr:row>
      <xdr:rowOff>128443</xdr:rowOff>
    </xdr:to>
    <xdr:pic>
      <xdr:nvPicPr>
        <xdr:cNvPr id="7" name="Imagen 6"/>
        <xdr:cNvPicPr>
          <a:picLocks noChangeAspect="1"/>
        </xdr:cNvPicPr>
      </xdr:nvPicPr>
      <xdr:blipFill>
        <a:blip xmlns:r="http://schemas.openxmlformats.org/officeDocument/2006/relationships" r:embed="rId2"/>
        <a:stretch>
          <a:fillRect/>
        </a:stretch>
      </xdr:blipFill>
      <xdr:spPr>
        <a:xfrm>
          <a:off x="7821456" y="82824"/>
          <a:ext cx="498231" cy="5011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273324</xdr:colOff>
      <xdr:row>2</xdr:row>
      <xdr:rowOff>124495</xdr:rowOff>
    </xdr:from>
    <xdr:ext cx="1120286" cy="219075"/>
    <xdr:sp macro="" textlink="">
      <xdr:nvSpPr>
        <xdr:cNvPr id="5" name="Shape 3"/>
        <xdr:cNvSpPr txBox="1"/>
      </xdr:nvSpPr>
      <xdr:spPr>
        <a:xfrm>
          <a:off x="7520607" y="580038"/>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267716</xdr:colOff>
      <xdr:row>0</xdr:row>
      <xdr:rowOff>99391</xdr:rowOff>
    </xdr:from>
    <xdr:to>
      <xdr:col>28</xdr:col>
      <xdr:colOff>186164</xdr:colOff>
      <xdr:row>2</xdr:row>
      <xdr:rowOff>145010</xdr:rowOff>
    </xdr:to>
    <xdr:pic>
      <xdr:nvPicPr>
        <xdr:cNvPr id="7" name="Imagen 6"/>
        <xdr:cNvPicPr>
          <a:picLocks noChangeAspect="1"/>
        </xdr:cNvPicPr>
      </xdr:nvPicPr>
      <xdr:blipFill>
        <a:blip xmlns:r="http://schemas.openxmlformats.org/officeDocument/2006/relationships" r:embed="rId2"/>
        <a:stretch>
          <a:fillRect/>
        </a:stretch>
      </xdr:blipFill>
      <xdr:spPr>
        <a:xfrm>
          <a:off x="7804890" y="99391"/>
          <a:ext cx="498231" cy="5011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265040</xdr:colOff>
      <xdr:row>2</xdr:row>
      <xdr:rowOff>116212</xdr:rowOff>
    </xdr:from>
    <xdr:ext cx="1120286" cy="219075"/>
    <xdr:sp macro="" textlink="">
      <xdr:nvSpPr>
        <xdr:cNvPr id="5" name="Shape 3"/>
        <xdr:cNvSpPr txBox="1"/>
      </xdr:nvSpPr>
      <xdr:spPr>
        <a:xfrm>
          <a:off x="7512323" y="571755"/>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259432</xdr:colOff>
      <xdr:row>0</xdr:row>
      <xdr:rowOff>91108</xdr:rowOff>
    </xdr:from>
    <xdr:to>
      <xdr:col>28</xdr:col>
      <xdr:colOff>177880</xdr:colOff>
      <xdr:row>2</xdr:row>
      <xdr:rowOff>136727</xdr:rowOff>
    </xdr:to>
    <xdr:pic>
      <xdr:nvPicPr>
        <xdr:cNvPr id="7" name="Imagen 6"/>
        <xdr:cNvPicPr>
          <a:picLocks noChangeAspect="1"/>
        </xdr:cNvPicPr>
      </xdr:nvPicPr>
      <xdr:blipFill>
        <a:blip xmlns:r="http://schemas.openxmlformats.org/officeDocument/2006/relationships" r:embed="rId2"/>
        <a:stretch>
          <a:fillRect/>
        </a:stretch>
      </xdr:blipFill>
      <xdr:spPr>
        <a:xfrm>
          <a:off x="7796606" y="91108"/>
          <a:ext cx="498231" cy="5011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256757</xdr:colOff>
      <xdr:row>2</xdr:row>
      <xdr:rowOff>99646</xdr:rowOff>
    </xdr:from>
    <xdr:ext cx="1120286" cy="219075"/>
    <xdr:sp macro="" textlink="">
      <xdr:nvSpPr>
        <xdr:cNvPr id="6" name="Shape 3"/>
        <xdr:cNvSpPr txBox="1"/>
      </xdr:nvSpPr>
      <xdr:spPr>
        <a:xfrm>
          <a:off x="7504040" y="555189"/>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251149</xdr:colOff>
      <xdr:row>0</xdr:row>
      <xdr:rowOff>74542</xdr:rowOff>
    </xdr:from>
    <xdr:to>
      <xdr:col>28</xdr:col>
      <xdr:colOff>169597</xdr:colOff>
      <xdr:row>2</xdr:row>
      <xdr:rowOff>120161</xdr:rowOff>
    </xdr:to>
    <xdr:pic>
      <xdr:nvPicPr>
        <xdr:cNvPr id="7" name="Imagen 6"/>
        <xdr:cNvPicPr>
          <a:picLocks noChangeAspect="1"/>
        </xdr:cNvPicPr>
      </xdr:nvPicPr>
      <xdr:blipFill>
        <a:blip xmlns:r="http://schemas.openxmlformats.org/officeDocument/2006/relationships" r:embed="rId2"/>
        <a:stretch>
          <a:fillRect/>
        </a:stretch>
      </xdr:blipFill>
      <xdr:spPr>
        <a:xfrm>
          <a:off x="7788323" y="74542"/>
          <a:ext cx="498231" cy="5011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256758</xdr:colOff>
      <xdr:row>2</xdr:row>
      <xdr:rowOff>107929</xdr:rowOff>
    </xdr:from>
    <xdr:ext cx="1120286" cy="219075"/>
    <xdr:sp macro="" textlink="">
      <xdr:nvSpPr>
        <xdr:cNvPr id="6" name="Shape 3"/>
        <xdr:cNvSpPr txBox="1"/>
      </xdr:nvSpPr>
      <xdr:spPr>
        <a:xfrm>
          <a:off x="7504041" y="563472"/>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251150</xdr:colOff>
      <xdr:row>0</xdr:row>
      <xdr:rowOff>82825</xdr:rowOff>
    </xdr:from>
    <xdr:to>
      <xdr:col>28</xdr:col>
      <xdr:colOff>169598</xdr:colOff>
      <xdr:row>2</xdr:row>
      <xdr:rowOff>128444</xdr:rowOff>
    </xdr:to>
    <xdr:pic>
      <xdr:nvPicPr>
        <xdr:cNvPr id="7" name="Imagen 6"/>
        <xdr:cNvPicPr>
          <a:picLocks noChangeAspect="1"/>
        </xdr:cNvPicPr>
      </xdr:nvPicPr>
      <xdr:blipFill>
        <a:blip xmlns:r="http://schemas.openxmlformats.org/officeDocument/2006/relationships" r:embed="rId2"/>
        <a:stretch>
          <a:fillRect/>
        </a:stretch>
      </xdr:blipFill>
      <xdr:spPr>
        <a:xfrm>
          <a:off x="7788324" y="82825"/>
          <a:ext cx="498231" cy="50116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88"/>
  <sheetViews>
    <sheetView tabSelected="1" view="pageBreakPreview" zoomScale="120" zoomScaleNormal="115" zoomScaleSheetLayoutView="120" workbookViewId="0">
      <selection activeCell="F6" sqref="F6:AD6"/>
    </sheetView>
  </sheetViews>
  <sheetFormatPr baseColWidth="10" defaultColWidth="0" defaultRowHeight="15" zeroHeight="1" x14ac:dyDescent="0.25"/>
  <cols>
    <col min="1" max="29" width="4.28515625" style="24" customWidth="1"/>
    <col min="30" max="30" width="4.28515625" style="7" customWidth="1"/>
    <col min="31" max="31" width="11.42578125" style="36" customWidth="1"/>
    <col min="32" max="37" width="4.28515625" style="36" hidden="1" customWidth="1"/>
    <col min="38" max="38" width="38.5703125" style="36" hidden="1" customWidth="1"/>
    <col min="39" max="39" width="38.7109375" style="36" hidden="1" customWidth="1"/>
    <col min="40" max="41" width="0" style="36" hidden="1" customWidth="1"/>
    <col min="42" max="42" width="4.28515625" style="36" hidden="1" customWidth="1"/>
    <col min="43" max="46" width="0" style="36" hidden="1" customWidth="1"/>
    <col min="47" max="16384" width="11.42578125" style="4" hidden="1"/>
  </cols>
  <sheetData>
    <row r="1" spans="1:39"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L1" s="36" t="s">
        <v>204</v>
      </c>
      <c r="AM1" s="36" t="s">
        <v>190</v>
      </c>
    </row>
    <row r="2" spans="1:39" ht="21" customHeight="1" x14ac:dyDescent="0.25">
      <c r="A2" s="61" t="s">
        <v>563</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M2" s="57" t="s">
        <v>228</v>
      </c>
    </row>
    <row r="3" spans="1:39"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L3" s="37" t="str">
        <f>BD!B2</f>
        <v>ACONDICIONAMIENTO FISICO AVANZADO</v>
      </c>
      <c r="AM3" s="57" t="s">
        <v>236</v>
      </c>
    </row>
    <row r="4" spans="1:39"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6"/>
      <c r="AB4" s="5"/>
      <c r="AC4" s="5"/>
      <c r="AD4" s="5"/>
      <c r="AL4" s="37" t="str">
        <f>BD!B3</f>
        <v>ACONDICIONAMIENTO FÍSICO INICIAL</v>
      </c>
      <c r="AM4" s="57" t="s">
        <v>213</v>
      </c>
    </row>
    <row r="5" spans="1:39" x14ac:dyDescent="0.25">
      <c r="A5" s="62" t="s">
        <v>172</v>
      </c>
      <c r="B5" s="63"/>
      <c r="C5" s="63"/>
      <c r="D5" s="63"/>
      <c r="E5" s="63"/>
      <c r="F5" s="63"/>
      <c r="G5" s="63"/>
      <c r="H5" s="63"/>
      <c r="I5" s="63"/>
      <c r="J5" s="63"/>
      <c r="K5" s="63"/>
      <c r="L5" s="63"/>
      <c r="M5" s="63"/>
      <c r="N5" s="63"/>
      <c r="O5" s="63"/>
      <c r="P5" s="63"/>
      <c r="Q5" s="63"/>
      <c r="R5" s="63"/>
      <c r="S5" s="63"/>
      <c r="T5" s="63"/>
      <c r="U5" s="63"/>
      <c r="V5" s="63"/>
      <c r="W5" s="63"/>
      <c r="X5" s="63"/>
      <c r="Y5" s="63"/>
      <c r="Z5" s="63"/>
      <c r="AA5" s="63"/>
      <c r="AB5" s="64"/>
      <c r="AC5" s="8" t="s">
        <v>173</v>
      </c>
      <c r="AD5" s="9" t="s">
        <v>10</v>
      </c>
      <c r="AL5" s="37" t="str">
        <f>BD!B36</f>
        <v>ACONDICIONAMIENTO FÍSICO INTERMEDIO</v>
      </c>
      <c r="AM5" s="57" t="s">
        <v>221</v>
      </c>
    </row>
    <row r="6" spans="1:39" ht="15.75" customHeight="1" x14ac:dyDescent="0.3">
      <c r="A6" s="65" t="s">
        <v>174</v>
      </c>
      <c r="B6" s="66"/>
      <c r="C6" s="66"/>
      <c r="D6" s="66"/>
      <c r="E6" s="66"/>
      <c r="F6" s="67"/>
      <c r="G6" s="68"/>
      <c r="H6" s="68"/>
      <c r="I6" s="68"/>
      <c r="J6" s="68"/>
      <c r="K6" s="68"/>
      <c r="L6" s="68"/>
      <c r="M6" s="68"/>
      <c r="N6" s="68"/>
      <c r="O6" s="68"/>
      <c r="P6" s="68"/>
      <c r="Q6" s="68"/>
      <c r="R6" s="68"/>
      <c r="S6" s="68"/>
      <c r="T6" s="68"/>
      <c r="U6" s="68"/>
      <c r="V6" s="68"/>
      <c r="W6" s="68"/>
      <c r="X6" s="68"/>
      <c r="Y6" s="68"/>
      <c r="Z6" s="68"/>
      <c r="AA6" s="68"/>
      <c r="AB6" s="68"/>
      <c r="AC6" s="69"/>
      <c r="AD6" s="70"/>
      <c r="AL6" s="37" t="str">
        <f>BD!B5</f>
        <v>ADMINISTRACIÓN DE LA PROTECCIÓN CIVIL</v>
      </c>
      <c r="AM6" s="57" t="s">
        <v>225</v>
      </c>
    </row>
    <row r="7" spans="1:39" ht="15.75" x14ac:dyDescent="0.25">
      <c r="A7" s="71" t="s">
        <v>175</v>
      </c>
      <c r="B7" s="72"/>
      <c r="C7" s="72"/>
      <c r="D7" s="72"/>
      <c r="E7" s="73"/>
      <c r="F7" s="74" t="e">
        <f>+VLOOKUP(F6,BD!B:VI,2,0)</f>
        <v>#N/A</v>
      </c>
      <c r="G7" s="75"/>
      <c r="H7" s="75"/>
      <c r="I7" s="75"/>
      <c r="J7" s="75"/>
      <c r="K7" s="75"/>
      <c r="L7" s="75"/>
      <c r="M7" s="75"/>
      <c r="N7" s="75"/>
      <c r="O7" s="75"/>
      <c r="P7" s="75"/>
      <c r="Q7" s="75"/>
      <c r="R7" s="75"/>
      <c r="S7" s="75"/>
      <c r="T7" s="75"/>
      <c r="U7" s="75"/>
      <c r="V7" s="75"/>
      <c r="W7" s="75"/>
      <c r="X7" s="75"/>
      <c r="Y7" s="75"/>
      <c r="Z7" s="75"/>
      <c r="AA7" s="75"/>
      <c r="AB7" s="75"/>
      <c r="AC7" s="75"/>
      <c r="AD7" s="76"/>
      <c r="AL7" s="37" t="str">
        <f>BD!B6</f>
        <v>ADMINISTRACIÓN DEL TIEMPO</v>
      </c>
      <c r="AM7" s="57" t="s">
        <v>226</v>
      </c>
    </row>
    <row r="8" spans="1:39" x14ac:dyDescent="0.25">
      <c r="A8" s="83" t="s">
        <v>205</v>
      </c>
      <c r="B8" s="84"/>
      <c r="C8" s="84"/>
      <c r="D8" s="84"/>
      <c r="E8" s="84"/>
      <c r="F8" s="93" t="e">
        <f>+VLOOKUP(F6,BD!B:VI,11,0)</f>
        <v>#N/A</v>
      </c>
      <c r="G8" s="94"/>
      <c r="H8" s="94"/>
      <c r="I8" s="94"/>
      <c r="J8" s="94"/>
      <c r="K8" s="94"/>
      <c r="L8" s="94"/>
      <c r="M8" s="94"/>
      <c r="N8" s="94"/>
      <c r="O8" s="94"/>
      <c r="P8" s="94"/>
      <c r="Q8" s="94"/>
      <c r="R8" s="94"/>
      <c r="S8" s="94"/>
      <c r="T8" s="94"/>
      <c r="U8" s="94"/>
      <c r="V8" s="94"/>
      <c r="W8" s="94"/>
      <c r="X8" s="94"/>
      <c r="Y8" s="94"/>
      <c r="Z8" s="94"/>
      <c r="AA8" s="94"/>
      <c r="AB8" s="94"/>
      <c r="AC8" s="94"/>
      <c r="AD8" s="95"/>
      <c r="AL8" s="37" t="str">
        <f>BD!B7</f>
        <v>ADMINISTRACIÓN PARA EL SERVICIO</v>
      </c>
      <c r="AM8" s="57" t="s">
        <v>229</v>
      </c>
    </row>
    <row r="9" spans="1:39" ht="15.75" customHeight="1" x14ac:dyDescent="0.25">
      <c r="A9" s="65" t="s">
        <v>176</v>
      </c>
      <c r="B9" s="66"/>
      <c r="C9" s="66"/>
      <c r="D9" s="66"/>
      <c r="E9" s="66"/>
      <c r="F9" s="85" t="e">
        <f>+VLOOKUP(F6,BD!B:VI,4,0)</f>
        <v>#N/A</v>
      </c>
      <c r="G9" s="86"/>
      <c r="H9" s="87"/>
      <c r="I9" s="10" t="s">
        <v>177</v>
      </c>
      <c r="J9" s="11"/>
      <c r="K9" s="11"/>
      <c r="L9" s="12" t="e">
        <f>+VLOOKUP(F6,BD!B:VI,12,0)</f>
        <v>#N/A</v>
      </c>
      <c r="M9" s="88" t="s">
        <v>178</v>
      </c>
      <c r="N9" s="89"/>
      <c r="O9" s="89"/>
      <c r="P9" s="13" t="e">
        <f>+VLOOKUP(F6,BD!B:VI,13,0)</f>
        <v>#N/A</v>
      </c>
      <c r="Q9" s="88" t="s">
        <v>179</v>
      </c>
      <c r="R9" s="89"/>
      <c r="S9" s="89"/>
      <c r="T9" s="89"/>
      <c r="U9" s="14" t="e">
        <f>+VLOOKUP(F6,BD!B:VI,8,0)</f>
        <v>#N/A</v>
      </c>
      <c r="V9" s="88" t="s">
        <v>180</v>
      </c>
      <c r="W9" s="89"/>
      <c r="X9" s="89"/>
      <c r="Y9" s="89"/>
      <c r="Z9" s="90" t="e">
        <f>+VLOOKUP(F6,BD!B:VI,57,0)</f>
        <v>#N/A</v>
      </c>
      <c r="AA9" s="91"/>
      <c r="AB9" s="91"/>
      <c r="AC9" s="91"/>
      <c r="AD9" s="92"/>
      <c r="AL9" s="37" t="str">
        <f>BD!B8</f>
        <v>ANÁLISIS DE RIESGOS I</v>
      </c>
      <c r="AM9" s="57" t="s">
        <v>220</v>
      </c>
    </row>
    <row r="10" spans="1:39" x14ac:dyDescent="0.25">
      <c r="A10" s="62" t="s">
        <v>181</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4"/>
      <c r="AL10" s="37" t="str">
        <f>BD!B9</f>
        <v>ANÁLISIS DE RIESGOS II</v>
      </c>
      <c r="AM10" s="57" t="s">
        <v>215</v>
      </c>
    </row>
    <row r="11" spans="1:39" ht="34.5" customHeight="1" x14ac:dyDescent="0.25">
      <c r="A11" s="77" t="e">
        <f>+VLOOKUP(F6,BD!B:VI,15,0)</f>
        <v>#N/A</v>
      </c>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9"/>
      <c r="AL11" s="37" t="str">
        <f>BD!B10</f>
        <v>ANATOMÍA</v>
      </c>
      <c r="AM11" s="57" t="s">
        <v>230</v>
      </c>
    </row>
    <row r="12" spans="1:39" x14ac:dyDescent="0.25">
      <c r="A12" s="62" t="s">
        <v>237</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4"/>
      <c r="AL12" s="37" t="str">
        <f>BD!B11</f>
        <v>ANATOMÍA DEL DESASTRE</v>
      </c>
      <c r="AM12" s="57" t="s">
        <v>231</v>
      </c>
    </row>
    <row r="13" spans="1:39" ht="21" customHeight="1" x14ac:dyDescent="0.25">
      <c r="A13" s="80"/>
      <c r="B13" s="81"/>
      <c r="C13" s="81"/>
      <c r="D13" s="81"/>
      <c r="E13" s="81"/>
      <c r="F13" s="81"/>
      <c r="G13" s="81"/>
      <c r="H13" s="81"/>
      <c r="I13" s="81"/>
      <c r="J13" s="81"/>
      <c r="K13" s="81"/>
      <c r="L13" s="81"/>
      <c r="M13" s="81"/>
      <c r="N13" s="81"/>
      <c r="O13" s="82"/>
      <c r="P13" s="26" t="s">
        <v>182</v>
      </c>
      <c r="Q13" s="80"/>
      <c r="R13" s="81"/>
      <c r="S13" s="81"/>
      <c r="T13" s="81"/>
      <c r="U13" s="81"/>
      <c r="V13" s="81"/>
      <c r="W13" s="81"/>
      <c r="X13" s="81"/>
      <c r="Y13" s="81"/>
      <c r="Z13" s="81"/>
      <c r="AA13" s="81"/>
      <c r="AB13" s="81"/>
      <c r="AC13" s="81"/>
      <c r="AD13" s="82"/>
      <c r="AE13" s="36" t="s">
        <v>182</v>
      </c>
      <c r="AL13" s="37" t="str">
        <f>BD!B4</f>
        <v>BIOQUÍMICA</v>
      </c>
      <c r="AM13" s="57" t="s">
        <v>217</v>
      </c>
    </row>
    <row r="14" spans="1:39" ht="21" customHeight="1" x14ac:dyDescent="0.25">
      <c r="A14" s="80"/>
      <c r="B14" s="81"/>
      <c r="C14" s="81"/>
      <c r="D14" s="81"/>
      <c r="E14" s="81"/>
      <c r="F14" s="81"/>
      <c r="G14" s="81"/>
      <c r="H14" s="81"/>
      <c r="I14" s="81"/>
      <c r="J14" s="81"/>
      <c r="K14" s="81"/>
      <c r="L14" s="81"/>
      <c r="M14" s="81"/>
      <c r="N14" s="81"/>
      <c r="O14" s="82"/>
      <c r="P14" s="26" t="s">
        <v>182</v>
      </c>
      <c r="Q14" s="80"/>
      <c r="R14" s="81"/>
      <c r="S14" s="81"/>
      <c r="T14" s="81"/>
      <c r="U14" s="81"/>
      <c r="V14" s="81"/>
      <c r="W14" s="81"/>
      <c r="X14" s="81"/>
      <c r="Y14" s="81"/>
      <c r="Z14" s="81"/>
      <c r="AA14" s="81"/>
      <c r="AB14" s="81"/>
      <c r="AC14" s="81"/>
      <c r="AD14" s="82"/>
      <c r="AE14" s="36" t="s">
        <v>182</v>
      </c>
      <c r="AL14" s="37" t="str">
        <f>BD!B13</f>
        <v>BÚSQUEDA Y RESCATE</v>
      </c>
      <c r="AM14" s="57" t="s">
        <v>223</v>
      </c>
    </row>
    <row r="15" spans="1:39" x14ac:dyDescent="0.25">
      <c r="A15" s="105" t="s">
        <v>211</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7"/>
      <c r="AL15" s="37" t="str">
        <f>BD!B14</f>
        <v>CAPACITACIÓN EN PROTECCIÓN CIVIL</v>
      </c>
      <c r="AM15" s="57" t="s">
        <v>232</v>
      </c>
    </row>
    <row r="16" spans="1:39" x14ac:dyDescent="0.25">
      <c r="A16" s="108" t="s">
        <v>183</v>
      </c>
      <c r="B16" s="108"/>
      <c r="C16" s="108"/>
      <c r="D16" s="108"/>
      <c r="E16" s="108"/>
      <c r="F16" s="108"/>
      <c r="G16" s="108"/>
      <c r="H16" s="109" t="s">
        <v>184</v>
      </c>
      <c r="I16" s="109"/>
      <c r="J16" s="109"/>
      <c r="K16" s="109"/>
      <c r="L16" s="109"/>
      <c r="M16" s="109"/>
      <c r="N16" s="109"/>
      <c r="O16" s="109"/>
      <c r="P16" s="109"/>
      <c r="Q16" s="109"/>
      <c r="R16" s="109"/>
      <c r="S16" s="109"/>
      <c r="T16" s="109"/>
      <c r="U16" s="109"/>
      <c r="V16" s="109"/>
      <c r="W16" s="109"/>
      <c r="X16" s="109"/>
      <c r="Y16" s="110"/>
      <c r="Z16" s="111" t="s">
        <v>185</v>
      </c>
      <c r="AA16" s="112"/>
      <c r="AB16" s="113" t="s">
        <v>186</v>
      </c>
      <c r="AC16" s="114"/>
      <c r="AD16" s="115"/>
      <c r="AL16" s="37" t="str">
        <f>BD!B15</f>
        <v>COMUNICACIÓN EN EMERGENCIAS</v>
      </c>
      <c r="AM16" s="57" t="s">
        <v>218</v>
      </c>
    </row>
    <row r="17" spans="1:46" s="16" customFormat="1" ht="39" customHeight="1" x14ac:dyDescent="0.25">
      <c r="A17" s="96" t="e">
        <f>IF(VLOOKUP(F6,BD!B:VI,16,0)=0,"----------------------------------------------------",(VLOOKUP(F6,BD!B:VI,16,0)))</f>
        <v>#N/A</v>
      </c>
      <c r="B17" s="97"/>
      <c r="C17" s="97"/>
      <c r="D17" s="97"/>
      <c r="E17" s="97"/>
      <c r="F17" s="97"/>
      <c r="G17" s="98"/>
      <c r="H17" s="99"/>
      <c r="I17" s="100"/>
      <c r="J17" s="100"/>
      <c r="K17" s="100"/>
      <c r="L17" s="100"/>
      <c r="M17" s="100"/>
      <c r="N17" s="100"/>
      <c r="O17" s="100"/>
      <c r="P17" s="100"/>
      <c r="Q17" s="100"/>
      <c r="R17" s="100"/>
      <c r="S17" s="100"/>
      <c r="T17" s="100"/>
      <c r="U17" s="100"/>
      <c r="V17" s="100"/>
      <c r="W17" s="100"/>
      <c r="X17" s="100"/>
      <c r="Y17" s="101"/>
      <c r="Z17" s="102"/>
      <c r="AA17" s="103"/>
      <c r="AB17" s="104" t="str">
        <f>+IF(Z17="","","Firma de conclusión del tema")</f>
        <v/>
      </c>
      <c r="AC17" s="104"/>
      <c r="AD17" s="104"/>
      <c r="AE17" s="38"/>
      <c r="AF17" s="38"/>
      <c r="AG17" s="38"/>
      <c r="AH17" s="38"/>
      <c r="AI17" s="38"/>
      <c r="AJ17" s="38"/>
      <c r="AK17" s="38"/>
      <c r="AL17" s="37" t="str">
        <f>BD!B16</f>
        <v>COORDINACIÓN OPERATIVA</v>
      </c>
      <c r="AM17" s="57" t="s">
        <v>233</v>
      </c>
      <c r="AN17" s="38"/>
      <c r="AO17" s="38"/>
      <c r="AP17" s="38"/>
      <c r="AQ17" s="38"/>
      <c r="AR17" s="38"/>
      <c r="AS17" s="38"/>
      <c r="AT17" s="38"/>
    </row>
    <row r="18" spans="1:46" s="16" customFormat="1" ht="39" customHeight="1" x14ac:dyDescent="0.25">
      <c r="A18" s="96" t="e">
        <f>IF(VLOOKUP(F6,BD!B:VI,20,0)=0,"----------------------------------------------------",(VLOOKUP(F6,BD!B:VI,20,0)))</f>
        <v>#N/A</v>
      </c>
      <c r="B18" s="97"/>
      <c r="C18" s="97"/>
      <c r="D18" s="97"/>
      <c r="E18" s="97"/>
      <c r="F18" s="97"/>
      <c r="G18" s="98"/>
      <c r="H18" s="99"/>
      <c r="I18" s="100"/>
      <c r="J18" s="100"/>
      <c r="K18" s="100"/>
      <c r="L18" s="100"/>
      <c r="M18" s="100"/>
      <c r="N18" s="100"/>
      <c r="O18" s="100"/>
      <c r="P18" s="100"/>
      <c r="Q18" s="100"/>
      <c r="R18" s="100"/>
      <c r="S18" s="100"/>
      <c r="T18" s="100"/>
      <c r="U18" s="100"/>
      <c r="V18" s="100"/>
      <c r="W18" s="100"/>
      <c r="X18" s="100"/>
      <c r="Y18" s="101"/>
      <c r="Z18" s="102"/>
      <c r="AA18" s="103"/>
      <c r="AB18" s="104" t="str">
        <f t="shared" ref="AB18:AB23" si="0">+IF(Z18="","","Firma de conclusión del tema")</f>
        <v/>
      </c>
      <c r="AC18" s="104"/>
      <c r="AD18" s="104"/>
      <c r="AE18" s="38"/>
      <c r="AF18" s="38"/>
      <c r="AG18" s="38"/>
      <c r="AH18" s="38"/>
      <c r="AI18" s="38"/>
      <c r="AJ18" s="38"/>
      <c r="AK18" s="38"/>
      <c r="AL18" s="37" t="str">
        <f>BD!B17</f>
        <v>DIRECCIÓN DE EQUIPOS DE ALTO RENDIMIENTO</v>
      </c>
      <c r="AM18" s="57" t="s">
        <v>219</v>
      </c>
      <c r="AN18" s="38"/>
      <c r="AO18" s="38"/>
      <c r="AP18" s="38"/>
      <c r="AQ18" s="38"/>
      <c r="AR18" s="38"/>
      <c r="AS18" s="38"/>
      <c r="AT18" s="38"/>
    </row>
    <row r="19" spans="1:46" s="16" customFormat="1" ht="39" customHeight="1" x14ac:dyDescent="0.25">
      <c r="A19" s="96" t="e">
        <f>IF(VLOOKUP(F6,BD!B:VI,24,0)=0,"----------------------------------------------------",(VLOOKUP(F6,BD!B:VI,24,0)))</f>
        <v>#N/A</v>
      </c>
      <c r="B19" s="97"/>
      <c r="C19" s="97"/>
      <c r="D19" s="97"/>
      <c r="E19" s="97"/>
      <c r="F19" s="97"/>
      <c r="G19" s="98"/>
      <c r="H19" s="99"/>
      <c r="I19" s="100"/>
      <c r="J19" s="100"/>
      <c r="K19" s="100"/>
      <c r="L19" s="100"/>
      <c r="M19" s="100"/>
      <c r="N19" s="100"/>
      <c r="O19" s="100"/>
      <c r="P19" s="100"/>
      <c r="Q19" s="100"/>
      <c r="R19" s="100"/>
      <c r="S19" s="100"/>
      <c r="T19" s="100"/>
      <c r="U19" s="100"/>
      <c r="V19" s="100"/>
      <c r="W19" s="100"/>
      <c r="X19" s="100"/>
      <c r="Y19" s="101"/>
      <c r="Z19" s="102"/>
      <c r="AA19" s="103"/>
      <c r="AB19" s="104" t="str">
        <f t="shared" si="0"/>
        <v/>
      </c>
      <c r="AC19" s="104"/>
      <c r="AD19" s="104"/>
      <c r="AE19" s="38"/>
      <c r="AF19" s="38"/>
      <c r="AG19" s="38"/>
      <c r="AH19" s="38"/>
      <c r="AI19" s="38"/>
      <c r="AJ19" s="38"/>
      <c r="AK19" s="38"/>
      <c r="AL19" s="37" t="str">
        <f>BD!B18</f>
        <v>ENTRENAMIENTO FÍSICO I</v>
      </c>
      <c r="AM19" s="57" t="s">
        <v>224</v>
      </c>
      <c r="AN19" s="38"/>
      <c r="AO19" s="38"/>
      <c r="AP19" s="38"/>
      <c r="AQ19" s="38"/>
      <c r="AR19" s="38"/>
      <c r="AS19" s="38"/>
      <c r="AT19" s="38"/>
    </row>
    <row r="20" spans="1:46" s="16" customFormat="1" ht="39" customHeight="1" x14ac:dyDescent="0.25">
      <c r="A20" s="96" t="e">
        <f>IF(VLOOKUP(F6,BD!B:VI,28,0)=0,"----------------------------------------------------",(VLOOKUP(F6,BD!B:VI,28,0)))</f>
        <v>#N/A</v>
      </c>
      <c r="B20" s="97"/>
      <c r="C20" s="97"/>
      <c r="D20" s="97"/>
      <c r="E20" s="97"/>
      <c r="F20" s="97"/>
      <c r="G20" s="98"/>
      <c r="H20" s="99"/>
      <c r="I20" s="100"/>
      <c r="J20" s="100"/>
      <c r="K20" s="100"/>
      <c r="L20" s="100"/>
      <c r="M20" s="100"/>
      <c r="N20" s="100"/>
      <c r="O20" s="100"/>
      <c r="P20" s="100"/>
      <c r="Q20" s="100"/>
      <c r="R20" s="100"/>
      <c r="S20" s="100"/>
      <c r="T20" s="100"/>
      <c r="U20" s="100"/>
      <c r="V20" s="100"/>
      <c r="W20" s="100"/>
      <c r="X20" s="100"/>
      <c r="Y20" s="101"/>
      <c r="Z20" s="102"/>
      <c r="AA20" s="103"/>
      <c r="AB20" s="104" t="str">
        <f t="shared" si="0"/>
        <v/>
      </c>
      <c r="AC20" s="104"/>
      <c r="AD20" s="104"/>
      <c r="AE20" s="38"/>
      <c r="AF20" s="38"/>
      <c r="AG20" s="38"/>
      <c r="AH20" s="38"/>
      <c r="AI20" s="38"/>
      <c r="AJ20" s="38"/>
      <c r="AK20" s="38"/>
      <c r="AL20" s="37" t="str">
        <f>BD!B19</f>
        <v>ENTRENAMIENTO FÍSICO II</v>
      </c>
      <c r="AM20" s="57" t="s">
        <v>216</v>
      </c>
      <c r="AN20" s="38"/>
      <c r="AO20" s="38"/>
      <c r="AP20" s="38"/>
      <c r="AQ20" s="38"/>
      <c r="AR20" s="38"/>
      <c r="AS20" s="38"/>
      <c r="AT20" s="38"/>
    </row>
    <row r="21" spans="1:46" s="16" customFormat="1" ht="39" customHeight="1" x14ac:dyDescent="0.25">
      <c r="A21" s="96" t="e">
        <f>IF(VLOOKUP(F6,BD!B:VI,32,0)=0,"----------------------------------------------------",(VLOOKUP(F6,BD!B:VI,32,0)))</f>
        <v>#N/A</v>
      </c>
      <c r="B21" s="97"/>
      <c r="C21" s="97"/>
      <c r="D21" s="97"/>
      <c r="E21" s="97"/>
      <c r="F21" s="97"/>
      <c r="G21" s="98"/>
      <c r="H21" s="99"/>
      <c r="I21" s="100"/>
      <c r="J21" s="100"/>
      <c r="K21" s="100"/>
      <c r="L21" s="100"/>
      <c r="M21" s="100"/>
      <c r="N21" s="100"/>
      <c r="O21" s="100"/>
      <c r="P21" s="100"/>
      <c r="Q21" s="100"/>
      <c r="R21" s="100"/>
      <c r="S21" s="100"/>
      <c r="T21" s="100"/>
      <c r="U21" s="100"/>
      <c r="V21" s="100"/>
      <c r="W21" s="100"/>
      <c r="X21" s="100"/>
      <c r="Y21" s="101"/>
      <c r="Z21" s="102"/>
      <c r="AA21" s="103"/>
      <c r="AB21" s="104" t="str">
        <f t="shared" si="0"/>
        <v/>
      </c>
      <c r="AC21" s="104"/>
      <c r="AD21" s="104"/>
      <c r="AE21" s="38"/>
      <c r="AF21" s="38"/>
      <c r="AG21" s="38"/>
      <c r="AH21" s="38"/>
      <c r="AI21" s="38"/>
      <c r="AJ21" s="38"/>
      <c r="AK21" s="38"/>
      <c r="AL21" s="37" t="str">
        <f>BD!B20</f>
        <v>ESTADÍSTICA</v>
      </c>
      <c r="AM21" s="57" t="s">
        <v>222</v>
      </c>
      <c r="AN21" s="38"/>
      <c r="AO21" s="38"/>
      <c r="AP21" s="38"/>
      <c r="AQ21" s="38"/>
      <c r="AR21" s="38"/>
      <c r="AS21" s="38"/>
      <c r="AT21" s="38"/>
    </row>
    <row r="22" spans="1:46" s="16" customFormat="1" ht="39" customHeight="1" x14ac:dyDescent="0.25">
      <c r="A22" s="96" t="e">
        <f>IF(VLOOKUP(F6,BD!B:VI,36,0)=0,"----------------------------------------------------",(VLOOKUP(F6,BD!B:VI,36,0)))</f>
        <v>#N/A</v>
      </c>
      <c r="B22" s="97"/>
      <c r="C22" s="97"/>
      <c r="D22" s="97"/>
      <c r="E22" s="97"/>
      <c r="F22" s="97"/>
      <c r="G22" s="98"/>
      <c r="H22" s="99"/>
      <c r="I22" s="100"/>
      <c r="J22" s="100"/>
      <c r="K22" s="100"/>
      <c r="L22" s="100"/>
      <c r="M22" s="100"/>
      <c r="N22" s="100"/>
      <c r="O22" s="100"/>
      <c r="P22" s="100"/>
      <c r="Q22" s="100"/>
      <c r="R22" s="100"/>
      <c r="S22" s="100"/>
      <c r="T22" s="100"/>
      <c r="U22" s="100"/>
      <c r="V22" s="100"/>
      <c r="W22" s="100"/>
      <c r="X22" s="100"/>
      <c r="Y22" s="101"/>
      <c r="Z22" s="102"/>
      <c r="AA22" s="103"/>
      <c r="AB22" s="104" t="str">
        <f t="shared" si="0"/>
        <v/>
      </c>
      <c r="AC22" s="104"/>
      <c r="AD22" s="104"/>
      <c r="AE22" s="58"/>
      <c r="AF22" s="38"/>
      <c r="AG22" s="38"/>
      <c r="AH22" s="38"/>
      <c r="AI22" s="38"/>
      <c r="AJ22" s="38"/>
      <c r="AK22" s="38"/>
      <c r="AL22" s="37" t="str">
        <f>BD!B21</f>
        <v>EXPRESIÓN ORAL Y ESCRITA I</v>
      </c>
      <c r="AM22" s="57" t="s">
        <v>234</v>
      </c>
      <c r="AN22" s="38"/>
      <c r="AO22" s="38"/>
      <c r="AP22" s="38"/>
      <c r="AQ22" s="38"/>
      <c r="AR22" s="38"/>
      <c r="AS22" s="38"/>
      <c r="AT22" s="38"/>
    </row>
    <row r="23" spans="1:46" s="16" customFormat="1" ht="39" customHeight="1" x14ac:dyDescent="0.25">
      <c r="A23" s="96" t="e">
        <f>IF(VLOOKUP(F6,BD!B:VI,40,0)=0,"----------------------------------------------------",(VLOOKUP(F6,BD!B:VI,40,0)))</f>
        <v>#N/A</v>
      </c>
      <c r="B23" s="97"/>
      <c r="C23" s="97"/>
      <c r="D23" s="97"/>
      <c r="E23" s="97"/>
      <c r="F23" s="97"/>
      <c r="G23" s="98"/>
      <c r="H23" s="99"/>
      <c r="I23" s="100"/>
      <c r="J23" s="100"/>
      <c r="K23" s="100"/>
      <c r="L23" s="100"/>
      <c r="M23" s="100"/>
      <c r="N23" s="100"/>
      <c r="O23" s="100"/>
      <c r="P23" s="100"/>
      <c r="Q23" s="100"/>
      <c r="R23" s="100"/>
      <c r="S23" s="100"/>
      <c r="T23" s="100"/>
      <c r="U23" s="100"/>
      <c r="V23" s="100"/>
      <c r="W23" s="100"/>
      <c r="X23" s="100"/>
      <c r="Y23" s="101"/>
      <c r="Z23" s="102"/>
      <c r="AA23" s="103"/>
      <c r="AB23" s="104" t="str">
        <f t="shared" si="0"/>
        <v/>
      </c>
      <c r="AC23" s="104"/>
      <c r="AD23" s="104"/>
      <c r="AE23" s="38"/>
      <c r="AF23" s="38"/>
      <c r="AG23" s="38"/>
      <c r="AH23" s="38"/>
      <c r="AI23" s="38"/>
      <c r="AJ23" s="38"/>
      <c r="AK23" s="38"/>
      <c r="AL23" s="37" t="str">
        <f>BD!B22</f>
        <v>EXPRESIÓN ORAL Y ESCRITA II</v>
      </c>
      <c r="AM23" s="57" t="s">
        <v>235</v>
      </c>
      <c r="AN23" s="38"/>
      <c r="AO23" s="38"/>
      <c r="AP23" s="38"/>
      <c r="AQ23" s="38"/>
      <c r="AR23" s="38"/>
      <c r="AS23" s="38"/>
      <c r="AT23" s="38"/>
    </row>
    <row r="24" spans="1:46" ht="18" customHeight="1" x14ac:dyDescent="0.25">
      <c r="A24" s="116" t="s">
        <v>559</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8"/>
      <c r="AL24" s="37" t="str">
        <f>BD!B23</f>
        <v xml:space="preserve">FÍSICA </v>
      </c>
      <c r="AM24" s="57" t="s">
        <v>214</v>
      </c>
    </row>
    <row r="25" spans="1:46" x14ac:dyDescent="0.25">
      <c r="A25" s="17" t="s">
        <v>187</v>
      </c>
      <c r="B25" s="109" t="s">
        <v>188</v>
      </c>
      <c r="C25" s="109"/>
      <c r="D25" s="109"/>
      <c r="E25" s="109"/>
      <c r="F25" s="109"/>
      <c r="G25" s="109"/>
      <c r="H25" s="109"/>
      <c r="I25" s="109"/>
      <c r="J25" s="109"/>
      <c r="K25" s="109"/>
      <c r="L25" s="109"/>
      <c r="M25" s="109"/>
      <c r="N25" s="109"/>
      <c r="O25" s="109"/>
      <c r="P25" s="109"/>
      <c r="Q25" s="109"/>
      <c r="R25" s="110"/>
      <c r="S25" s="18" t="s">
        <v>189</v>
      </c>
      <c r="T25" s="108" t="s">
        <v>190</v>
      </c>
      <c r="U25" s="108"/>
      <c r="V25" s="108"/>
      <c r="W25" s="108"/>
      <c r="X25" s="19"/>
      <c r="Y25" s="20" t="s">
        <v>191</v>
      </c>
      <c r="Z25" s="119" t="s">
        <v>192</v>
      </c>
      <c r="AA25" s="119"/>
      <c r="AB25" s="119"/>
      <c r="AC25" s="119"/>
      <c r="AD25" s="119"/>
      <c r="AL25" s="37" t="str">
        <f>BD!B24</f>
        <v>FÍSICA Y PROPIEDADES DE LOS MATERIALES</v>
      </c>
      <c r="AM25" s="57" t="s">
        <v>227</v>
      </c>
    </row>
    <row r="26" spans="1:46" ht="13.5" customHeight="1" x14ac:dyDescent="0.25">
      <c r="A26" s="120">
        <v>1</v>
      </c>
      <c r="B26" s="123"/>
      <c r="C26" s="124"/>
      <c r="D26" s="124"/>
      <c r="E26" s="124"/>
      <c r="F26" s="124"/>
      <c r="G26" s="124"/>
      <c r="H26" s="124"/>
      <c r="I26" s="124"/>
      <c r="J26" s="124"/>
      <c r="K26" s="124"/>
      <c r="L26" s="124"/>
      <c r="M26" s="124"/>
      <c r="N26" s="124"/>
      <c r="O26" s="124"/>
      <c r="P26" s="124"/>
      <c r="Q26" s="124"/>
      <c r="R26" s="125"/>
      <c r="S26" s="29"/>
      <c r="T26" s="132"/>
      <c r="U26" s="133"/>
      <c r="V26" s="133"/>
      <c r="W26" s="133"/>
      <c r="X26" s="134"/>
      <c r="Y26" s="21"/>
      <c r="Z26" s="135"/>
      <c r="AA26" s="136"/>
      <c r="AB26" s="136"/>
      <c r="AC26" s="136"/>
      <c r="AD26" s="137"/>
      <c r="AL26" s="37" t="str">
        <f>BD!B25</f>
        <v xml:space="preserve">FISICOQUIMICA Y MATERIALES PELIGROSOS </v>
      </c>
    </row>
    <row r="27" spans="1:46" ht="13.5" customHeight="1" x14ac:dyDescent="0.25">
      <c r="A27" s="121"/>
      <c r="B27" s="126"/>
      <c r="C27" s="127"/>
      <c r="D27" s="127"/>
      <c r="E27" s="127"/>
      <c r="F27" s="127"/>
      <c r="G27" s="127"/>
      <c r="H27" s="127"/>
      <c r="I27" s="127"/>
      <c r="J27" s="127"/>
      <c r="K27" s="127"/>
      <c r="L27" s="127"/>
      <c r="M27" s="127"/>
      <c r="N27" s="127"/>
      <c r="O27" s="127"/>
      <c r="P27" s="127"/>
      <c r="Q27" s="127"/>
      <c r="R27" s="128"/>
      <c r="S27" s="29"/>
      <c r="T27" s="132"/>
      <c r="U27" s="133"/>
      <c r="V27" s="133"/>
      <c r="W27" s="133"/>
      <c r="X27" s="134"/>
      <c r="Y27" s="21"/>
      <c r="Z27" s="138"/>
      <c r="AA27" s="139"/>
      <c r="AB27" s="139"/>
      <c r="AC27" s="139"/>
      <c r="AD27" s="140"/>
      <c r="AL27" s="37" t="str">
        <f>BD!B12</f>
        <v xml:space="preserve">FISIOLOGÍA </v>
      </c>
    </row>
    <row r="28" spans="1:46" ht="13.5" customHeight="1" x14ac:dyDescent="0.25">
      <c r="A28" s="122"/>
      <c r="B28" s="129"/>
      <c r="C28" s="130"/>
      <c r="D28" s="130"/>
      <c r="E28" s="130"/>
      <c r="F28" s="130"/>
      <c r="G28" s="130"/>
      <c r="H28" s="130"/>
      <c r="I28" s="130"/>
      <c r="J28" s="130"/>
      <c r="K28" s="130"/>
      <c r="L28" s="130"/>
      <c r="M28" s="130"/>
      <c r="N28" s="130"/>
      <c r="O28" s="130"/>
      <c r="P28" s="130"/>
      <c r="Q28" s="130"/>
      <c r="R28" s="131"/>
      <c r="S28" s="29"/>
      <c r="T28" s="132"/>
      <c r="U28" s="133"/>
      <c r="V28" s="133"/>
      <c r="W28" s="133"/>
      <c r="X28" s="134"/>
      <c r="Y28" s="21"/>
      <c r="Z28" s="141"/>
      <c r="AA28" s="142"/>
      <c r="AB28" s="142"/>
      <c r="AC28" s="142"/>
      <c r="AD28" s="143"/>
      <c r="AL28" s="37" t="str">
        <f>BD!B27</f>
        <v xml:space="preserve">FISIOPATOLOGÍA  </v>
      </c>
    </row>
    <row r="29" spans="1:46" ht="13.5" customHeight="1" x14ac:dyDescent="0.25">
      <c r="A29" s="120">
        <v>2</v>
      </c>
      <c r="B29" s="123"/>
      <c r="C29" s="124"/>
      <c r="D29" s="124"/>
      <c r="E29" s="124"/>
      <c r="F29" s="124"/>
      <c r="G29" s="124"/>
      <c r="H29" s="124"/>
      <c r="I29" s="124"/>
      <c r="J29" s="124"/>
      <c r="K29" s="124"/>
      <c r="L29" s="124"/>
      <c r="M29" s="124"/>
      <c r="N29" s="124"/>
      <c r="O29" s="124"/>
      <c r="P29" s="124"/>
      <c r="Q29" s="124"/>
      <c r="R29" s="125"/>
      <c r="S29" s="29"/>
      <c r="T29" s="132"/>
      <c r="U29" s="133"/>
      <c r="V29" s="133"/>
      <c r="W29" s="133"/>
      <c r="X29" s="134"/>
      <c r="Y29" s="21"/>
      <c r="Z29" s="135"/>
      <c r="AA29" s="136"/>
      <c r="AB29" s="136"/>
      <c r="AC29" s="136"/>
      <c r="AD29" s="137"/>
      <c r="AL29" s="37" t="str">
        <f>BD!B28</f>
        <v>FORMACIÓN SOCIOCULTURAL I</v>
      </c>
    </row>
    <row r="30" spans="1:46" ht="13.5" customHeight="1" x14ac:dyDescent="0.25">
      <c r="A30" s="121"/>
      <c r="B30" s="126"/>
      <c r="C30" s="127"/>
      <c r="D30" s="127"/>
      <c r="E30" s="127"/>
      <c r="F30" s="127"/>
      <c r="G30" s="127"/>
      <c r="H30" s="127"/>
      <c r="I30" s="127"/>
      <c r="J30" s="127"/>
      <c r="K30" s="127"/>
      <c r="L30" s="127"/>
      <c r="M30" s="127"/>
      <c r="N30" s="127"/>
      <c r="O30" s="127"/>
      <c r="P30" s="127"/>
      <c r="Q30" s="127"/>
      <c r="R30" s="128"/>
      <c r="S30" s="29"/>
      <c r="T30" s="132"/>
      <c r="U30" s="133"/>
      <c r="V30" s="133"/>
      <c r="W30" s="133"/>
      <c r="X30" s="134"/>
      <c r="Y30" s="21"/>
      <c r="Z30" s="138"/>
      <c r="AA30" s="139"/>
      <c r="AB30" s="139"/>
      <c r="AC30" s="139"/>
      <c r="AD30" s="140"/>
      <c r="AL30" s="37" t="str">
        <f>BD!B50</f>
        <v>Formación sociocultural II</v>
      </c>
    </row>
    <row r="31" spans="1:46" ht="13.5" customHeight="1" x14ac:dyDescent="0.25">
      <c r="A31" s="122"/>
      <c r="B31" s="129"/>
      <c r="C31" s="130"/>
      <c r="D31" s="130"/>
      <c r="E31" s="130"/>
      <c r="F31" s="130"/>
      <c r="G31" s="130"/>
      <c r="H31" s="130"/>
      <c r="I31" s="130"/>
      <c r="J31" s="130"/>
      <c r="K31" s="130"/>
      <c r="L31" s="130"/>
      <c r="M31" s="130"/>
      <c r="N31" s="130"/>
      <c r="O31" s="130"/>
      <c r="P31" s="130"/>
      <c r="Q31" s="130"/>
      <c r="R31" s="131"/>
      <c r="S31" s="29"/>
      <c r="T31" s="132"/>
      <c r="U31" s="133"/>
      <c r="V31" s="133"/>
      <c r="W31" s="133"/>
      <c r="X31" s="134"/>
      <c r="Y31" s="21"/>
      <c r="Z31" s="141"/>
      <c r="AA31" s="142"/>
      <c r="AB31" s="142"/>
      <c r="AC31" s="142"/>
      <c r="AD31" s="143"/>
      <c r="AL31" s="37" t="str">
        <f>BD!B30</f>
        <v>Formación sociocultural III</v>
      </c>
    </row>
    <row r="32" spans="1:46" ht="13.5" customHeight="1" x14ac:dyDescent="0.25">
      <c r="A32" s="120">
        <v>3</v>
      </c>
      <c r="B32" s="123"/>
      <c r="C32" s="124"/>
      <c r="D32" s="124"/>
      <c r="E32" s="124"/>
      <c r="F32" s="124"/>
      <c r="G32" s="124"/>
      <c r="H32" s="124"/>
      <c r="I32" s="124"/>
      <c r="J32" s="124"/>
      <c r="K32" s="124"/>
      <c r="L32" s="124"/>
      <c r="M32" s="124"/>
      <c r="N32" s="124"/>
      <c r="O32" s="124"/>
      <c r="P32" s="124"/>
      <c r="Q32" s="124"/>
      <c r="R32" s="125"/>
      <c r="S32" s="29"/>
      <c r="T32" s="132"/>
      <c r="U32" s="133"/>
      <c r="V32" s="133"/>
      <c r="W32" s="133"/>
      <c r="X32" s="134"/>
      <c r="Y32" s="21"/>
      <c r="Z32" s="135"/>
      <c r="AA32" s="136"/>
      <c r="AB32" s="136"/>
      <c r="AC32" s="136"/>
      <c r="AD32" s="137"/>
      <c r="AL32" s="37" t="str">
        <f>BD!B31</f>
        <v>FORMACIÓN SOCIOCULTURAL IV</v>
      </c>
    </row>
    <row r="33" spans="1:38" ht="13.5" customHeight="1" x14ac:dyDescent="0.25">
      <c r="A33" s="121"/>
      <c r="B33" s="126"/>
      <c r="C33" s="127"/>
      <c r="D33" s="127"/>
      <c r="E33" s="127"/>
      <c r="F33" s="127"/>
      <c r="G33" s="127"/>
      <c r="H33" s="127"/>
      <c r="I33" s="127"/>
      <c r="J33" s="127"/>
      <c r="K33" s="127"/>
      <c r="L33" s="127"/>
      <c r="M33" s="127"/>
      <c r="N33" s="127"/>
      <c r="O33" s="127"/>
      <c r="P33" s="127"/>
      <c r="Q33" s="127"/>
      <c r="R33" s="128"/>
      <c r="S33" s="29"/>
      <c r="T33" s="132"/>
      <c r="U33" s="133"/>
      <c r="V33" s="133"/>
      <c r="W33" s="133"/>
      <c r="X33" s="134"/>
      <c r="Y33" s="21"/>
      <c r="Z33" s="138"/>
      <c r="AA33" s="139"/>
      <c r="AB33" s="139"/>
      <c r="AC33" s="139"/>
      <c r="AD33" s="140"/>
      <c r="AL33" s="37" t="str">
        <f>BD!B32</f>
        <v>GESTIÓN AMBIENTAL EN LA PROTECCIÓN CIVIL</v>
      </c>
    </row>
    <row r="34" spans="1:38" ht="13.5" customHeight="1" x14ac:dyDescent="0.25">
      <c r="A34" s="122"/>
      <c r="B34" s="129"/>
      <c r="C34" s="130"/>
      <c r="D34" s="130"/>
      <c r="E34" s="130"/>
      <c r="F34" s="130"/>
      <c r="G34" s="130"/>
      <c r="H34" s="130"/>
      <c r="I34" s="130"/>
      <c r="J34" s="130"/>
      <c r="K34" s="130"/>
      <c r="L34" s="130"/>
      <c r="M34" s="130"/>
      <c r="N34" s="130"/>
      <c r="O34" s="130"/>
      <c r="P34" s="130"/>
      <c r="Q34" s="130"/>
      <c r="R34" s="131"/>
      <c r="S34" s="29"/>
      <c r="T34" s="132"/>
      <c r="U34" s="133"/>
      <c r="V34" s="133"/>
      <c r="W34" s="133"/>
      <c r="X34" s="134"/>
      <c r="Y34" s="21"/>
      <c r="Z34" s="141"/>
      <c r="AA34" s="142"/>
      <c r="AB34" s="142"/>
      <c r="AC34" s="142"/>
      <c r="AD34" s="143"/>
      <c r="AL34" s="37" t="str">
        <f>BD!B33</f>
        <v xml:space="preserve">INFORMÁTICA </v>
      </c>
    </row>
    <row r="35" spans="1:38" x14ac:dyDescent="0.25">
      <c r="A35" s="17" t="s">
        <v>187</v>
      </c>
      <c r="B35" s="109" t="s">
        <v>193</v>
      </c>
      <c r="C35" s="109"/>
      <c r="D35" s="109"/>
      <c r="E35" s="109"/>
      <c r="F35" s="109"/>
      <c r="G35" s="109"/>
      <c r="H35" s="109"/>
      <c r="I35" s="109"/>
      <c r="J35" s="109"/>
      <c r="K35" s="109"/>
      <c r="L35" s="109"/>
      <c r="M35" s="109"/>
      <c r="N35" s="109"/>
      <c r="O35" s="109"/>
      <c r="P35" s="109"/>
      <c r="Q35" s="109"/>
      <c r="R35" s="110"/>
      <c r="S35" s="18" t="s">
        <v>189</v>
      </c>
      <c r="T35" s="108" t="s">
        <v>190</v>
      </c>
      <c r="U35" s="108"/>
      <c r="V35" s="108"/>
      <c r="W35" s="108"/>
      <c r="X35" s="19"/>
      <c r="Y35" s="20" t="s">
        <v>191</v>
      </c>
      <c r="Z35" s="144" t="s">
        <v>192</v>
      </c>
      <c r="AA35" s="145"/>
      <c r="AB35" s="145"/>
      <c r="AC35" s="145"/>
      <c r="AD35" s="146"/>
      <c r="AL35" s="37" t="str">
        <f>BD!B34</f>
        <v>INFORMÁTICA (Plan 2022)</v>
      </c>
    </row>
    <row r="36" spans="1:38" ht="12.75" customHeight="1" x14ac:dyDescent="0.25">
      <c r="A36" s="120">
        <v>4</v>
      </c>
      <c r="B36" s="147"/>
      <c r="C36" s="148"/>
      <c r="D36" s="148"/>
      <c r="E36" s="148"/>
      <c r="F36" s="148"/>
      <c r="G36" s="148"/>
      <c r="H36" s="148"/>
      <c r="I36" s="148"/>
      <c r="J36" s="148"/>
      <c r="K36" s="148"/>
      <c r="L36" s="148"/>
      <c r="M36" s="148"/>
      <c r="N36" s="148"/>
      <c r="O36" s="148"/>
      <c r="P36" s="148"/>
      <c r="Q36" s="148"/>
      <c r="R36" s="149"/>
      <c r="S36" s="29"/>
      <c r="T36" s="132"/>
      <c r="U36" s="133"/>
      <c r="V36" s="133"/>
      <c r="W36" s="133"/>
      <c r="X36" s="134"/>
      <c r="Y36" s="21"/>
      <c r="Z36" s="135"/>
      <c r="AA36" s="136"/>
      <c r="AB36" s="136"/>
      <c r="AC36" s="136"/>
      <c r="AD36" s="137"/>
      <c r="AL36" s="37" t="str">
        <f>BD!B35</f>
        <v>INGLÉS I</v>
      </c>
    </row>
    <row r="37" spans="1:38" ht="12.75" customHeight="1" x14ac:dyDescent="0.25">
      <c r="A37" s="121"/>
      <c r="B37" s="150"/>
      <c r="C37" s="151"/>
      <c r="D37" s="151"/>
      <c r="E37" s="151"/>
      <c r="F37" s="151"/>
      <c r="G37" s="151"/>
      <c r="H37" s="151"/>
      <c r="I37" s="151"/>
      <c r="J37" s="151"/>
      <c r="K37" s="151"/>
      <c r="L37" s="151"/>
      <c r="M37" s="151"/>
      <c r="N37" s="151"/>
      <c r="O37" s="151"/>
      <c r="P37" s="151"/>
      <c r="Q37" s="151"/>
      <c r="R37" s="152"/>
      <c r="S37" s="29"/>
      <c r="T37" s="132"/>
      <c r="U37" s="133"/>
      <c r="V37" s="133"/>
      <c r="W37" s="133"/>
      <c r="X37" s="134"/>
      <c r="Y37" s="21"/>
      <c r="Z37" s="138"/>
      <c r="AA37" s="139"/>
      <c r="AB37" s="139"/>
      <c r="AC37" s="139"/>
      <c r="AD37" s="140"/>
      <c r="AL37" s="37" t="str">
        <f>BD!B61</f>
        <v>Inglés II</v>
      </c>
    </row>
    <row r="38" spans="1:38" ht="12.75" customHeight="1" x14ac:dyDescent="0.25">
      <c r="A38" s="122"/>
      <c r="B38" s="153"/>
      <c r="C38" s="154"/>
      <c r="D38" s="154"/>
      <c r="E38" s="154"/>
      <c r="F38" s="154"/>
      <c r="G38" s="154"/>
      <c r="H38" s="154"/>
      <c r="I38" s="154"/>
      <c r="J38" s="154"/>
      <c r="K38" s="154"/>
      <c r="L38" s="154"/>
      <c r="M38" s="154"/>
      <c r="N38" s="154"/>
      <c r="O38" s="154"/>
      <c r="P38" s="154"/>
      <c r="Q38" s="154"/>
      <c r="R38" s="155"/>
      <c r="S38" s="29"/>
      <c r="T38" s="132"/>
      <c r="U38" s="133"/>
      <c r="V38" s="133"/>
      <c r="W38" s="133"/>
      <c r="X38" s="134"/>
      <c r="Y38" s="21"/>
      <c r="Z38" s="141"/>
      <c r="AA38" s="142"/>
      <c r="AB38" s="142"/>
      <c r="AC38" s="142"/>
      <c r="AD38" s="143"/>
      <c r="AL38" s="37" t="str">
        <f>BD!B37</f>
        <v>INGLÉS III</v>
      </c>
    </row>
    <row r="39" spans="1:38" ht="12.75" customHeight="1" x14ac:dyDescent="0.25">
      <c r="A39" s="120">
        <v>5</v>
      </c>
      <c r="B39" s="147"/>
      <c r="C39" s="148"/>
      <c r="D39" s="148"/>
      <c r="E39" s="148"/>
      <c r="F39" s="148"/>
      <c r="G39" s="148"/>
      <c r="H39" s="148"/>
      <c r="I39" s="148"/>
      <c r="J39" s="148"/>
      <c r="K39" s="148"/>
      <c r="L39" s="148"/>
      <c r="M39" s="148"/>
      <c r="N39" s="148"/>
      <c r="O39" s="148"/>
      <c r="P39" s="148"/>
      <c r="Q39" s="148"/>
      <c r="R39" s="149"/>
      <c r="S39" s="29"/>
      <c r="T39" s="132"/>
      <c r="U39" s="133"/>
      <c r="V39" s="133"/>
      <c r="W39" s="133"/>
      <c r="X39" s="134"/>
      <c r="Y39" s="21"/>
      <c r="Z39" s="135"/>
      <c r="AA39" s="136"/>
      <c r="AB39" s="136"/>
      <c r="AC39" s="136"/>
      <c r="AD39" s="137"/>
      <c r="AL39" s="37" t="str">
        <f>BD!B38</f>
        <v>INGLÉS IV</v>
      </c>
    </row>
    <row r="40" spans="1:38" ht="12.75" customHeight="1" x14ac:dyDescent="0.25">
      <c r="A40" s="121"/>
      <c r="B40" s="150"/>
      <c r="C40" s="151"/>
      <c r="D40" s="151"/>
      <c r="E40" s="151"/>
      <c r="F40" s="151"/>
      <c r="G40" s="151"/>
      <c r="H40" s="151"/>
      <c r="I40" s="151"/>
      <c r="J40" s="151"/>
      <c r="K40" s="151"/>
      <c r="L40" s="151"/>
      <c r="M40" s="151"/>
      <c r="N40" s="151"/>
      <c r="O40" s="151"/>
      <c r="P40" s="151"/>
      <c r="Q40" s="151"/>
      <c r="R40" s="152"/>
      <c r="S40" s="29"/>
      <c r="T40" s="132"/>
      <c r="U40" s="133"/>
      <c r="V40" s="133"/>
      <c r="W40" s="133"/>
      <c r="X40" s="134"/>
      <c r="Y40" s="21"/>
      <c r="Z40" s="138"/>
      <c r="AA40" s="139"/>
      <c r="AB40" s="139"/>
      <c r="AC40" s="139"/>
      <c r="AD40" s="140"/>
      <c r="AL40" s="37" t="str">
        <f>BD!B39</f>
        <v>INGLÉS IX</v>
      </c>
    </row>
    <row r="41" spans="1:38" ht="12.75" customHeight="1" x14ac:dyDescent="0.25">
      <c r="A41" s="122"/>
      <c r="B41" s="153"/>
      <c r="C41" s="154"/>
      <c r="D41" s="154"/>
      <c r="E41" s="154"/>
      <c r="F41" s="154"/>
      <c r="G41" s="154"/>
      <c r="H41" s="154"/>
      <c r="I41" s="154"/>
      <c r="J41" s="154"/>
      <c r="K41" s="154"/>
      <c r="L41" s="154"/>
      <c r="M41" s="154"/>
      <c r="N41" s="154"/>
      <c r="O41" s="154"/>
      <c r="P41" s="154"/>
      <c r="Q41" s="154"/>
      <c r="R41" s="155"/>
      <c r="S41" s="29"/>
      <c r="T41" s="132"/>
      <c r="U41" s="133"/>
      <c r="V41" s="133"/>
      <c r="W41" s="133"/>
      <c r="X41" s="134"/>
      <c r="Y41" s="21"/>
      <c r="Z41" s="141"/>
      <c r="AA41" s="142"/>
      <c r="AB41" s="142"/>
      <c r="AC41" s="142"/>
      <c r="AD41" s="143"/>
      <c r="AL41" s="37" t="str">
        <f>BD!B40</f>
        <v>INGLÉS V</v>
      </c>
    </row>
    <row r="42" spans="1:38" ht="12.75" customHeight="1" x14ac:dyDescent="0.25">
      <c r="A42" s="120">
        <v>6</v>
      </c>
      <c r="B42" s="147"/>
      <c r="C42" s="148"/>
      <c r="D42" s="148"/>
      <c r="E42" s="148"/>
      <c r="F42" s="148"/>
      <c r="G42" s="148"/>
      <c r="H42" s="148"/>
      <c r="I42" s="148"/>
      <c r="J42" s="148"/>
      <c r="K42" s="148"/>
      <c r="L42" s="148"/>
      <c r="M42" s="148"/>
      <c r="N42" s="148"/>
      <c r="O42" s="148"/>
      <c r="P42" s="148"/>
      <c r="Q42" s="148"/>
      <c r="R42" s="149"/>
      <c r="S42" s="29"/>
      <c r="T42" s="132"/>
      <c r="U42" s="133"/>
      <c r="V42" s="133"/>
      <c r="W42" s="133"/>
      <c r="X42" s="134"/>
      <c r="Y42" s="21"/>
      <c r="Z42" s="135"/>
      <c r="AA42" s="136"/>
      <c r="AB42" s="136"/>
      <c r="AC42" s="136"/>
      <c r="AD42" s="137"/>
      <c r="AL42" s="37" t="str">
        <f>BD!B41</f>
        <v>INGLÉS VI</v>
      </c>
    </row>
    <row r="43" spans="1:38" ht="12.75" customHeight="1" x14ac:dyDescent="0.25">
      <c r="A43" s="121"/>
      <c r="B43" s="150"/>
      <c r="C43" s="151"/>
      <c r="D43" s="151"/>
      <c r="E43" s="151"/>
      <c r="F43" s="151"/>
      <c r="G43" s="151"/>
      <c r="H43" s="151"/>
      <c r="I43" s="151"/>
      <c r="J43" s="151"/>
      <c r="K43" s="151"/>
      <c r="L43" s="151"/>
      <c r="M43" s="151"/>
      <c r="N43" s="151"/>
      <c r="O43" s="151"/>
      <c r="P43" s="151"/>
      <c r="Q43" s="151"/>
      <c r="R43" s="152"/>
      <c r="S43" s="29"/>
      <c r="T43" s="132"/>
      <c r="U43" s="133"/>
      <c r="V43" s="133"/>
      <c r="W43" s="133"/>
      <c r="X43" s="134"/>
      <c r="Y43" s="21"/>
      <c r="Z43" s="138"/>
      <c r="AA43" s="139"/>
      <c r="AB43" s="139"/>
      <c r="AC43" s="139"/>
      <c r="AD43" s="140"/>
      <c r="AL43" s="37" t="str">
        <f>BD!B42</f>
        <v>INGLÉS VII</v>
      </c>
    </row>
    <row r="44" spans="1:38" ht="12.75" customHeight="1" x14ac:dyDescent="0.25">
      <c r="A44" s="122"/>
      <c r="B44" s="153"/>
      <c r="C44" s="154"/>
      <c r="D44" s="154"/>
      <c r="E44" s="154"/>
      <c r="F44" s="154"/>
      <c r="G44" s="154"/>
      <c r="H44" s="154"/>
      <c r="I44" s="154"/>
      <c r="J44" s="154"/>
      <c r="K44" s="154"/>
      <c r="L44" s="154"/>
      <c r="M44" s="154"/>
      <c r="N44" s="154"/>
      <c r="O44" s="154"/>
      <c r="P44" s="154"/>
      <c r="Q44" s="154"/>
      <c r="R44" s="155"/>
      <c r="S44" s="29"/>
      <c r="T44" s="132"/>
      <c r="U44" s="133"/>
      <c r="V44" s="133"/>
      <c r="W44" s="133"/>
      <c r="X44" s="134"/>
      <c r="Y44" s="21"/>
      <c r="Z44" s="141"/>
      <c r="AA44" s="142"/>
      <c r="AB44" s="142"/>
      <c r="AC44" s="142"/>
      <c r="AD44" s="143"/>
      <c r="AL44" s="37" t="str">
        <f>BD!B43</f>
        <v>INGLÉS VIII</v>
      </c>
    </row>
    <row r="45" spans="1:38" ht="12.75" customHeight="1" x14ac:dyDescent="0.25">
      <c r="A45" s="120">
        <v>7</v>
      </c>
      <c r="B45" s="147"/>
      <c r="C45" s="148"/>
      <c r="D45" s="148"/>
      <c r="E45" s="148"/>
      <c r="F45" s="148"/>
      <c r="G45" s="148"/>
      <c r="H45" s="148"/>
      <c r="I45" s="148"/>
      <c r="J45" s="148"/>
      <c r="K45" s="148"/>
      <c r="L45" s="148"/>
      <c r="M45" s="148"/>
      <c r="N45" s="148"/>
      <c r="O45" s="148"/>
      <c r="P45" s="148"/>
      <c r="Q45" s="148"/>
      <c r="R45" s="149"/>
      <c r="S45" s="29"/>
      <c r="T45" s="132"/>
      <c r="U45" s="133"/>
      <c r="V45" s="133"/>
      <c r="W45" s="133"/>
      <c r="X45" s="134"/>
      <c r="Y45" s="21"/>
      <c r="Z45" s="135"/>
      <c r="AA45" s="136"/>
      <c r="AB45" s="136"/>
      <c r="AC45" s="136"/>
      <c r="AD45" s="137"/>
      <c r="AL45" s="37" t="str">
        <f>BD!B44</f>
        <v>INTEGRADORA</v>
      </c>
    </row>
    <row r="46" spans="1:38" ht="12.75" customHeight="1" x14ac:dyDescent="0.25">
      <c r="A46" s="121"/>
      <c r="B46" s="150"/>
      <c r="C46" s="151"/>
      <c r="D46" s="151"/>
      <c r="E46" s="151"/>
      <c r="F46" s="151"/>
      <c r="G46" s="151"/>
      <c r="H46" s="151"/>
      <c r="I46" s="151"/>
      <c r="J46" s="151"/>
      <c r="K46" s="151"/>
      <c r="L46" s="151"/>
      <c r="M46" s="151"/>
      <c r="N46" s="151"/>
      <c r="O46" s="151"/>
      <c r="P46" s="151"/>
      <c r="Q46" s="151"/>
      <c r="R46" s="152"/>
      <c r="S46" s="29"/>
      <c r="T46" s="132"/>
      <c r="U46" s="133"/>
      <c r="V46" s="133"/>
      <c r="W46" s="133"/>
      <c r="X46" s="134"/>
      <c r="Y46" s="21"/>
      <c r="Z46" s="138"/>
      <c r="AA46" s="139"/>
      <c r="AB46" s="139"/>
      <c r="AC46" s="139"/>
      <c r="AD46" s="140"/>
      <c r="AL46" s="37" t="str">
        <f>BD!B45</f>
        <v>INTEGRADORA I</v>
      </c>
    </row>
    <row r="47" spans="1:38" ht="12.75" customHeight="1" x14ac:dyDescent="0.25">
      <c r="A47" s="122"/>
      <c r="B47" s="153"/>
      <c r="C47" s="154"/>
      <c r="D47" s="154"/>
      <c r="E47" s="154"/>
      <c r="F47" s="154"/>
      <c r="G47" s="154"/>
      <c r="H47" s="154"/>
      <c r="I47" s="154"/>
      <c r="J47" s="154"/>
      <c r="K47" s="154"/>
      <c r="L47" s="154"/>
      <c r="M47" s="154"/>
      <c r="N47" s="154"/>
      <c r="O47" s="154"/>
      <c r="P47" s="154"/>
      <c r="Q47" s="154"/>
      <c r="R47" s="155"/>
      <c r="S47" s="29"/>
      <c r="T47" s="132"/>
      <c r="U47" s="133"/>
      <c r="V47" s="133"/>
      <c r="W47" s="133"/>
      <c r="X47" s="134"/>
      <c r="Y47" s="21"/>
      <c r="Z47" s="141"/>
      <c r="AA47" s="142"/>
      <c r="AB47" s="142"/>
      <c r="AC47" s="142"/>
      <c r="AD47" s="143"/>
      <c r="AL47" s="37" t="str">
        <f>BD!B46</f>
        <v>INTEGRADORA II</v>
      </c>
    </row>
    <row r="48" spans="1:38" ht="12.75" customHeight="1" x14ac:dyDescent="0.25">
      <c r="A48" s="120">
        <v>8</v>
      </c>
      <c r="B48" s="147"/>
      <c r="C48" s="148"/>
      <c r="D48" s="148"/>
      <c r="E48" s="148"/>
      <c r="F48" s="148"/>
      <c r="G48" s="148"/>
      <c r="H48" s="148"/>
      <c r="I48" s="148"/>
      <c r="J48" s="148"/>
      <c r="K48" s="148"/>
      <c r="L48" s="148"/>
      <c r="M48" s="148"/>
      <c r="N48" s="148"/>
      <c r="O48" s="148"/>
      <c r="P48" s="148"/>
      <c r="Q48" s="148"/>
      <c r="R48" s="149"/>
      <c r="S48" s="29"/>
      <c r="T48" s="132"/>
      <c r="U48" s="133"/>
      <c r="V48" s="133"/>
      <c r="W48" s="133"/>
      <c r="X48" s="134"/>
      <c r="Y48" s="21"/>
      <c r="Z48" s="135"/>
      <c r="AA48" s="136"/>
      <c r="AB48" s="136"/>
      <c r="AC48" s="136"/>
      <c r="AD48" s="137"/>
      <c r="AL48" s="37" t="str">
        <f>BD!B47</f>
        <v xml:space="preserve">INTERVENCIÓN COMUNITARIA  EN SITUACIONES DE DESASTRE
</v>
      </c>
    </row>
    <row r="49" spans="1:38" ht="12.75" customHeight="1" x14ac:dyDescent="0.25">
      <c r="A49" s="121"/>
      <c r="B49" s="150"/>
      <c r="C49" s="151"/>
      <c r="D49" s="151"/>
      <c r="E49" s="151"/>
      <c r="F49" s="151"/>
      <c r="G49" s="151"/>
      <c r="H49" s="151"/>
      <c r="I49" s="151"/>
      <c r="J49" s="151"/>
      <c r="K49" s="151"/>
      <c r="L49" s="151"/>
      <c r="M49" s="151"/>
      <c r="N49" s="151"/>
      <c r="O49" s="151"/>
      <c r="P49" s="151"/>
      <c r="Q49" s="151"/>
      <c r="R49" s="152"/>
      <c r="S49" s="29"/>
      <c r="T49" s="132"/>
      <c r="U49" s="133"/>
      <c r="V49" s="133"/>
      <c r="W49" s="133"/>
      <c r="X49" s="134"/>
      <c r="Y49" s="21"/>
      <c r="Z49" s="138"/>
      <c r="AA49" s="139"/>
      <c r="AB49" s="139"/>
      <c r="AC49" s="139"/>
      <c r="AD49" s="140"/>
      <c r="AL49" s="37" t="str">
        <f>BD!B48</f>
        <v>LOGÍSTICA EN PROTECCIÓN CIVIL</v>
      </c>
    </row>
    <row r="50" spans="1:38" ht="12.75" customHeight="1" x14ac:dyDescent="0.25">
      <c r="A50" s="122"/>
      <c r="B50" s="153"/>
      <c r="C50" s="154"/>
      <c r="D50" s="154"/>
      <c r="E50" s="154"/>
      <c r="F50" s="154"/>
      <c r="G50" s="154"/>
      <c r="H50" s="154"/>
      <c r="I50" s="154"/>
      <c r="J50" s="154"/>
      <c r="K50" s="154"/>
      <c r="L50" s="154"/>
      <c r="M50" s="154"/>
      <c r="N50" s="154"/>
      <c r="O50" s="154"/>
      <c r="P50" s="154"/>
      <c r="Q50" s="154"/>
      <c r="R50" s="155"/>
      <c r="S50" s="29"/>
      <c r="T50" s="132"/>
      <c r="U50" s="133"/>
      <c r="V50" s="133"/>
      <c r="W50" s="133"/>
      <c r="X50" s="134"/>
      <c r="Y50" s="21"/>
      <c r="Z50" s="141"/>
      <c r="AA50" s="142"/>
      <c r="AB50" s="142"/>
      <c r="AC50" s="142"/>
      <c r="AD50" s="143"/>
      <c r="AL50" s="37" t="str">
        <f>BD!B49</f>
        <v>MANEJO DE ESCENARIOS DE VIOLENCIA</v>
      </c>
    </row>
    <row r="51" spans="1:38" ht="12.75" customHeight="1" x14ac:dyDescent="0.25">
      <c r="A51" s="120">
        <v>9</v>
      </c>
      <c r="B51" s="147"/>
      <c r="C51" s="148"/>
      <c r="D51" s="148"/>
      <c r="E51" s="148"/>
      <c r="F51" s="148"/>
      <c r="G51" s="148"/>
      <c r="H51" s="148"/>
      <c r="I51" s="148"/>
      <c r="J51" s="148"/>
      <c r="K51" s="148"/>
      <c r="L51" s="148"/>
      <c r="M51" s="148"/>
      <c r="N51" s="148"/>
      <c r="O51" s="148"/>
      <c r="P51" s="148"/>
      <c r="Q51" s="148"/>
      <c r="R51" s="149"/>
      <c r="S51" s="29"/>
      <c r="T51" s="132"/>
      <c r="U51" s="133"/>
      <c r="V51" s="133"/>
      <c r="W51" s="133"/>
      <c r="X51" s="134"/>
      <c r="Y51" s="21"/>
      <c r="Z51" s="135"/>
      <c r="AA51" s="136"/>
      <c r="AB51" s="136"/>
      <c r="AC51" s="136"/>
      <c r="AD51" s="137"/>
      <c r="AL51" s="37" t="str">
        <f>BD!B29</f>
        <v xml:space="preserve">MANEJO DE URGENCIAS I </v>
      </c>
    </row>
    <row r="52" spans="1:38" ht="12.75" customHeight="1" x14ac:dyDescent="0.25">
      <c r="A52" s="121"/>
      <c r="B52" s="150"/>
      <c r="C52" s="151"/>
      <c r="D52" s="151"/>
      <c r="E52" s="151"/>
      <c r="F52" s="151"/>
      <c r="G52" s="151"/>
      <c r="H52" s="151"/>
      <c r="I52" s="151"/>
      <c r="J52" s="151"/>
      <c r="K52" s="151"/>
      <c r="L52" s="151"/>
      <c r="M52" s="151"/>
      <c r="N52" s="151"/>
      <c r="O52" s="151"/>
      <c r="P52" s="151"/>
      <c r="Q52" s="151"/>
      <c r="R52" s="152"/>
      <c r="S52" s="29"/>
      <c r="T52" s="132"/>
      <c r="U52" s="133"/>
      <c r="V52" s="133"/>
      <c r="W52" s="133"/>
      <c r="X52" s="134"/>
      <c r="Y52" s="21"/>
      <c r="Z52" s="138"/>
      <c r="AA52" s="139"/>
      <c r="AB52" s="139"/>
      <c r="AC52" s="139"/>
      <c r="AD52" s="140"/>
      <c r="AL52" s="37" t="str">
        <f>BD!B51</f>
        <v>MANEJO DE URGENCIAS II</v>
      </c>
    </row>
    <row r="53" spans="1:38" ht="12.75" customHeight="1" x14ac:dyDescent="0.25">
      <c r="A53" s="122"/>
      <c r="B53" s="153"/>
      <c r="C53" s="154"/>
      <c r="D53" s="154"/>
      <c r="E53" s="154"/>
      <c r="F53" s="154"/>
      <c r="G53" s="154"/>
      <c r="H53" s="154"/>
      <c r="I53" s="154"/>
      <c r="J53" s="154"/>
      <c r="K53" s="154"/>
      <c r="L53" s="154"/>
      <c r="M53" s="154"/>
      <c r="N53" s="154"/>
      <c r="O53" s="154"/>
      <c r="P53" s="154"/>
      <c r="Q53" s="154"/>
      <c r="R53" s="155"/>
      <c r="S53" s="29"/>
      <c r="T53" s="132"/>
      <c r="U53" s="133"/>
      <c r="V53" s="133"/>
      <c r="W53" s="133"/>
      <c r="X53" s="134"/>
      <c r="Y53" s="21"/>
      <c r="Z53" s="141"/>
      <c r="AA53" s="142"/>
      <c r="AB53" s="142"/>
      <c r="AC53" s="142"/>
      <c r="AD53" s="143"/>
      <c r="AL53" s="37" t="str">
        <f>BD!B52</f>
        <v>MATEMÁTICAS</v>
      </c>
    </row>
    <row r="54" spans="1:38" ht="12.75" customHeight="1" x14ac:dyDescent="0.25">
      <c r="A54" s="120">
        <v>10</v>
      </c>
      <c r="B54" s="147"/>
      <c r="C54" s="148"/>
      <c r="D54" s="148"/>
      <c r="E54" s="148"/>
      <c r="F54" s="148"/>
      <c r="G54" s="148"/>
      <c r="H54" s="148"/>
      <c r="I54" s="148"/>
      <c r="J54" s="148"/>
      <c r="K54" s="148"/>
      <c r="L54" s="148"/>
      <c r="M54" s="148"/>
      <c r="N54" s="148"/>
      <c r="O54" s="148"/>
      <c r="P54" s="148"/>
      <c r="Q54" s="148"/>
      <c r="R54" s="149"/>
      <c r="S54" s="29"/>
      <c r="T54" s="132"/>
      <c r="U54" s="133"/>
      <c r="V54" s="133"/>
      <c r="W54" s="133"/>
      <c r="X54" s="134"/>
      <c r="Y54" s="21"/>
      <c r="Z54" s="135"/>
      <c r="AA54" s="136"/>
      <c r="AB54" s="136"/>
      <c r="AC54" s="136"/>
      <c r="AD54" s="137"/>
      <c r="AL54" s="37" t="str">
        <f>BD!B53</f>
        <v>METODOLOGÍA DE ANÁLISIS DE RIESGO</v>
      </c>
    </row>
    <row r="55" spans="1:38" ht="12.75" customHeight="1" x14ac:dyDescent="0.25">
      <c r="A55" s="121"/>
      <c r="B55" s="150"/>
      <c r="C55" s="151"/>
      <c r="D55" s="151"/>
      <c r="E55" s="151"/>
      <c r="F55" s="151"/>
      <c r="G55" s="151"/>
      <c r="H55" s="151"/>
      <c r="I55" s="151"/>
      <c r="J55" s="151"/>
      <c r="K55" s="151"/>
      <c r="L55" s="151"/>
      <c r="M55" s="151"/>
      <c r="N55" s="151"/>
      <c r="O55" s="151"/>
      <c r="P55" s="151"/>
      <c r="Q55" s="151"/>
      <c r="R55" s="152"/>
      <c r="S55" s="29"/>
      <c r="T55" s="132"/>
      <c r="U55" s="133"/>
      <c r="V55" s="133"/>
      <c r="W55" s="133"/>
      <c r="X55" s="134"/>
      <c r="Y55" s="21"/>
      <c r="Z55" s="138"/>
      <c r="AA55" s="139"/>
      <c r="AB55" s="139"/>
      <c r="AC55" s="139"/>
      <c r="AD55" s="140"/>
      <c r="AL55" s="37" t="str">
        <f>BD!B54</f>
        <v>METODOLOGÍA DE LA INVESTIGACIÓN</v>
      </c>
    </row>
    <row r="56" spans="1:38" ht="12.75" customHeight="1" x14ac:dyDescent="0.25">
      <c r="A56" s="122"/>
      <c r="B56" s="153"/>
      <c r="C56" s="154"/>
      <c r="D56" s="154"/>
      <c r="E56" s="154"/>
      <c r="F56" s="154"/>
      <c r="G56" s="154"/>
      <c r="H56" s="154"/>
      <c r="I56" s="154"/>
      <c r="J56" s="154"/>
      <c r="K56" s="154"/>
      <c r="L56" s="154"/>
      <c r="M56" s="154"/>
      <c r="N56" s="154"/>
      <c r="O56" s="154"/>
      <c r="P56" s="154"/>
      <c r="Q56" s="154"/>
      <c r="R56" s="155"/>
      <c r="S56" s="29"/>
      <c r="T56" s="132"/>
      <c r="U56" s="133"/>
      <c r="V56" s="133"/>
      <c r="W56" s="133"/>
      <c r="X56" s="134"/>
      <c r="Y56" s="21"/>
      <c r="Z56" s="141"/>
      <c r="AA56" s="142"/>
      <c r="AB56" s="142"/>
      <c r="AC56" s="142"/>
      <c r="AD56" s="143"/>
      <c r="AL56" s="37" t="str">
        <f>BD!B55</f>
        <v>NEGOCIACIÓN EMPRESARIAL</v>
      </c>
    </row>
    <row r="57" spans="1:38" x14ac:dyDescent="0.25">
      <c r="A57" s="17" t="s">
        <v>187</v>
      </c>
      <c r="B57" s="109" t="s">
        <v>194</v>
      </c>
      <c r="C57" s="109"/>
      <c r="D57" s="109"/>
      <c r="E57" s="109"/>
      <c r="F57" s="109"/>
      <c r="G57" s="109"/>
      <c r="H57" s="109"/>
      <c r="I57" s="109"/>
      <c r="J57" s="109"/>
      <c r="K57" s="109"/>
      <c r="L57" s="109"/>
      <c r="M57" s="109"/>
      <c r="N57" s="109"/>
      <c r="O57" s="109"/>
      <c r="P57" s="109"/>
      <c r="Q57" s="109"/>
      <c r="R57" s="110"/>
      <c r="S57" s="18" t="s">
        <v>189</v>
      </c>
      <c r="T57" s="108" t="s">
        <v>190</v>
      </c>
      <c r="U57" s="108"/>
      <c r="V57" s="108"/>
      <c r="W57" s="108"/>
      <c r="X57" s="19"/>
      <c r="Y57" s="20" t="s">
        <v>191</v>
      </c>
      <c r="Z57" s="111" t="s">
        <v>192</v>
      </c>
      <c r="AA57" s="156"/>
      <c r="AB57" s="156"/>
      <c r="AC57" s="156"/>
      <c r="AD57" s="112"/>
      <c r="AL57" s="37" t="str">
        <f>BD!B56</f>
        <v>OPERACIÓN Y MANTENIMIENTO DE AMBULANCIAS</v>
      </c>
    </row>
    <row r="58" spans="1:38" ht="12.75" customHeight="1" x14ac:dyDescent="0.25">
      <c r="A58" s="120">
        <v>11</v>
      </c>
      <c r="B58" s="157"/>
      <c r="C58" s="158"/>
      <c r="D58" s="158"/>
      <c r="E58" s="158"/>
      <c r="F58" s="158"/>
      <c r="G58" s="158"/>
      <c r="H58" s="158"/>
      <c r="I58" s="158"/>
      <c r="J58" s="158"/>
      <c r="K58" s="158"/>
      <c r="L58" s="158"/>
      <c r="M58" s="158"/>
      <c r="N58" s="158"/>
      <c r="O58" s="158"/>
      <c r="P58" s="158"/>
      <c r="Q58" s="158"/>
      <c r="R58" s="159"/>
      <c r="S58" s="29"/>
      <c r="T58" s="132"/>
      <c r="U58" s="133"/>
      <c r="V58" s="133"/>
      <c r="W58" s="133"/>
      <c r="X58" s="134"/>
      <c r="Y58" s="21"/>
      <c r="Z58" s="135"/>
      <c r="AA58" s="136"/>
      <c r="AB58" s="136"/>
      <c r="AC58" s="136"/>
      <c r="AD58" s="137"/>
      <c r="AL58" s="37" t="str">
        <f>BD!B57</f>
        <v>PLANEACIÓN Y GESTIÓN DEL RIESGO I</v>
      </c>
    </row>
    <row r="59" spans="1:38" ht="12.75" customHeight="1" x14ac:dyDescent="0.25">
      <c r="A59" s="121"/>
      <c r="B59" s="160"/>
      <c r="C59" s="161"/>
      <c r="D59" s="161"/>
      <c r="E59" s="161"/>
      <c r="F59" s="161"/>
      <c r="G59" s="161"/>
      <c r="H59" s="161"/>
      <c r="I59" s="161"/>
      <c r="J59" s="161"/>
      <c r="K59" s="161"/>
      <c r="L59" s="161"/>
      <c r="M59" s="161"/>
      <c r="N59" s="161"/>
      <c r="O59" s="161"/>
      <c r="P59" s="161"/>
      <c r="Q59" s="161"/>
      <c r="R59" s="162"/>
      <c r="S59" s="29"/>
      <c r="T59" s="132"/>
      <c r="U59" s="133"/>
      <c r="V59" s="133"/>
      <c r="W59" s="133"/>
      <c r="X59" s="134"/>
      <c r="Y59" s="21"/>
      <c r="Z59" s="138"/>
      <c r="AA59" s="139"/>
      <c r="AB59" s="139"/>
      <c r="AC59" s="139"/>
      <c r="AD59" s="140"/>
      <c r="AL59" s="37" t="str">
        <f>BD!B58</f>
        <v>PLANEACIÓN Y GESTIÓN DEL RIESGO II</v>
      </c>
    </row>
    <row r="60" spans="1:38" ht="12.75" customHeight="1" x14ac:dyDescent="0.25">
      <c r="A60" s="122"/>
      <c r="B60" s="163"/>
      <c r="C60" s="164"/>
      <c r="D60" s="164"/>
      <c r="E60" s="164"/>
      <c r="F60" s="164"/>
      <c r="G60" s="164"/>
      <c r="H60" s="164"/>
      <c r="I60" s="164"/>
      <c r="J60" s="164"/>
      <c r="K60" s="164"/>
      <c r="L60" s="164"/>
      <c r="M60" s="164"/>
      <c r="N60" s="164"/>
      <c r="O60" s="164"/>
      <c r="P60" s="164"/>
      <c r="Q60" s="164"/>
      <c r="R60" s="165"/>
      <c r="S60" s="29"/>
      <c r="T60" s="132"/>
      <c r="U60" s="133"/>
      <c r="V60" s="133"/>
      <c r="W60" s="133"/>
      <c r="X60" s="134"/>
      <c r="Y60" s="21"/>
      <c r="Z60" s="141"/>
      <c r="AA60" s="142"/>
      <c r="AB60" s="142"/>
      <c r="AC60" s="142"/>
      <c r="AD60" s="143"/>
      <c r="AL60" s="37" t="str">
        <f>BD!B59</f>
        <v>PLANEACIÓN Y ORGANIZACIÓN DEL TRABAJO</v>
      </c>
    </row>
    <row r="61" spans="1:38" ht="12.75" customHeight="1" x14ac:dyDescent="0.25">
      <c r="A61" s="120">
        <v>12</v>
      </c>
      <c r="B61" s="157"/>
      <c r="C61" s="158"/>
      <c r="D61" s="158"/>
      <c r="E61" s="158"/>
      <c r="F61" s="158"/>
      <c r="G61" s="158"/>
      <c r="H61" s="158"/>
      <c r="I61" s="158"/>
      <c r="J61" s="158"/>
      <c r="K61" s="158"/>
      <c r="L61" s="158"/>
      <c r="M61" s="158"/>
      <c r="N61" s="158"/>
      <c r="O61" s="158"/>
      <c r="P61" s="158"/>
      <c r="Q61" s="158"/>
      <c r="R61" s="159"/>
      <c r="S61" s="29"/>
      <c r="T61" s="132"/>
      <c r="U61" s="133"/>
      <c r="V61" s="133"/>
      <c r="W61" s="133"/>
      <c r="X61" s="134"/>
      <c r="Y61" s="21"/>
      <c r="Z61" s="135"/>
      <c r="AA61" s="136"/>
      <c r="AB61" s="136"/>
      <c r="AC61" s="136"/>
      <c r="AD61" s="137"/>
      <c r="AL61" s="37" t="str">
        <f>BD!B60</f>
        <v>PROBABILIDAD Y ESTADÍSTICA</v>
      </c>
    </row>
    <row r="62" spans="1:38" ht="12.75" customHeight="1" x14ac:dyDescent="0.25">
      <c r="A62" s="121"/>
      <c r="B62" s="160"/>
      <c r="C62" s="161"/>
      <c r="D62" s="161"/>
      <c r="E62" s="161"/>
      <c r="F62" s="161"/>
      <c r="G62" s="161"/>
      <c r="H62" s="161"/>
      <c r="I62" s="161"/>
      <c r="J62" s="161"/>
      <c r="K62" s="161"/>
      <c r="L62" s="161"/>
      <c r="M62" s="161"/>
      <c r="N62" s="161"/>
      <c r="O62" s="161"/>
      <c r="P62" s="161"/>
      <c r="Q62" s="161"/>
      <c r="R62" s="162"/>
      <c r="S62" s="29"/>
      <c r="T62" s="132"/>
      <c r="U62" s="133"/>
      <c r="V62" s="133"/>
      <c r="W62" s="133"/>
      <c r="X62" s="134"/>
      <c r="Y62" s="21"/>
      <c r="Z62" s="138"/>
      <c r="AA62" s="139"/>
      <c r="AB62" s="139"/>
      <c r="AC62" s="139"/>
      <c r="AD62" s="140"/>
      <c r="AL62" s="37" t="str">
        <f>BD!B26</f>
        <v>PROTOCOLOS DE SOPORTE VITAL</v>
      </c>
    </row>
    <row r="63" spans="1:38" ht="12.75" customHeight="1" x14ac:dyDescent="0.25">
      <c r="A63" s="122"/>
      <c r="B63" s="163"/>
      <c r="C63" s="164"/>
      <c r="D63" s="164"/>
      <c r="E63" s="164"/>
      <c r="F63" s="164"/>
      <c r="G63" s="164"/>
      <c r="H63" s="164"/>
      <c r="I63" s="164"/>
      <c r="J63" s="164"/>
      <c r="K63" s="164"/>
      <c r="L63" s="164"/>
      <c r="M63" s="164"/>
      <c r="N63" s="164"/>
      <c r="O63" s="164"/>
      <c r="P63" s="164"/>
      <c r="Q63" s="164"/>
      <c r="R63" s="165"/>
      <c r="S63" s="29"/>
      <c r="T63" s="132"/>
      <c r="U63" s="133"/>
      <c r="V63" s="133"/>
      <c r="W63" s="133"/>
      <c r="X63" s="134"/>
      <c r="Y63" s="21"/>
      <c r="Z63" s="141"/>
      <c r="AA63" s="142"/>
      <c r="AB63" s="142"/>
      <c r="AC63" s="142"/>
      <c r="AD63" s="143"/>
      <c r="AL63" s="37" t="str">
        <f>BD!B62</f>
        <v>PSICOLOGÍA DE LA EMERGENCIA</v>
      </c>
    </row>
    <row r="64" spans="1:38" ht="12.75" customHeight="1" x14ac:dyDescent="0.25">
      <c r="A64" s="120">
        <v>13</v>
      </c>
      <c r="B64" s="157"/>
      <c r="C64" s="158"/>
      <c r="D64" s="158"/>
      <c r="E64" s="158"/>
      <c r="F64" s="158"/>
      <c r="G64" s="158"/>
      <c r="H64" s="158"/>
      <c r="I64" s="158"/>
      <c r="J64" s="158"/>
      <c r="K64" s="158"/>
      <c r="L64" s="158"/>
      <c r="M64" s="158"/>
      <c r="N64" s="158"/>
      <c r="O64" s="158"/>
      <c r="P64" s="158"/>
      <c r="Q64" s="158"/>
      <c r="R64" s="159"/>
      <c r="S64" s="29"/>
      <c r="T64" s="132"/>
      <c r="U64" s="133"/>
      <c r="V64" s="133"/>
      <c r="W64" s="133"/>
      <c r="X64" s="134"/>
      <c r="Y64" s="21"/>
      <c r="Z64" s="135"/>
      <c r="AA64" s="136"/>
      <c r="AB64" s="136"/>
      <c r="AC64" s="136"/>
      <c r="AD64" s="137"/>
      <c r="AL64" s="37" t="str">
        <f>BD!B63</f>
        <v>PSICOLOGÍA DE LA EMERGENCIA (Plan 2022)</v>
      </c>
    </row>
    <row r="65" spans="1:46" ht="12.75" customHeight="1" x14ac:dyDescent="0.25">
      <c r="A65" s="121"/>
      <c r="B65" s="160"/>
      <c r="C65" s="161"/>
      <c r="D65" s="161"/>
      <c r="E65" s="161"/>
      <c r="F65" s="161"/>
      <c r="G65" s="161"/>
      <c r="H65" s="161"/>
      <c r="I65" s="161"/>
      <c r="J65" s="161"/>
      <c r="K65" s="161"/>
      <c r="L65" s="161"/>
      <c r="M65" s="161"/>
      <c r="N65" s="161"/>
      <c r="O65" s="161"/>
      <c r="P65" s="161"/>
      <c r="Q65" s="161"/>
      <c r="R65" s="162"/>
      <c r="S65" s="29"/>
      <c r="T65" s="132"/>
      <c r="U65" s="133"/>
      <c r="V65" s="133"/>
      <c r="W65" s="133"/>
      <c r="X65" s="134"/>
      <c r="Y65" s="21"/>
      <c r="Z65" s="138"/>
      <c r="AA65" s="139"/>
      <c r="AB65" s="139"/>
      <c r="AC65" s="139"/>
      <c r="AD65" s="140"/>
      <c r="AL65" s="37" t="str">
        <f>BD!B64</f>
        <v>QUÍMICA</v>
      </c>
    </row>
    <row r="66" spans="1:46" ht="12.75" customHeight="1" x14ac:dyDescent="0.25">
      <c r="A66" s="122"/>
      <c r="B66" s="163"/>
      <c r="C66" s="164"/>
      <c r="D66" s="164"/>
      <c r="E66" s="164"/>
      <c r="F66" s="164"/>
      <c r="G66" s="164"/>
      <c r="H66" s="164"/>
      <c r="I66" s="164"/>
      <c r="J66" s="164"/>
      <c r="K66" s="164"/>
      <c r="L66" s="164"/>
      <c r="M66" s="164"/>
      <c r="N66" s="164"/>
      <c r="O66" s="164"/>
      <c r="P66" s="164"/>
      <c r="Q66" s="164"/>
      <c r="R66" s="165"/>
      <c r="S66" s="29"/>
      <c r="T66" s="132"/>
      <c r="U66" s="133"/>
      <c r="V66" s="133"/>
      <c r="W66" s="133"/>
      <c r="X66" s="134"/>
      <c r="Y66" s="21"/>
      <c r="Z66" s="141"/>
      <c r="AA66" s="142"/>
      <c r="AB66" s="142"/>
      <c r="AC66" s="142"/>
      <c r="AD66" s="143"/>
      <c r="AL66" s="37" t="str">
        <f>BD!B65</f>
        <v>SANIDAD EN EMERGENCIAS</v>
      </c>
    </row>
    <row r="67" spans="1:46" s="23" customFormat="1" ht="24" customHeight="1" x14ac:dyDescent="0.25">
      <c r="A67" s="168" t="s">
        <v>195</v>
      </c>
      <c r="B67" s="169"/>
      <c r="C67" s="169"/>
      <c r="D67" s="169"/>
      <c r="E67" s="169"/>
      <c r="F67" s="169"/>
      <c r="G67" s="169"/>
      <c r="H67" s="169"/>
      <c r="I67" s="169"/>
      <c r="J67" s="169"/>
      <c r="K67" s="169"/>
      <c r="L67" s="169"/>
      <c r="M67" s="169"/>
      <c r="N67" s="169"/>
      <c r="O67" s="169"/>
      <c r="P67" s="169"/>
      <c r="Q67" s="169"/>
      <c r="R67" s="169"/>
      <c r="S67" s="169"/>
      <c r="T67" s="170"/>
      <c r="U67" s="168" t="s">
        <v>196</v>
      </c>
      <c r="V67" s="169"/>
      <c r="W67" s="169"/>
      <c r="X67" s="169"/>
      <c r="Y67" s="169"/>
      <c r="Z67" s="169"/>
      <c r="AA67" s="169"/>
      <c r="AB67" s="169"/>
      <c r="AC67" s="169"/>
      <c r="AD67" s="170"/>
      <c r="AE67" s="39"/>
      <c r="AF67" s="39"/>
      <c r="AG67" s="39"/>
      <c r="AH67" s="39"/>
      <c r="AI67" s="39"/>
      <c r="AJ67" s="39"/>
      <c r="AK67" s="39"/>
      <c r="AL67" s="37" t="str">
        <f>BD!B66</f>
        <v>SEGURIDAD INDUSTRIAL I</v>
      </c>
      <c r="AM67" s="39"/>
      <c r="AN67" s="39"/>
      <c r="AO67" s="39"/>
      <c r="AP67" s="39"/>
      <c r="AQ67" s="39"/>
      <c r="AR67" s="39"/>
      <c r="AS67" s="39"/>
      <c r="AT67" s="39"/>
    </row>
    <row r="68" spans="1:46" x14ac:dyDescent="0.25">
      <c r="A68" s="171" t="e">
        <f>+VLOOKUP(F6,BD!B:VI,52,0)</f>
        <v>#N/A</v>
      </c>
      <c r="B68" s="172"/>
      <c r="C68" s="172"/>
      <c r="D68" s="172"/>
      <c r="E68" s="172"/>
      <c r="F68" s="172"/>
      <c r="G68" s="172"/>
      <c r="H68" s="172"/>
      <c r="I68" s="172"/>
      <c r="J68" s="172"/>
      <c r="K68" s="172"/>
      <c r="L68" s="172"/>
      <c r="M68" s="172"/>
      <c r="N68" s="172"/>
      <c r="O68" s="172"/>
      <c r="P68" s="172"/>
      <c r="Q68" s="172"/>
      <c r="R68" s="172"/>
      <c r="S68" s="172"/>
      <c r="T68" s="173"/>
      <c r="U68" s="177" t="e">
        <f>+VLOOKUP(F6,BD!B:VI,53,0)</f>
        <v>#N/A</v>
      </c>
      <c r="V68" s="178"/>
      <c r="W68" s="178"/>
      <c r="X68" s="178"/>
      <c r="Y68" s="178"/>
      <c r="Z68" s="178"/>
      <c r="AA68" s="178"/>
      <c r="AB68" s="178"/>
      <c r="AC68" s="178"/>
      <c r="AD68" s="179"/>
      <c r="AL68" s="37" t="str">
        <f>BD!B67</f>
        <v>SEGURIDAD INDUSTRIAL II</v>
      </c>
    </row>
    <row r="69" spans="1:46" s="23" customFormat="1" ht="212.25" customHeight="1" x14ac:dyDescent="0.25">
      <c r="A69" s="174"/>
      <c r="B69" s="175"/>
      <c r="C69" s="175"/>
      <c r="D69" s="175"/>
      <c r="E69" s="175"/>
      <c r="F69" s="175"/>
      <c r="G69" s="175"/>
      <c r="H69" s="175"/>
      <c r="I69" s="175"/>
      <c r="J69" s="175"/>
      <c r="K69" s="175"/>
      <c r="L69" s="175"/>
      <c r="M69" s="175"/>
      <c r="N69" s="175"/>
      <c r="O69" s="175"/>
      <c r="P69" s="175"/>
      <c r="Q69" s="175"/>
      <c r="R69" s="175"/>
      <c r="S69" s="175"/>
      <c r="T69" s="176"/>
      <c r="U69" s="180"/>
      <c r="V69" s="181"/>
      <c r="W69" s="181"/>
      <c r="X69" s="181"/>
      <c r="Y69" s="181"/>
      <c r="Z69" s="181"/>
      <c r="AA69" s="181"/>
      <c r="AB69" s="181"/>
      <c r="AC69" s="181"/>
      <c r="AD69" s="182"/>
      <c r="AE69" s="39"/>
      <c r="AF69" s="39"/>
      <c r="AG69" s="39"/>
      <c r="AH69" s="39"/>
      <c r="AI69" s="39"/>
      <c r="AJ69" s="39"/>
      <c r="AK69" s="39"/>
      <c r="AL69" s="37" t="str">
        <f>BD!B68</f>
        <v>SOPORTE PREHOSPITALARIO EN TRAUMA</v>
      </c>
      <c r="AM69" s="39"/>
      <c r="AN69" s="39"/>
      <c r="AO69" s="39"/>
      <c r="AP69" s="39"/>
      <c r="AQ69" s="39"/>
      <c r="AR69" s="39"/>
      <c r="AS69" s="39"/>
      <c r="AT69" s="39"/>
    </row>
    <row r="70" spans="1:46" s="23" customFormat="1" ht="24" customHeight="1" x14ac:dyDescent="0.25">
      <c r="A70" s="168" t="s">
        <v>197</v>
      </c>
      <c r="B70" s="169"/>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70"/>
      <c r="AE70" s="39"/>
      <c r="AF70" s="39"/>
      <c r="AG70" s="39"/>
      <c r="AH70" s="39"/>
      <c r="AI70" s="39"/>
      <c r="AJ70" s="39"/>
      <c r="AK70" s="39"/>
      <c r="AL70" s="37" t="str">
        <f>BD!B69</f>
        <v>TÉCNICA EXPLORATORIA I</v>
      </c>
      <c r="AM70" s="39"/>
      <c r="AN70" s="39"/>
      <c r="AO70" s="39"/>
      <c r="AP70" s="39"/>
      <c r="AQ70" s="39"/>
      <c r="AR70" s="39"/>
      <c r="AS70" s="39"/>
      <c r="AT70" s="39"/>
    </row>
    <row r="71" spans="1:46" ht="18.75" x14ac:dyDescent="0.3">
      <c r="A71" s="185" t="s">
        <v>238</v>
      </c>
      <c r="B71" s="185"/>
      <c r="C71" s="185"/>
      <c r="D71" s="185"/>
      <c r="E71" s="185"/>
      <c r="F71" s="185"/>
      <c r="G71" s="185"/>
      <c r="H71" s="185"/>
      <c r="I71" s="185"/>
      <c r="J71" s="185"/>
      <c r="K71" s="185"/>
      <c r="L71" s="185"/>
      <c r="M71" s="185"/>
      <c r="N71" s="185"/>
      <c r="O71" s="185"/>
      <c r="P71" s="186" t="s">
        <v>198</v>
      </c>
      <c r="Q71" s="187"/>
      <c r="R71" s="187"/>
      <c r="S71" s="187"/>
      <c r="T71" s="187"/>
      <c r="U71" s="187"/>
      <c r="V71" s="187"/>
      <c r="W71" s="187"/>
      <c r="X71" s="187"/>
      <c r="Y71" s="187"/>
      <c r="Z71" s="187"/>
      <c r="AA71" s="187"/>
      <c r="AB71" s="187"/>
      <c r="AC71" s="183" t="s">
        <v>199</v>
      </c>
      <c r="AD71" s="184"/>
      <c r="AL71" s="37" t="str">
        <f>BD!B72</f>
        <v>TÉCNICA EXPLORATORIA II</v>
      </c>
    </row>
    <row r="72" spans="1:46" ht="15" customHeight="1" x14ac:dyDescent="0.25">
      <c r="A72" s="192" t="e">
        <f>+VLOOKUP(F6,BD!B:VI,531,0)</f>
        <v>#N/A</v>
      </c>
      <c r="B72" s="193"/>
      <c r="C72" s="193"/>
      <c r="D72" s="193"/>
      <c r="E72" s="193"/>
      <c r="F72" s="193"/>
      <c r="G72" s="193"/>
      <c r="H72" s="193"/>
      <c r="I72" s="193"/>
      <c r="J72" s="193"/>
      <c r="K72" s="193"/>
      <c r="L72" s="193"/>
      <c r="M72" s="193"/>
      <c r="N72" s="193"/>
      <c r="O72" s="194"/>
      <c r="P72" s="195"/>
      <c r="Q72" s="195"/>
      <c r="R72" s="195"/>
      <c r="S72" s="195"/>
      <c r="T72" s="195"/>
      <c r="U72" s="195"/>
      <c r="V72" s="195"/>
      <c r="W72" s="195"/>
      <c r="X72" s="195"/>
      <c r="Y72" s="195"/>
      <c r="Z72" s="195"/>
      <c r="AA72" s="195"/>
      <c r="AB72" s="195"/>
      <c r="AC72" s="167"/>
      <c r="AD72" s="167"/>
      <c r="AL72" s="37" t="str">
        <f>BD!B70</f>
        <v>TÉCNICAS DE RESCATE</v>
      </c>
    </row>
    <row r="73" spans="1:46" x14ac:dyDescent="0.25">
      <c r="A73" s="189"/>
      <c r="B73" s="190"/>
      <c r="C73" s="190"/>
      <c r="D73" s="190"/>
      <c r="E73" s="190"/>
      <c r="F73" s="190"/>
      <c r="G73" s="190"/>
      <c r="H73" s="190"/>
      <c r="I73" s="190"/>
      <c r="J73" s="190"/>
      <c r="K73" s="190"/>
      <c r="L73" s="190"/>
      <c r="M73" s="190"/>
      <c r="N73" s="190"/>
      <c r="O73" s="191"/>
      <c r="P73" s="195"/>
      <c r="Q73" s="195"/>
      <c r="R73" s="195"/>
      <c r="S73" s="195"/>
      <c r="T73" s="195"/>
      <c r="U73" s="195"/>
      <c r="V73" s="195"/>
      <c r="W73" s="195"/>
      <c r="X73" s="195"/>
      <c r="Y73" s="195"/>
      <c r="Z73" s="195"/>
      <c r="AA73" s="195"/>
      <c r="AB73" s="195"/>
      <c r="AC73" s="167"/>
      <c r="AD73" s="167"/>
      <c r="AL73" s="37" t="str">
        <f>BD!B71</f>
        <v>TÓPICOS DE PLANEACIÓN URBANA Y AMBIENTAL</v>
      </c>
    </row>
    <row r="74" spans="1:46" ht="18.75" x14ac:dyDescent="0.25">
      <c r="A74" s="189" t="e">
        <f>+VLOOKUP(F6,BD!B:VI,533,0)</f>
        <v>#N/A</v>
      </c>
      <c r="B74" s="190"/>
      <c r="C74" s="190"/>
      <c r="D74" s="190"/>
      <c r="E74" s="190"/>
      <c r="F74" s="190"/>
      <c r="G74" s="190"/>
      <c r="H74" s="190"/>
      <c r="I74" s="190"/>
      <c r="J74" s="190"/>
      <c r="K74" s="190"/>
      <c r="L74" s="190"/>
      <c r="M74" s="190"/>
      <c r="N74" s="190"/>
      <c r="O74" s="191"/>
      <c r="P74" s="166"/>
      <c r="Q74" s="166"/>
      <c r="R74" s="166"/>
      <c r="S74" s="166"/>
      <c r="T74" s="166"/>
      <c r="U74" s="166"/>
      <c r="V74" s="166"/>
      <c r="W74" s="166"/>
      <c r="X74" s="166"/>
      <c r="Y74" s="166"/>
      <c r="Z74" s="166"/>
      <c r="AA74" s="166"/>
      <c r="AB74" s="166"/>
      <c r="AC74" s="167"/>
      <c r="AD74" s="167"/>
      <c r="AL74" s="37"/>
    </row>
    <row r="75" spans="1:46" ht="18.75" x14ac:dyDescent="0.25">
      <c r="A75" s="189"/>
      <c r="B75" s="190"/>
      <c r="C75" s="190"/>
      <c r="D75" s="190"/>
      <c r="E75" s="190"/>
      <c r="F75" s="190"/>
      <c r="G75" s="190"/>
      <c r="H75" s="190"/>
      <c r="I75" s="190"/>
      <c r="J75" s="190"/>
      <c r="K75" s="190"/>
      <c r="L75" s="190"/>
      <c r="M75" s="190"/>
      <c r="N75" s="190"/>
      <c r="O75" s="191"/>
      <c r="P75" s="166"/>
      <c r="Q75" s="166"/>
      <c r="R75" s="166"/>
      <c r="S75" s="166"/>
      <c r="T75" s="166"/>
      <c r="U75" s="166"/>
      <c r="V75" s="166"/>
      <c r="W75" s="166"/>
      <c r="X75" s="166"/>
      <c r="Y75" s="166"/>
      <c r="Z75" s="166"/>
      <c r="AA75" s="166"/>
      <c r="AB75" s="166"/>
      <c r="AC75" s="167"/>
      <c r="AD75" s="167"/>
    </row>
    <row r="76" spans="1:46" ht="18.75" x14ac:dyDescent="0.25">
      <c r="A76" s="189" t="e">
        <f>+VLOOKUP(F6,BD!B:VI,534,0)</f>
        <v>#N/A</v>
      </c>
      <c r="B76" s="190"/>
      <c r="C76" s="190"/>
      <c r="D76" s="190"/>
      <c r="E76" s="190"/>
      <c r="F76" s="190"/>
      <c r="G76" s="190"/>
      <c r="H76" s="190"/>
      <c r="I76" s="190"/>
      <c r="J76" s="190"/>
      <c r="K76" s="190"/>
      <c r="L76" s="190"/>
      <c r="M76" s="190"/>
      <c r="N76" s="190"/>
      <c r="O76" s="191"/>
      <c r="P76" s="166"/>
      <c r="Q76" s="166"/>
      <c r="R76" s="166"/>
      <c r="S76" s="166"/>
      <c r="T76" s="166"/>
      <c r="U76" s="166"/>
      <c r="V76" s="166"/>
      <c r="W76" s="166"/>
      <c r="X76" s="166"/>
      <c r="Y76" s="166"/>
      <c r="Z76" s="166"/>
      <c r="AA76" s="166"/>
      <c r="AB76" s="166"/>
      <c r="AC76" s="167"/>
      <c r="AD76" s="167"/>
    </row>
    <row r="77" spans="1:46" ht="18.75" x14ac:dyDescent="0.25">
      <c r="A77" s="189"/>
      <c r="B77" s="190"/>
      <c r="C77" s="190"/>
      <c r="D77" s="190"/>
      <c r="E77" s="190"/>
      <c r="F77" s="190"/>
      <c r="G77" s="190"/>
      <c r="H77" s="190"/>
      <c r="I77" s="190"/>
      <c r="J77" s="190"/>
      <c r="K77" s="190"/>
      <c r="L77" s="190"/>
      <c r="M77" s="190"/>
      <c r="N77" s="190"/>
      <c r="O77" s="191"/>
      <c r="P77" s="166"/>
      <c r="Q77" s="166"/>
      <c r="R77" s="166"/>
      <c r="S77" s="166"/>
      <c r="T77" s="166"/>
      <c r="U77" s="166"/>
      <c r="V77" s="166"/>
      <c r="W77" s="166"/>
      <c r="X77" s="166"/>
      <c r="Y77" s="166"/>
      <c r="Z77" s="166"/>
      <c r="AA77" s="166"/>
      <c r="AB77" s="166"/>
      <c r="AC77" s="167"/>
      <c r="AD77" s="167"/>
    </row>
    <row r="78" spans="1:46" ht="18.75" x14ac:dyDescent="0.25">
      <c r="A78" s="189" t="e">
        <f>+VLOOKUP(F6,BD!B:VI,535,0)</f>
        <v>#N/A</v>
      </c>
      <c r="B78" s="190"/>
      <c r="C78" s="190"/>
      <c r="D78" s="190"/>
      <c r="E78" s="190"/>
      <c r="F78" s="190"/>
      <c r="G78" s="190"/>
      <c r="H78" s="190"/>
      <c r="I78" s="190"/>
      <c r="J78" s="190"/>
      <c r="K78" s="190"/>
      <c r="L78" s="190"/>
      <c r="M78" s="190"/>
      <c r="N78" s="190"/>
      <c r="O78" s="191"/>
      <c r="P78" s="166"/>
      <c r="Q78" s="166"/>
      <c r="R78" s="166"/>
      <c r="S78" s="166"/>
      <c r="T78" s="166"/>
      <c r="U78" s="166"/>
      <c r="V78" s="166"/>
      <c r="W78" s="166"/>
      <c r="X78" s="166"/>
      <c r="Y78" s="166"/>
      <c r="Z78" s="166"/>
      <c r="AA78" s="166"/>
      <c r="AB78" s="166"/>
      <c r="AC78" s="167"/>
      <c r="AD78" s="167"/>
    </row>
    <row r="79" spans="1:46" ht="18.75" x14ac:dyDescent="0.25">
      <c r="A79" s="189"/>
      <c r="B79" s="190"/>
      <c r="C79" s="190"/>
      <c r="D79" s="190"/>
      <c r="E79" s="190"/>
      <c r="F79" s="190"/>
      <c r="G79" s="190"/>
      <c r="H79" s="190"/>
      <c r="I79" s="190"/>
      <c r="J79" s="190"/>
      <c r="K79" s="190"/>
      <c r="L79" s="190"/>
      <c r="M79" s="190"/>
      <c r="N79" s="190"/>
      <c r="O79" s="191"/>
      <c r="P79" s="166"/>
      <c r="Q79" s="166"/>
      <c r="R79" s="166"/>
      <c r="S79" s="166"/>
      <c r="T79" s="166"/>
      <c r="U79" s="166"/>
      <c r="V79" s="166"/>
      <c r="W79" s="166"/>
      <c r="X79" s="166"/>
      <c r="Y79" s="166"/>
      <c r="Z79" s="166"/>
      <c r="AA79" s="166"/>
      <c r="AB79" s="166"/>
      <c r="AC79" s="167"/>
      <c r="AD79" s="167"/>
    </row>
    <row r="80" spans="1:46" ht="18.75" x14ac:dyDescent="0.25">
      <c r="A80" s="197" t="e">
        <f>+VLOOKUP(F6,BD!B:VI,536,0)</f>
        <v>#N/A</v>
      </c>
      <c r="B80" s="198"/>
      <c r="C80" s="198"/>
      <c r="D80" s="198"/>
      <c r="E80" s="198"/>
      <c r="F80" s="198"/>
      <c r="G80" s="198"/>
      <c r="H80" s="198"/>
      <c r="I80" s="198"/>
      <c r="J80" s="198"/>
      <c r="K80" s="198"/>
      <c r="L80" s="198"/>
      <c r="M80" s="198"/>
      <c r="N80" s="198"/>
      <c r="O80" s="199"/>
      <c r="P80" s="200"/>
      <c r="Q80" s="200"/>
      <c r="R80" s="200"/>
      <c r="S80" s="200"/>
      <c r="T80" s="200"/>
      <c r="U80" s="200"/>
      <c r="V80" s="200"/>
      <c r="W80" s="200"/>
      <c r="X80" s="200"/>
      <c r="Y80" s="200"/>
      <c r="Z80" s="200"/>
      <c r="AA80" s="200"/>
      <c r="AB80" s="200"/>
      <c r="AC80" s="201">
        <f>SUM(AC72:AD79)</f>
        <v>0</v>
      </c>
      <c r="AD80" s="202"/>
    </row>
    <row r="81" spans="1:46" x14ac:dyDescent="0.25"/>
    <row r="82" spans="1:46" x14ac:dyDescent="0.25"/>
    <row r="83" spans="1:46" x14ac:dyDescent="0.25"/>
    <row r="84" spans="1:46" x14ac:dyDescent="0.25"/>
    <row r="85" spans="1:46" x14ac:dyDescent="0.25">
      <c r="A85" s="31"/>
      <c r="B85" s="196"/>
      <c r="C85" s="196"/>
      <c r="D85" s="196"/>
      <c r="E85" s="196"/>
      <c r="F85" s="196"/>
      <c r="G85" s="196"/>
      <c r="H85" s="196"/>
      <c r="I85" s="196"/>
      <c r="J85" s="196"/>
      <c r="K85" s="31"/>
      <c r="L85" s="196"/>
      <c r="M85" s="196"/>
      <c r="N85" s="196"/>
      <c r="O85" s="196"/>
      <c r="P85" s="196"/>
      <c r="Q85" s="196"/>
      <c r="R85" s="196"/>
      <c r="S85" s="196"/>
      <c r="T85" s="196"/>
      <c r="U85" s="31"/>
      <c r="V85" s="196"/>
      <c r="W85" s="196"/>
      <c r="X85" s="196"/>
      <c r="Y85" s="196"/>
      <c r="Z85" s="196"/>
      <c r="AA85" s="196"/>
      <c r="AB85" s="196"/>
      <c r="AC85" s="196"/>
      <c r="AD85" s="196"/>
    </row>
    <row r="86" spans="1:46" s="7" customFormat="1" x14ac:dyDescent="0.25">
      <c r="A86" s="30"/>
      <c r="B86" s="31" t="s">
        <v>560</v>
      </c>
      <c r="C86" s="31"/>
      <c r="D86" s="31"/>
      <c r="E86" s="31"/>
      <c r="F86" s="31"/>
      <c r="G86" s="31"/>
      <c r="H86" s="31"/>
      <c r="I86" s="31"/>
      <c r="J86" s="30"/>
      <c r="K86" s="31"/>
      <c r="L86" s="31"/>
      <c r="M86" s="31" t="s">
        <v>561</v>
      </c>
      <c r="N86" s="31"/>
      <c r="O86" s="31"/>
      <c r="P86" s="35"/>
      <c r="Q86" s="35"/>
      <c r="R86" s="30"/>
      <c r="S86" s="31"/>
      <c r="T86" s="31"/>
      <c r="U86" s="31"/>
      <c r="V86" s="31" t="s">
        <v>562</v>
      </c>
      <c r="W86" s="31"/>
      <c r="X86" s="31"/>
      <c r="Y86" s="31"/>
      <c r="Z86" s="31"/>
      <c r="AA86" s="31"/>
      <c r="AB86" s="31"/>
      <c r="AC86" s="31"/>
      <c r="AD86" s="30"/>
      <c r="AE86" s="36"/>
      <c r="AF86" s="36"/>
      <c r="AG86" s="36"/>
      <c r="AH86" s="36"/>
      <c r="AI86" s="36"/>
      <c r="AJ86" s="36"/>
      <c r="AK86" s="36"/>
      <c r="AL86" s="36"/>
      <c r="AM86" s="36"/>
      <c r="AN86" s="36"/>
      <c r="AO86" s="36"/>
      <c r="AP86" s="36"/>
      <c r="AQ86" s="36"/>
      <c r="AR86" s="36"/>
      <c r="AS86" s="36"/>
      <c r="AT86" s="36"/>
    </row>
    <row r="87" spans="1:46" x14ac:dyDescent="0.25">
      <c r="A87" s="35" t="s">
        <v>206</v>
      </c>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0"/>
    </row>
    <row r="88" spans="1:46" x14ac:dyDescent="0.25">
      <c r="A88" s="188" t="s">
        <v>4009</v>
      </c>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row>
  </sheetData>
  <sheetProtection password="B7B8" sheet="1" objects="1" scenarios="1" formatCells="0" formatColumns="0" selectLockedCells="1"/>
  <sortState ref="AL3:AL73">
    <sortCondition ref="AL3"/>
  </sortState>
  <mergeCells count="177">
    <mergeCell ref="A88:AD88"/>
    <mergeCell ref="A78:O79"/>
    <mergeCell ref="A72:O73"/>
    <mergeCell ref="A74:O75"/>
    <mergeCell ref="A76:O77"/>
    <mergeCell ref="P72:AB72"/>
    <mergeCell ref="AC72:AD72"/>
    <mergeCell ref="P73:AB73"/>
    <mergeCell ref="AC73:AD73"/>
    <mergeCell ref="P74:AB74"/>
    <mergeCell ref="AC74:AD74"/>
    <mergeCell ref="P75:AB75"/>
    <mergeCell ref="AC75:AD75"/>
    <mergeCell ref="L85:T85"/>
    <mergeCell ref="B85:J85"/>
    <mergeCell ref="V85:AD85"/>
    <mergeCell ref="A80:O80"/>
    <mergeCell ref="P80:AB80"/>
    <mergeCell ref="AC80:AD80"/>
    <mergeCell ref="AC76:AD76"/>
    <mergeCell ref="P77:AB77"/>
    <mergeCell ref="AC77:AD77"/>
    <mergeCell ref="P78:AB78"/>
    <mergeCell ref="AC78:AD78"/>
    <mergeCell ref="P79:AB79"/>
    <mergeCell ref="AC79:AD79"/>
    <mergeCell ref="P76:AB76"/>
    <mergeCell ref="A61:A63"/>
    <mergeCell ref="B61:R63"/>
    <mergeCell ref="T61:X61"/>
    <mergeCell ref="Z61:AD63"/>
    <mergeCell ref="T62:X62"/>
    <mergeCell ref="T63:X63"/>
    <mergeCell ref="A67:T67"/>
    <mergeCell ref="U67:AD67"/>
    <mergeCell ref="A68:T69"/>
    <mergeCell ref="U68:AD69"/>
    <mergeCell ref="AC71:AD71"/>
    <mergeCell ref="A64:A66"/>
    <mergeCell ref="B64:R66"/>
    <mergeCell ref="T64:X64"/>
    <mergeCell ref="Z64:AD66"/>
    <mergeCell ref="T65:X65"/>
    <mergeCell ref="T66:X66"/>
    <mergeCell ref="A70:AD70"/>
    <mergeCell ref="A71:O71"/>
    <mergeCell ref="P71:AB71"/>
    <mergeCell ref="B57:R57"/>
    <mergeCell ref="T57:W57"/>
    <mergeCell ref="Z57:AD57"/>
    <mergeCell ref="A58:A60"/>
    <mergeCell ref="B58:R60"/>
    <mergeCell ref="T58:X58"/>
    <mergeCell ref="Z58:AD60"/>
    <mergeCell ref="T59:X59"/>
    <mergeCell ref="T60:X60"/>
    <mergeCell ref="A54:A56"/>
    <mergeCell ref="B54:R56"/>
    <mergeCell ref="T54:X54"/>
    <mergeCell ref="Z54:AD56"/>
    <mergeCell ref="T55:X55"/>
    <mergeCell ref="T56:X56"/>
    <mergeCell ref="A51:A53"/>
    <mergeCell ref="B51:R53"/>
    <mergeCell ref="T51:X51"/>
    <mergeCell ref="Z51:AD53"/>
    <mergeCell ref="T52:X52"/>
    <mergeCell ref="T53:X53"/>
    <mergeCell ref="A48:A50"/>
    <mergeCell ref="B48:R50"/>
    <mergeCell ref="T48:X48"/>
    <mergeCell ref="Z48:AD50"/>
    <mergeCell ref="T49:X49"/>
    <mergeCell ref="T50:X50"/>
    <mergeCell ref="A45:A47"/>
    <mergeCell ref="B45:R47"/>
    <mergeCell ref="T45:X45"/>
    <mergeCell ref="Z45:AD47"/>
    <mergeCell ref="T46:X46"/>
    <mergeCell ref="T47:X47"/>
    <mergeCell ref="A42:A44"/>
    <mergeCell ref="B42:R44"/>
    <mergeCell ref="T42:X42"/>
    <mergeCell ref="Z42:AD44"/>
    <mergeCell ref="T43:X43"/>
    <mergeCell ref="T44:X44"/>
    <mergeCell ref="A39:A41"/>
    <mergeCell ref="B39:R41"/>
    <mergeCell ref="T39:X39"/>
    <mergeCell ref="Z39:AD41"/>
    <mergeCell ref="T40:X40"/>
    <mergeCell ref="T41:X41"/>
    <mergeCell ref="B35:R35"/>
    <mergeCell ref="T35:W35"/>
    <mergeCell ref="Z35:AD35"/>
    <mergeCell ref="A36:A38"/>
    <mergeCell ref="B36:R38"/>
    <mergeCell ref="T36:X36"/>
    <mergeCell ref="Z36:AD38"/>
    <mergeCell ref="T37:X37"/>
    <mergeCell ref="T38:X38"/>
    <mergeCell ref="A32:A34"/>
    <mergeCell ref="B32:R34"/>
    <mergeCell ref="T32:X32"/>
    <mergeCell ref="Z32:AD34"/>
    <mergeCell ref="T33:X33"/>
    <mergeCell ref="T34:X34"/>
    <mergeCell ref="T28:X28"/>
    <mergeCell ref="A29:A31"/>
    <mergeCell ref="B29:R31"/>
    <mergeCell ref="T29:X29"/>
    <mergeCell ref="Z29:AD31"/>
    <mergeCell ref="T30:X30"/>
    <mergeCell ref="T31:X31"/>
    <mergeCell ref="A24:AD24"/>
    <mergeCell ref="B25:R25"/>
    <mergeCell ref="T25:W25"/>
    <mergeCell ref="Z25:AD25"/>
    <mergeCell ref="A26:A28"/>
    <mergeCell ref="B26:R28"/>
    <mergeCell ref="T26:X26"/>
    <mergeCell ref="Z26:AD28"/>
    <mergeCell ref="T27:X2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13:O13"/>
    <mergeCell ref="Q13:AD13"/>
    <mergeCell ref="A14:O14"/>
    <mergeCell ref="Q14:AD14"/>
    <mergeCell ref="A8:E8"/>
    <mergeCell ref="A9:E9"/>
    <mergeCell ref="F9:H9"/>
    <mergeCell ref="M9:O9"/>
    <mergeCell ref="Q9:T9"/>
    <mergeCell ref="V9:Y9"/>
    <mergeCell ref="Z9:AD9"/>
    <mergeCell ref="F8:AD8"/>
    <mergeCell ref="A2:AD2"/>
    <mergeCell ref="A5:AB5"/>
    <mergeCell ref="A6:E6"/>
    <mergeCell ref="F6:AD6"/>
    <mergeCell ref="A7:E7"/>
    <mergeCell ref="F7:AD7"/>
    <mergeCell ref="A10:AD10"/>
    <mergeCell ref="A11:AD11"/>
    <mergeCell ref="A12:AD12"/>
  </mergeCells>
  <conditionalFormatting sqref="A54:B54 A58:B58 A61:B61 A29 A18:A23 A26 A32 AC80:AD80 P72:AD79 A64:B64 A36:B36 A39:B39 A42:B42 A45:B45 A48:B48 A51:B51 H17:AA23 S26:S34 S36:S56 S58:S66">
    <cfRule type="containsBlanks" dxfId="117" priority="150">
      <formula>LEN(TRIM(A17))=0</formula>
    </cfRule>
  </conditionalFormatting>
  <conditionalFormatting sqref="AD5">
    <cfRule type="containsBlanks" dxfId="116" priority="118">
      <formula>LEN(TRIM(AD5))=0</formula>
    </cfRule>
  </conditionalFormatting>
  <conditionalFormatting sqref="A13:O14">
    <cfRule type="containsBlanks" dxfId="115" priority="78">
      <formula>LEN(TRIM(A13))=0</formula>
    </cfRule>
  </conditionalFormatting>
  <conditionalFormatting sqref="Q13:AD14">
    <cfRule type="containsBlanks" dxfId="114" priority="77">
      <formula>LEN(TRIM(Q13))=0</formula>
    </cfRule>
  </conditionalFormatting>
  <conditionalFormatting sqref="B26">
    <cfRule type="containsBlanks" dxfId="113" priority="75">
      <formula>LEN(TRIM(B26))=0</formula>
    </cfRule>
  </conditionalFormatting>
  <conditionalFormatting sqref="B29">
    <cfRule type="containsBlanks" dxfId="112" priority="52">
      <formula>LEN(TRIM(B29))=0</formula>
    </cfRule>
  </conditionalFormatting>
  <conditionalFormatting sqref="B32">
    <cfRule type="containsBlanks" dxfId="111" priority="51">
      <formula>LEN(TRIM(B32))=0</formula>
    </cfRule>
  </conditionalFormatting>
  <conditionalFormatting sqref="T58">
    <cfRule type="containsBlanks" dxfId="110" priority="5">
      <formula>LEN(TRIM(T58))=0</formula>
    </cfRule>
  </conditionalFormatting>
  <conditionalFormatting sqref="T36:T56">
    <cfRule type="containsBlanks" dxfId="109" priority="4">
      <formula>LEN(TRIM(T36))=0</formula>
    </cfRule>
  </conditionalFormatting>
  <conditionalFormatting sqref="T59:T66">
    <cfRule type="containsBlanks" dxfId="108" priority="3">
      <formula>LEN(TRIM(T59))=0</formula>
    </cfRule>
  </conditionalFormatting>
  <conditionalFormatting sqref="T26">
    <cfRule type="containsBlanks" dxfId="107" priority="2">
      <formula>LEN(TRIM(T26))=0</formula>
    </cfRule>
  </conditionalFormatting>
  <conditionalFormatting sqref="T27:T34">
    <cfRule type="containsBlanks" dxfId="106" priority="1">
      <formula>LEN(TRIM(T27))=0</formula>
    </cfRule>
  </conditionalFormatting>
  <dataValidations count="6">
    <dataValidation type="list" allowBlank="1" showInputMessage="1" showErrorMessage="1" sqref="A54 A61 A58 A26 A32 A64 A29 A36 A39 A42 A45 A48 A51">
      <formula1>"1,2,3,4,5,6,7,8,9,10,11,12,13,14,15"</formula1>
    </dataValidation>
    <dataValidation type="list" allowBlank="1" showInputMessage="1" showErrorMessage="1" sqref="S26:S34 S36:S56 Y26:Y34 S58:S66 Y58:Y66 Y36:Y56">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 type="list" allowBlank="1" showInputMessage="1" showErrorMessage="1" sqref="F6:AD6">
      <formula1>$AL$2:$AL$73</formula1>
    </dataValidation>
  </dataValidations>
  <printOptions horizontalCentered="1"/>
  <pageMargins left="0.19685039370078741" right="0.19685039370078741" top="0.19685039370078741" bottom="0.19685039370078741" header="0" footer="0"/>
  <pageSetup scale="80" fitToHeight="2" orientation="portrait" verticalDpi="300" r:id="rId1"/>
  <rowBreaks count="1" manualBreakCount="1">
    <brk id="47" max="29"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8"/>
  <sheetViews>
    <sheetView view="pageBreakPreview" topLeftCell="A10" zoomScale="120" zoomScaleNormal="120" zoomScaleSheetLayoutView="120" workbookViewId="0">
      <selection activeCell="A13" sqref="A13:O13"/>
    </sheetView>
  </sheetViews>
  <sheetFormatPr baseColWidth="10" defaultColWidth="0" defaultRowHeight="15" zeroHeight="1" x14ac:dyDescent="0.25"/>
  <cols>
    <col min="1" max="29" width="4.28515625" style="24" customWidth="1"/>
    <col min="30" max="30" width="4.28515625" style="7" customWidth="1"/>
    <col min="31" max="31" width="11.85546875" style="7" customWidth="1"/>
    <col min="32" max="37" width="4.28515625" style="4" hidden="1" customWidth="1"/>
    <col min="38" max="38" width="11.42578125" style="3" hidden="1" customWidth="1"/>
    <col min="39" max="41" width="11.42578125" style="25" hidden="1" customWidth="1"/>
    <col min="42" max="42" width="4.28515625" style="25" hidden="1" customWidth="1"/>
    <col min="43" max="43" width="0" style="25" hidden="1" customWidth="1"/>
    <col min="44" max="16384" width="11.42578125" style="4" hidden="1"/>
  </cols>
  <sheetData>
    <row r="1" spans="1:43"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L1" s="3" t="s">
        <v>204</v>
      </c>
      <c r="AM1" s="3" t="s">
        <v>190</v>
      </c>
      <c r="AN1" s="4"/>
      <c r="AO1" s="4"/>
      <c r="AP1" s="4"/>
      <c r="AQ1" s="4"/>
    </row>
    <row r="2" spans="1:43" ht="21" customHeight="1" x14ac:dyDescent="0.25">
      <c r="A2" s="61" t="str">
        <f>+'UT 1'!A2:AD2</f>
        <v>PLANEACIÓN ACADÉMICA REV. 0</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3"/>
      <c r="AL2" s="3" t="s">
        <v>123</v>
      </c>
      <c r="AM2" s="59" t="s">
        <v>228</v>
      </c>
      <c r="AN2" s="4"/>
      <c r="AO2" s="4"/>
      <c r="AP2" s="4"/>
      <c r="AQ2" s="4"/>
    </row>
    <row r="3" spans="1:43"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L3" s="3" t="s">
        <v>106</v>
      </c>
      <c r="AM3" s="59" t="s">
        <v>236</v>
      </c>
      <c r="AN3" s="4"/>
      <c r="AO3" s="4"/>
      <c r="AP3" s="4"/>
      <c r="AQ3" s="4"/>
    </row>
    <row r="4" spans="1:43"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6"/>
      <c r="AB4" s="5"/>
      <c r="AC4" s="5"/>
      <c r="AD4" s="5"/>
      <c r="AL4" s="3" t="s">
        <v>113</v>
      </c>
      <c r="AM4" s="59" t="s">
        <v>213</v>
      </c>
      <c r="AN4" s="4"/>
      <c r="AO4" s="4"/>
      <c r="AP4" s="4"/>
      <c r="AQ4" s="4"/>
    </row>
    <row r="5" spans="1:43" x14ac:dyDescent="0.25">
      <c r="A5" s="62" t="s">
        <v>172</v>
      </c>
      <c r="B5" s="63"/>
      <c r="C5" s="63"/>
      <c r="D5" s="63"/>
      <c r="E5" s="63"/>
      <c r="F5" s="63"/>
      <c r="G5" s="63"/>
      <c r="H5" s="63"/>
      <c r="I5" s="63"/>
      <c r="J5" s="63"/>
      <c r="K5" s="63"/>
      <c r="L5" s="63"/>
      <c r="M5" s="63"/>
      <c r="N5" s="63"/>
      <c r="O5" s="63"/>
      <c r="P5" s="63"/>
      <c r="Q5" s="63"/>
      <c r="R5" s="63"/>
      <c r="S5" s="63"/>
      <c r="T5" s="63"/>
      <c r="U5" s="63"/>
      <c r="V5" s="63"/>
      <c r="W5" s="63"/>
      <c r="X5" s="63"/>
      <c r="Y5" s="63"/>
      <c r="Z5" s="63"/>
      <c r="AA5" s="63"/>
      <c r="AB5" s="64"/>
      <c r="AC5" s="8" t="s">
        <v>173</v>
      </c>
      <c r="AD5" s="9" t="s">
        <v>31</v>
      </c>
      <c r="AL5" s="3" t="s">
        <v>145</v>
      </c>
      <c r="AM5" s="59" t="s">
        <v>221</v>
      </c>
      <c r="AN5" s="4"/>
      <c r="AO5" s="4"/>
      <c r="AP5" s="4"/>
      <c r="AQ5" s="4"/>
    </row>
    <row r="6" spans="1:43" ht="15.75" customHeight="1" x14ac:dyDescent="0.3">
      <c r="A6" s="65" t="s">
        <v>174</v>
      </c>
      <c r="B6" s="66"/>
      <c r="C6" s="66"/>
      <c r="D6" s="66"/>
      <c r="E6" s="66"/>
      <c r="F6" s="203">
        <f>+'UT 1'!F6:AD6</f>
        <v>0</v>
      </c>
      <c r="G6" s="204"/>
      <c r="H6" s="204"/>
      <c r="I6" s="204"/>
      <c r="J6" s="204"/>
      <c r="K6" s="204"/>
      <c r="L6" s="204"/>
      <c r="M6" s="204"/>
      <c r="N6" s="204"/>
      <c r="O6" s="204"/>
      <c r="P6" s="204"/>
      <c r="Q6" s="204"/>
      <c r="R6" s="204"/>
      <c r="S6" s="204"/>
      <c r="T6" s="204"/>
      <c r="U6" s="204"/>
      <c r="V6" s="204"/>
      <c r="W6" s="204"/>
      <c r="X6" s="204"/>
      <c r="Y6" s="204"/>
      <c r="Z6" s="204"/>
      <c r="AA6" s="204"/>
      <c r="AB6" s="204"/>
      <c r="AC6" s="205"/>
      <c r="AD6" s="206"/>
      <c r="AL6" s="3" t="s">
        <v>165</v>
      </c>
      <c r="AM6" s="59" t="s">
        <v>225</v>
      </c>
      <c r="AN6" s="4"/>
      <c r="AO6" s="4"/>
      <c r="AP6" s="4"/>
      <c r="AQ6" s="4"/>
    </row>
    <row r="7" spans="1:43" ht="15.75" x14ac:dyDescent="0.25">
      <c r="A7" s="71" t="s">
        <v>175</v>
      </c>
      <c r="B7" s="72"/>
      <c r="C7" s="72"/>
      <c r="D7" s="72"/>
      <c r="E7" s="73"/>
      <c r="F7" s="74" t="e">
        <f>+VLOOKUP(F6,BD!B:VI,2,0)</f>
        <v>#N/A</v>
      </c>
      <c r="G7" s="75"/>
      <c r="H7" s="75"/>
      <c r="I7" s="75"/>
      <c r="J7" s="75"/>
      <c r="K7" s="75"/>
      <c r="L7" s="75"/>
      <c r="M7" s="75"/>
      <c r="N7" s="75"/>
      <c r="O7" s="75"/>
      <c r="P7" s="75"/>
      <c r="Q7" s="75"/>
      <c r="R7" s="75"/>
      <c r="S7" s="75"/>
      <c r="T7" s="75"/>
      <c r="U7" s="75"/>
      <c r="V7" s="75"/>
      <c r="W7" s="75"/>
      <c r="X7" s="75"/>
      <c r="Y7" s="75"/>
      <c r="Z7" s="75"/>
      <c r="AA7" s="75"/>
      <c r="AB7" s="75"/>
      <c r="AC7" s="75"/>
      <c r="AD7" s="76"/>
      <c r="AL7" s="3" t="s">
        <v>137</v>
      </c>
      <c r="AM7" s="59" t="s">
        <v>226</v>
      </c>
      <c r="AN7" s="4"/>
      <c r="AO7" s="4"/>
      <c r="AP7" s="4"/>
      <c r="AQ7" s="4"/>
    </row>
    <row r="8" spans="1:43" x14ac:dyDescent="0.25">
      <c r="A8" s="83" t="s">
        <v>205</v>
      </c>
      <c r="B8" s="84"/>
      <c r="C8" s="84"/>
      <c r="D8" s="84"/>
      <c r="E8" s="84"/>
      <c r="F8" s="93" t="e">
        <f>+VLOOKUP(F6,BD!B:VI,59,0)</f>
        <v>#N/A</v>
      </c>
      <c r="G8" s="94"/>
      <c r="H8" s="94"/>
      <c r="I8" s="94"/>
      <c r="J8" s="94"/>
      <c r="K8" s="94"/>
      <c r="L8" s="94"/>
      <c r="M8" s="94"/>
      <c r="N8" s="94"/>
      <c r="O8" s="94"/>
      <c r="P8" s="94"/>
      <c r="Q8" s="94"/>
      <c r="R8" s="94"/>
      <c r="S8" s="94"/>
      <c r="T8" s="94"/>
      <c r="U8" s="94"/>
      <c r="V8" s="94"/>
      <c r="W8" s="94"/>
      <c r="X8" s="94"/>
      <c r="Y8" s="94"/>
      <c r="Z8" s="94"/>
      <c r="AA8" s="94"/>
      <c r="AB8" s="94"/>
      <c r="AC8" s="94"/>
      <c r="AD8" s="95"/>
      <c r="AL8" s="3" t="s">
        <v>149</v>
      </c>
      <c r="AM8" s="59" t="s">
        <v>229</v>
      </c>
      <c r="AN8" s="4"/>
      <c r="AO8" s="4"/>
      <c r="AP8" s="4"/>
      <c r="AQ8" s="4"/>
    </row>
    <row r="9" spans="1:43" ht="15.75" customHeight="1" x14ac:dyDescent="0.25">
      <c r="A9" s="65" t="s">
        <v>176</v>
      </c>
      <c r="B9" s="66"/>
      <c r="C9" s="66"/>
      <c r="D9" s="66"/>
      <c r="E9" s="66"/>
      <c r="F9" s="85" t="e">
        <f>+VLOOKUP(F6,BD!B:VI,4,0)</f>
        <v>#N/A</v>
      </c>
      <c r="G9" s="86"/>
      <c r="H9" s="87"/>
      <c r="I9" s="10" t="s">
        <v>177</v>
      </c>
      <c r="J9" s="11"/>
      <c r="K9" s="11"/>
      <c r="L9" s="12" t="e">
        <f>+VLOOKUP(F6,BD!B:VI,60,0)</f>
        <v>#N/A</v>
      </c>
      <c r="M9" s="88" t="s">
        <v>178</v>
      </c>
      <c r="N9" s="89"/>
      <c r="O9" s="89"/>
      <c r="P9" s="13" t="e">
        <f>+VLOOKUP(F6,BD!B:VI,61,0)</f>
        <v>#N/A</v>
      </c>
      <c r="Q9" s="88" t="s">
        <v>179</v>
      </c>
      <c r="R9" s="89"/>
      <c r="S9" s="89"/>
      <c r="T9" s="89"/>
      <c r="U9" s="14" t="e">
        <f>+VLOOKUP(F6,BD!B:VI,8,0)</f>
        <v>#N/A</v>
      </c>
      <c r="V9" s="88" t="s">
        <v>180</v>
      </c>
      <c r="W9" s="89"/>
      <c r="X9" s="89"/>
      <c r="Y9" s="89"/>
      <c r="Z9" s="90" t="e">
        <f>+VLOOKUP(F6,BD!B:VI,105,0)</f>
        <v>#N/A</v>
      </c>
      <c r="AA9" s="91"/>
      <c r="AB9" s="91"/>
      <c r="AC9" s="91"/>
      <c r="AD9" s="92"/>
      <c r="AL9" s="3" t="s">
        <v>150</v>
      </c>
      <c r="AM9" s="59" t="s">
        <v>220</v>
      </c>
      <c r="AN9" s="4"/>
      <c r="AO9" s="4"/>
      <c r="AP9" s="4"/>
      <c r="AQ9" s="4"/>
    </row>
    <row r="10" spans="1:43" x14ac:dyDescent="0.25">
      <c r="A10" s="62" t="s">
        <v>181</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4"/>
      <c r="AL10" s="3" t="s">
        <v>103</v>
      </c>
      <c r="AM10" s="59" t="s">
        <v>215</v>
      </c>
      <c r="AN10" s="4"/>
      <c r="AO10" s="4"/>
      <c r="AP10" s="4"/>
      <c r="AQ10" s="4"/>
    </row>
    <row r="11" spans="1:43" ht="34.5" customHeight="1" x14ac:dyDescent="0.25">
      <c r="A11" s="77" t="e">
        <f>+VLOOKUP(F6,BD!B:VI,63,0)</f>
        <v>#N/A</v>
      </c>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9"/>
      <c r="AL11" s="3" t="s">
        <v>143</v>
      </c>
      <c r="AM11" s="59" t="s">
        <v>230</v>
      </c>
      <c r="AN11" s="4"/>
      <c r="AO11" s="4"/>
      <c r="AP11" s="4"/>
      <c r="AQ11" s="4"/>
    </row>
    <row r="12" spans="1:43" x14ac:dyDescent="0.25">
      <c r="A12" s="62" t="s">
        <v>237</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4"/>
      <c r="AL12" s="3" t="s">
        <v>207</v>
      </c>
      <c r="AM12" s="59" t="s">
        <v>231</v>
      </c>
      <c r="AN12" s="4"/>
      <c r="AO12" s="4"/>
      <c r="AP12" s="4"/>
      <c r="AQ12" s="4"/>
    </row>
    <row r="13" spans="1:43" ht="21" customHeight="1" x14ac:dyDescent="0.25">
      <c r="A13" s="80"/>
      <c r="B13" s="81"/>
      <c r="C13" s="81"/>
      <c r="D13" s="81"/>
      <c r="E13" s="81"/>
      <c r="F13" s="81"/>
      <c r="G13" s="81"/>
      <c r="H13" s="81"/>
      <c r="I13" s="81"/>
      <c r="J13" s="81"/>
      <c r="K13" s="81"/>
      <c r="L13" s="81"/>
      <c r="M13" s="81"/>
      <c r="N13" s="81"/>
      <c r="O13" s="82"/>
      <c r="P13" s="34" t="s">
        <v>182</v>
      </c>
      <c r="Q13" s="80"/>
      <c r="R13" s="81"/>
      <c r="S13" s="81"/>
      <c r="T13" s="81"/>
      <c r="U13" s="81"/>
      <c r="V13" s="81"/>
      <c r="W13" s="81"/>
      <c r="X13" s="81"/>
      <c r="Y13" s="81"/>
      <c r="Z13" s="81"/>
      <c r="AA13" s="81"/>
      <c r="AB13" s="81"/>
      <c r="AC13" s="81"/>
      <c r="AD13" s="82"/>
      <c r="AE13" s="7" t="s">
        <v>182</v>
      </c>
      <c r="AL13" s="3" t="s">
        <v>208</v>
      </c>
      <c r="AM13" s="59" t="s">
        <v>217</v>
      </c>
      <c r="AN13" s="4"/>
      <c r="AO13" s="4"/>
      <c r="AP13" s="4"/>
      <c r="AQ13" s="4"/>
    </row>
    <row r="14" spans="1:43" ht="21" customHeight="1" x14ac:dyDescent="0.25">
      <c r="A14" s="80"/>
      <c r="B14" s="81"/>
      <c r="C14" s="81"/>
      <c r="D14" s="81"/>
      <c r="E14" s="81"/>
      <c r="F14" s="81"/>
      <c r="G14" s="81"/>
      <c r="H14" s="81"/>
      <c r="I14" s="81"/>
      <c r="J14" s="81"/>
      <c r="K14" s="81"/>
      <c r="L14" s="81"/>
      <c r="M14" s="81"/>
      <c r="N14" s="81"/>
      <c r="O14" s="82"/>
      <c r="P14" s="34" t="s">
        <v>182</v>
      </c>
      <c r="Q14" s="80"/>
      <c r="R14" s="81"/>
      <c r="S14" s="81"/>
      <c r="T14" s="81"/>
      <c r="U14" s="81"/>
      <c r="V14" s="81"/>
      <c r="W14" s="81"/>
      <c r="X14" s="81"/>
      <c r="Y14" s="81"/>
      <c r="Z14" s="81"/>
      <c r="AA14" s="81"/>
      <c r="AB14" s="81"/>
      <c r="AC14" s="81"/>
      <c r="AD14" s="82"/>
      <c r="AE14" s="7" t="s">
        <v>182</v>
      </c>
      <c r="AL14" s="3" t="s">
        <v>209</v>
      </c>
      <c r="AM14" s="59" t="s">
        <v>223</v>
      </c>
      <c r="AN14" s="4"/>
      <c r="AO14" s="4"/>
      <c r="AP14" s="4"/>
      <c r="AQ14" s="4"/>
    </row>
    <row r="15" spans="1:43" x14ac:dyDescent="0.25">
      <c r="A15" s="105" t="s">
        <v>211</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7"/>
      <c r="AL15" s="3" t="s">
        <v>124</v>
      </c>
      <c r="AM15" s="59" t="s">
        <v>232</v>
      </c>
      <c r="AN15" s="4"/>
      <c r="AO15" s="4"/>
      <c r="AP15" s="4"/>
      <c r="AQ15" s="4"/>
    </row>
    <row r="16" spans="1:43" x14ac:dyDescent="0.25">
      <c r="A16" s="108" t="s">
        <v>183</v>
      </c>
      <c r="B16" s="108"/>
      <c r="C16" s="108"/>
      <c r="D16" s="108"/>
      <c r="E16" s="108"/>
      <c r="F16" s="108"/>
      <c r="G16" s="108"/>
      <c r="H16" s="109" t="s">
        <v>184</v>
      </c>
      <c r="I16" s="109"/>
      <c r="J16" s="109"/>
      <c r="K16" s="109"/>
      <c r="L16" s="109"/>
      <c r="M16" s="109"/>
      <c r="N16" s="109"/>
      <c r="O16" s="109"/>
      <c r="P16" s="109"/>
      <c r="Q16" s="109"/>
      <c r="R16" s="109"/>
      <c r="S16" s="109"/>
      <c r="T16" s="109"/>
      <c r="U16" s="109"/>
      <c r="V16" s="109"/>
      <c r="W16" s="109"/>
      <c r="X16" s="109"/>
      <c r="Y16" s="110"/>
      <c r="Z16" s="111" t="s">
        <v>185</v>
      </c>
      <c r="AA16" s="112"/>
      <c r="AB16" s="113" t="s">
        <v>186</v>
      </c>
      <c r="AC16" s="114"/>
      <c r="AD16" s="115"/>
      <c r="AL16" s="3" t="s">
        <v>129</v>
      </c>
      <c r="AM16" s="59" t="s">
        <v>218</v>
      </c>
      <c r="AN16" s="4"/>
      <c r="AO16" s="4"/>
      <c r="AP16" s="4"/>
      <c r="AQ16" s="4"/>
    </row>
    <row r="17" spans="1:43" s="16" customFormat="1" ht="39" customHeight="1" x14ac:dyDescent="0.25">
      <c r="A17" s="207" t="e">
        <f>IF(VLOOKUP(F6,BD!B:VI,64,0)=0,"----------------------------------------------------",(VLOOKUP(F6,BD!B:VI,64,0)))</f>
        <v>#N/A</v>
      </c>
      <c r="B17" s="208"/>
      <c r="C17" s="208"/>
      <c r="D17" s="208"/>
      <c r="E17" s="208"/>
      <c r="F17" s="208"/>
      <c r="G17" s="209"/>
      <c r="H17" s="210"/>
      <c r="I17" s="100"/>
      <c r="J17" s="100"/>
      <c r="K17" s="100"/>
      <c r="L17" s="100"/>
      <c r="M17" s="100"/>
      <c r="N17" s="100"/>
      <c r="O17" s="100"/>
      <c r="P17" s="100"/>
      <c r="Q17" s="100"/>
      <c r="R17" s="100"/>
      <c r="S17" s="100"/>
      <c r="T17" s="100"/>
      <c r="U17" s="100"/>
      <c r="V17" s="100"/>
      <c r="W17" s="100"/>
      <c r="X17" s="100"/>
      <c r="Y17" s="101"/>
      <c r="Z17" s="102"/>
      <c r="AA17" s="103"/>
      <c r="AB17" s="104" t="str">
        <f>+IF(Z17="","","Firma de conclusión del tema")</f>
        <v/>
      </c>
      <c r="AC17" s="104"/>
      <c r="AD17" s="104"/>
      <c r="AE17" s="15"/>
      <c r="AL17" s="27" t="s">
        <v>153</v>
      </c>
      <c r="AM17" s="59" t="s">
        <v>233</v>
      </c>
    </row>
    <row r="18" spans="1:43" s="16" customFormat="1" ht="39" customHeight="1" x14ac:dyDescent="0.25">
      <c r="A18" s="207" t="e">
        <f>IF(VLOOKUP(F6,BD!B:VI,68,0)=0,"----------------------------------------------------",(VLOOKUP(F6,BD!B:VI,68,0)))</f>
        <v>#N/A</v>
      </c>
      <c r="B18" s="208"/>
      <c r="C18" s="208"/>
      <c r="D18" s="208"/>
      <c r="E18" s="208"/>
      <c r="F18" s="208"/>
      <c r="G18" s="209"/>
      <c r="H18" s="210"/>
      <c r="I18" s="100"/>
      <c r="J18" s="100"/>
      <c r="K18" s="100"/>
      <c r="L18" s="100"/>
      <c r="M18" s="100"/>
      <c r="N18" s="100"/>
      <c r="O18" s="100"/>
      <c r="P18" s="100"/>
      <c r="Q18" s="100"/>
      <c r="R18" s="100"/>
      <c r="S18" s="100"/>
      <c r="T18" s="100"/>
      <c r="U18" s="100"/>
      <c r="V18" s="100"/>
      <c r="W18" s="100"/>
      <c r="X18" s="100"/>
      <c r="Y18" s="101"/>
      <c r="Z18" s="102"/>
      <c r="AA18" s="103"/>
      <c r="AB18" s="104" t="str">
        <f t="shared" ref="AB18:AB23" si="0">+IF(Z18="","","Firma de conclusión del tema")</f>
        <v/>
      </c>
      <c r="AC18" s="104"/>
      <c r="AD18" s="104"/>
      <c r="AE18" s="15"/>
      <c r="AL18" s="27" t="s">
        <v>130</v>
      </c>
      <c r="AM18" s="59" t="s">
        <v>219</v>
      </c>
    </row>
    <row r="19" spans="1:43" s="16" customFormat="1" ht="39" customHeight="1" x14ac:dyDescent="0.25">
      <c r="A19" s="207" t="e">
        <f>IF(VLOOKUP(F6,BD!B:VI,72,0)=0,"----------------------------------------------------",(VLOOKUP(F6,BD!B:VI,72,0)))</f>
        <v>#N/A</v>
      </c>
      <c r="B19" s="208"/>
      <c r="C19" s="208"/>
      <c r="D19" s="208"/>
      <c r="E19" s="208"/>
      <c r="F19" s="208"/>
      <c r="G19" s="209"/>
      <c r="H19" s="210"/>
      <c r="I19" s="100"/>
      <c r="J19" s="100"/>
      <c r="K19" s="100"/>
      <c r="L19" s="100"/>
      <c r="M19" s="100"/>
      <c r="N19" s="100"/>
      <c r="O19" s="100"/>
      <c r="P19" s="100"/>
      <c r="Q19" s="100"/>
      <c r="R19" s="100"/>
      <c r="S19" s="100"/>
      <c r="T19" s="100"/>
      <c r="U19" s="100"/>
      <c r="V19" s="100"/>
      <c r="W19" s="100"/>
      <c r="X19" s="100"/>
      <c r="Y19" s="101"/>
      <c r="Z19" s="102"/>
      <c r="AA19" s="103"/>
      <c r="AB19" s="104" t="str">
        <f t="shared" si="0"/>
        <v/>
      </c>
      <c r="AC19" s="104"/>
      <c r="AD19" s="104"/>
      <c r="AE19" s="15"/>
      <c r="AL19" s="27" t="s">
        <v>138</v>
      </c>
      <c r="AM19" s="59" t="s">
        <v>224</v>
      </c>
    </row>
    <row r="20" spans="1:43" s="16" customFormat="1" ht="39" customHeight="1" x14ac:dyDescent="0.25">
      <c r="A20" s="207" t="e">
        <f>IF(VLOOKUP(F6,BD!B:VI,76,0)=0,"----------------------------------------------------",(VLOOKUP(F6,BD!B:VI,76,0)))</f>
        <v>#N/A</v>
      </c>
      <c r="B20" s="208"/>
      <c r="C20" s="208"/>
      <c r="D20" s="208"/>
      <c r="E20" s="208"/>
      <c r="F20" s="208"/>
      <c r="G20" s="209"/>
      <c r="H20" s="210"/>
      <c r="I20" s="100"/>
      <c r="J20" s="100"/>
      <c r="K20" s="100"/>
      <c r="L20" s="100"/>
      <c r="M20" s="100"/>
      <c r="N20" s="100"/>
      <c r="O20" s="100"/>
      <c r="P20" s="100"/>
      <c r="Q20" s="100"/>
      <c r="R20" s="100"/>
      <c r="S20" s="100"/>
      <c r="T20" s="100"/>
      <c r="U20" s="100"/>
      <c r="V20" s="100"/>
      <c r="W20" s="100"/>
      <c r="X20" s="100"/>
      <c r="Y20" s="101"/>
      <c r="Z20" s="102"/>
      <c r="AA20" s="103"/>
      <c r="AB20" s="104" t="str">
        <f t="shared" si="0"/>
        <v/>
      </c>
      <c r="AC20" s="104"/>
      <c r="AD20" s="104"/>
      <c r="AE20" s="15"/>
      <c r="AL20" s="27" t="s">
        <v>132</v>
      </c>
      <c r="AM20" s="59" t="s">
        <v>216</v>
      </c>
    </row>
    <row r="21" spans="1:43" s="16" customFormat="1" ht="39" customHeight="1" x14ac:dyDescent="0.25">
      <c r="A21" s="207" t="e">
        <f>IF(VLOOKUP(F6,BD!B:VI,80,0)=0,"----------------------------------------------------",(VLOOKUP(F6,BD!B:VI,80,0)))</f>
        <v>#N/A</v>
      </c>
      <c r="B21" s="208"/>
      <c r="C21" s="208"/>
      <c r="D21" s="208"/>
      <c r="E21" s="208"/>
      <c r="F21" s="208"/>
      <c r="G21" s="209"/>
      <c r="H21" s="210"/>
      <c r="I21" s="100"/>
      <c r="J21" s="100"/>
      <c r="K21" s="100"/>
      <c r="L21" s="100"/>
      <c r="M21" s="100"/>
      <c r="N21" s="100"/>
      <c r="O21" s="100"/>
      <c r="P21" s="100"/>
      <c r="Q21" s="100"/>
      <c r="R21" s="100"/>
      <c r="S21" s="100"/>
      <c r="T21" s="100"/>
      <c r="U21" s="100"/>
      <c r="V21" s="100"/>
      <c r="W21" s="100"/>
      <c r="X21" s="100"/>
      <c r="Y21" s="101"/>
      <c r="Z21" s="102"/>
      <c r="AA21" s="103"/>
      <c r="AB21" s="104" t="str">
        <f t="shared" si="0"/>
        <v/>
      </c>
      <c r="AC21" s="104"/>
      <c r="AD21" s="104"/>
      <c r="AE21" s="15"/>
      <c r="AL21" s="27" t="s">
        <v>203</v>
      </c>
      <c r="AM21" s="59" t="s">
        <v>222</v>
      </c>
    </row>
    <row r="22" spans="1:43" s="16" customFormat="1" ht="39" customHeight="1" x14ac:dyDescent="0.25">
      <c r="A22" s="207" t="e">
        <f>IF(VLOOKUP(F6,BD!B:VI,84,0)=0,"----------------------------------------------------",(VLOOKUP(F6,BD!B:VI,84,0)))</f>
        <v>#N/A</v>
      </c>
      <c r="B22" s="208"/>
      <c r="C22" s="208"/>
      <c r="D22" s="208"/>
      <c r="E22" s="208"/>
      <c r="F22" s="208"/>
      <c r="G22" s="209"/>
      <c r="H22" s="210"/>
      <c r="I22" s="100"/>
      <c r="J22" s="100"/>
      <c r="K22" s="100"/>
      <c r="L22" s="100"/>
      <c r="M22" s="100"/>
      <c r="N22" s="100"/>
      <c r="O22" s="100"/>
      <c r="P22" s="100"/>
      <c r="Q22" s="100"/>
      <c r="R22" s="100"/>
      <c r="S22" s="100"/>
      <c r="T22" s="100"/>
      <c r="U22" s="100"/>
      <c r="V22" s="100"/>
      <c r="W22" s="100"/>
      <c r="X22" s="100"/>
      <c r="Y22" s="101"/>
      <c r="Z22" s="102"/>
      <c r="AA22" s="103"/>
      <c r="AB22" s="104" t="str">
        <f t="shared" si="0"/>
        <v/>
      </c>
      <c r="AC22" s="104"/>
      <c r="AD22" s="104"/>
      <c r="AE22" s="15"/>
      <c r="AL22" s="27" t="s">
        <v>171</v>
      </c>
      <c r="AM22" s="59" t="s">
        <v>234</v>
      </c>
    </row>
    <row r="23" spans="1:43" s="16" customFormat="1" ht="39" customHeight="1" x14ac:dyDescent="0.25">
      <c r="A23" s="207" t="e">
        <f>IF(VLOOKUP(F6,BD!B:VI,88,0)=0,"----------------------------------------------------",(VLOOKUP(F6,BD!B:VI,88,0)))</f>
        <v>#N/A</v>
      </c>
      <c r="B23" s="208"/>
      <c r="C23" s="208"/>
      <c r="D23" s="208"/>
      <c r="E23" s="208"/>
      <c r="F23" s="208"/>
      <c r="G23" s="209"/>
      <c r="H23" s="210"/>
      <c r="I23" s="100"/>
      <c r="J23" s="100"/>
      <c r="K23" s="100"/>
      <c r="L23" s="100"/>
      <c r="M23" s="100"/>
      <c r="N23" s="100"/>
      <c r="O23" s="100"/>
      <c r="P23" s="100"/>
      <c r="Q23" s="100"/>
      <c r="R23" s="100"/>
      <c r="S23" s="100"/>
      <c r="T23" s="100"/>
      <c r="U23" s="100"/>
      <c r="V23" s="100"/>
      <c r="W23" s="100"/>
      <c r="X23" s="100"/>
      <c r="Y23" s="101"/>
      <c r="Z23" s="102"/>
      <c r="AA23" s="103"/>
      <c r="AB23" s="104" t="str">
        <f t="shared" si="0"/>
        <v/>
      </c>
      <c r="AC23" s="104"/>
      <c r="AD23" s="104"/>
      <c r="AE23" s="15"/>
      <c r="AL23" s="27" t="s">
        <v>111</v>
      </c>
      <c r="AM23" s="59" t="s">
        <v>235</v>
      </c>
    </row>
    <row r="24" spans="1:43" ht="18" customHeight="1" x14ac:dyDescent="0.25">
      <c r="A24" s="116" t="s">
        <v>212</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8"/>
      <c r="AL24" s="3" t="s">
        <v>210</v>
      </c>
      <c r="AM24" s="59" t="s">
        <v>214</v>
      </c>
      <c r="AN24" s="4"/>
      <c r="AO24" s="4"/>
      <c r="AP24" s="4"/>
      <c r="AQ24" s="4"/>
    </row>
    <row r="25" spans="1:43" x14ac:dyDescent="0.25">
      <c r="A25" s="17" t="s">
        <v>187</v>
      </c>
      <c r="B25" s="109" t="s">
        <v>188</v>
      </c>
      <c r="C25" s="109"/>
      <c r="D25" s="109"/>
      <c r="E25" s="109"/>
      <c r="F25" s="109"/>
      <c r="G25" s="109"/>
      <c r="H25" s="109"/>
      <c r="I25" s="109"/>
      <c r="J25" s="109"/>
      <c r="K25" s="109"/>
      <c r="L25" s="109"/>
      <c r="M25" s="109"/>
      <c r="N25" s="109"/>
      <c r="O25" s="109"/>
      <c r="P25" s="109"/>
      <c r="Q25" s="109"/>
      <c r="R25" s="110"/>
      <c r="S25" s="18" t="s">
        <v>189</v>
      </c>
      <c r="T25" s="108" t="s">
        <v>190</v>
      </c>
      <c r="U25" s="108"/>
      <c r="V25" s="108"/>
      <c r="W25" s="108"/>
      <c r="X25" s="19"/>
      <c r="Y25" s="32" t="s">
        <v>191</v>
      </c>
      <c r="Z25" s="119" t="s">
        <v>192</v>
      </c>
      <c r="AA25" s="119"/>
      <c r="AB25" s="119"/>
      <c r="AC25" s="119"/>
      <c r="AD25" s="119"/>
      <c r="AL25" s="3" t="s">
        <v>141</v>
      </c>
      <c r="AM25" s="59" t="s">
        <v>227</v>
      </c>
      <c r="AN25" s="4"/>
      <c r="AO25" s="4"/>
      <c r="AP25" s="4"/>
      <c r="AQ25" s="4"/>
    </row>
    <row r="26" spans="1:43" ht="13.5" customHeight="1" x14ac:dyDescent="0.25">
      <c r="A26" s="120">
        <v>1</v>
      </c>
      <c r="B26" s="123"/>
      <c r="C26" s="124"/>
      <c r="D26" s="124"/>
      <c r="E26" s="124"/>
      <c r="F26" s="124"/>
      <c r="G26" s="124"/>
      <c r="H26" s="124"/>
      <c r="I26" s="124"/>
      <c r="J26" s="124"/>
      <c r="K26" s="124"/>
      <c r="L26" s="124"/>
      <c r="M26" s="124"/>
      <c r="N26" s="124"/>
      <c r="O26" s="124"/>
      <c r="P26" s="124"/>
      <c r="Q26" s="124"/>
      <c r="R26" s="125"/>
      <c r="S26" s="29"/>
      <c r="T26" s="132"/>
      <c r="U26" s="133"/>
      <c r="V26" s="133"/>
      <c r="W26" s="133"/>
      <c r="X26" s="134"/>
      <c r="Y26" s="21"/>
      <c r="Z26" s="135"/>
      <c r="AA26" s="136"/>
      <c r="AB26" s="136"/>
      <c r="AC26" s="136"/>
      <c r="AD26" s="137"/>
      <c r="AL26" s="3" t="s">
        <v>110</v>
      </c>
      <c r="AM26" s="4"/>
      <c r="AN26" s="4"/>
      <c r="AO26" s="4"/>
      <c r="AP26" s="4"/>
      <c r="AQ26" s="4"/>
    </row>
    <row r="27" spans="1:43" ht="13.5" customHeight="1" x14ac:dyDescent="0.25">
      <c r="A27" s="121"/>
      <c r="B27" s="126"/>
      <c r="C27" s="127"/>
      <c r="D27" s="127"/>
      <c r="E27" s="127"/>
      <c r="F27" s="127"/>
      <c r="G27" s="127"/>
      <c r="H27" s="127"/>
      <c r="I27" s="127"/>
      <c r="J27" s="127"/>
      <c r="K27" s="127"/>
      <c r="L27" s="127"/>
      <c r="M27" s="127"/>
      <c r="N27" s="127"/>
      <c r="O27" s="127"/>
      <c r="P27" s="127"/>
      <c r="Q27" s="127"/>
      <c r="R27" s="128"/>
      <c r="S27" s="29"/>
      <c r="T27" s="132"/>
      <c r="U27" s="133"/>
      <c r="V27" s="133"/>
      <c r="W27" s="133"/>
      <c r="X27" s="134"/>
      <c r="Y27" s="21"/>
      <c r="Z27" s="138"/>
      <c r="AA27" s="139"/>
      <c r="AB27" s="139"/>
      <c r="AC27" s="139"/>
      <c r="AD27" s="140"/>
      <c r="AL27" s="3" t="s">
        <v>120</v>
      </c>
      <c r="AM27" s="4"/>
      <c r="AN27" s="4"/>
      <c r="AO27" s="4"/>
      <c r="AP27" s="4"/>
      <c r="AQ27" s="4"/>
    </row>
    <row r="28" spans="1:43" ht="13.5" customHeight="1" x14ac:dyDescent="0.25">
      <c r="A28" s="122"/>
      <c r="B28" s="129"/>
      <c r="C28" s="130"/>
      <c r="D28" s="130"/>
      <c r="E28" s="130"/>
      <c r="F28" s="130"/>
      <c r="G28" s="130"/>
      <c r="H28" s="130"/>
      <c r="I28" s="130"/>
      <c r="J28" s="130"/>
      <c r="K28" s="130"/>
      <c r="L28" s="130"/>
      <c r="M28" s="130"/>
      <c r="N28" s="130"/>
      <c r="O28" s="130"/>
      <c r="P28" s="130"/>
      <c r="Q28" s="130"/>
      <c r="R28" s="131"/>
      <c r="S28" s="29"/>
      <c r="T28" s="132"/>
      <c r="U28" s="133"/>
      <c r="V28" s="133"/>
      <c r="W28" s="133"/>
      <c r="X28" s="134"/>
      <c r="Y28" s="21"/>
      <c r="Z28" s="141"/>
      <c r="AA28" s="142"/>
      <c r="AB28" s="142"/>
      <c r="AC28" s="142"/>
      <c r="AD28" s="143"/>
      <c r="AL28" s="3" t="s">
        <v>200</v>
      </c>
      <c r="AM28" s="4"/>
      <c r="AN28" s="4"/>
      <c r="AO28" s="4"/>
      <c r="AP28" s="4"/>
      <c r="AQ28" s="4"/>
    </row>
    <row r="29" spans="1:43" ht="13.5" customHeight="1" x14ac:dyDescent="0.25">
      <c r="A29" s="120">
        <v>2</v>
      </c>
      <c r="B29" s="123"/>
      <c r="C29" s="124"/>
      <c r="D29" s="124"/>
      <c r="E29" s="124"/>
      <c r="F29" s="124"/>
      <c r="G29" s="124"/>
      <c r="H29" s="124"/>
      <c r="I29" s="124"/>
      <c r="J29" s="124"/>
      <c r="K29" s="124"/>
      <c r="L29" s="124"/>
      <c r="M29" s="124"/>
      <c r="N29" s="124"/>
      <c r="O29" s="124"/>
      <c r="P29" s="124"/>
      <c r="Q29" s="124"/>
      <c r="R29" s="125"/>
      <c r="S29" s="29"/>
      <c r="T29" s="132"/>
      <c r="U29" s="133"/>
      <c r="V29" s="133"/>
      <c r="W29" s="133"/>
      <c r="X29" s="134"/>
      <c r="Y29" s="21"/>
      <c r="Z29" s="135"/>
      <c r="AA29" s="136"/>
      <c r="AB29" s="136"/>
      <c r="AC29" s="136"/>
      <c r="AD29" s="137"/>
      <c r="AL29" s="3" t="s">
        <v>201</v>
      </c>
      <c r="AM29" s="4"/>
      <c r="AN29" s="4"/>
      <c r="AO29" s="4"/>
      <c r="AP29" s="4"/>
      <c r="AQ29" s="4"/>
    </row>
    <row r="30" spans="1:43" ht="13.5" customHeight="1" x14ac:dyDescent="0.25">
      <c r="A30" s="121"/>
      <c r="B30" s="126"/>
      <c r="C30" s="127"/>
      <c r="D30" s="127"/>
      <c r="E30" s="127"/>
      <c r="F30" s="127"/>
      <c r="G30" s="127"/>
      <c r="H30" s="127"/>
      <c r="I30" s="127"/>
      <c r="J30" s="127"/>
      <c r="K30" s="127"/>
      <c r="L30" s="127"/>
      <c r="M30" s="127"/>
      <c r="N30" s="127"/>
      <c r="O30" s="127"/>
      <c r="P30" s="127"/>
      <c r="Q30" s="127"/>
      <c r="R30" s="128"/>
      <c r="S30" s="29"/>
      <c r="T30" s="132"/>
      <c r="U30" s="133"/>
      <c r="V30" s="133"/>
      <c r="W30" s="133"/>
      <c r="X30" s="134"/>
      <c r="Y30" s="21"/>
      <c r="Z30" s="138"/>
      <c r="AA30" s="139"/>
      <c r="AB30" s="139"/>
      <c r="AC30" s="139"/>
      <c r="AD30" s="140"/>
      <c r="AL30" s="3" t="s">
        <v>202</v>
      </c>
      <c r="AM30" s="4"/>
      <c r="AN30" s="4"/>
      <c r="AO30" s="4"/>
      <c r="AP30" s="4"/>
      <c r="AQ30" s="4"/>
    </row>
    <row r="31" spans="1:43" ht="13.5" customHeight="1" x14ac:dyDescent="0.25">
      <c r="A31" s="122"/>
      <c r="B31" s="129"/>
      <c r="C31" s="130"/>
      <c r="D31" s="130"/>
      <c r="E31" s="130"/>
      <c r="F31" s="130"/>
      <c r="G31" s="130"/>
      <c r="H31" s="130"/>
      <c r="I31" s="130"/>
      <c r="J31" s="130"/>
      <c r="K31" s="130"/>
      <c r="L31" s="130"/>
      <c r="M31" s="130"/>
      <c r="N31" s="130"/>
      <c r="O31" s="130"/>
      <c r="P31" s="130"/>
      <c r="Q31" s="130"/>
      <c r="R31" s="131"/>
      <c r="S31" s="29"/>
      <c r="T31" s="132"/>
      <c r="U31" s="133"/>
      <c r="V31" s="133"/>
      <c r="W31" s="133"/>
      <c r="X31" s="134"/>
      <c r="Y31" s="21"/>
      <c r="Z31" s="141"/>
      <c r="AA31" s="142"/>
      <c r="AB31" s="142"/>
      <c r="AC31" s="142"/>
      <c r="AD31" s="143"/>
      <c r="AL31" s="3" t="s">
        <v>169</v>
      </c>
      <c r="AM31" s="4"/>
      <c r="AN31" s="4"/>
      <c r="AO31" s="4"/>
      <c r="AP31" s="4"/>
      <c r="AQ31" s="4"/>
    </row>
    <row r="32" spans="1:43" ht="13.5" customHeight="1" x14ac:dyDescent="0.25">
      <c r="A32" s="120">
        <v>3</v>
      </c>
      <c r="B32" s="123"/>
      <c r="C32" s="124"/>
      <c r="D32" s="124"/>
      <c r="E32" s="124"/>
      <c r="F32" s="124"/>
      <c r="G32" s="124"/>
      <c r="H32" s="124"/>
      <c r="I32" s="124"/>
      <c r="J32" s="124"/>
      <c r="K32" s="124"/>
      <c r="L32" s="124"/>
      <c r="M32" s="124"/>
      <c r="N32" s="124"/>
      <c r="O32" s="124"/>
      <c r="P32" s="124"/>
      <c r="Q32" s="124"/>
      <c r="R32" s="125"/>
      <c r="S32" s="29"/>
      <c r="T32" s="132"/>
      <c r="U32" s="133"/>
      <c r="V32" s="133"/>
      <c r="W32" s="133"/>
      <c r="X32" s="134"/>
      <c r="Y32" s="21"/>
      <c r="Z32" s="135"/>
      <c r="AA32" s="136"/>
      <c r="AB32" s="136"/>
      <c r="AC32" s="136"/>
      <c r="AD32" s="137"/>
      <c r="AL32" s="3" t="s">
        <v>117</v>
      </c>
      <c r="AM32" s="4"/>
      <c r="AN32" s="4"/>
      <c r="AO32" s="4"/>
      <c r="AP32" s="4"/>
      <c r="AQ32" s="4"/>
    </row>
    <row r="33" spans="1:43" ht="13.5" customHeight="1" x14ac:dyDescent="0.25">
      <c r="A33" s="121"/>
      <c r="B33" s="126"/>
      <c r="C33" s="127"/>
      <c r="D33" s="127"/>
      <c r="E33" s="127"/>
      <c r="F33" s="127"/>
      <c r="G33" s="127"/>
      <c r="H33" s="127"/>
      <c r="I33" s="127"/>
      <c r="J33" s="127"/>
      <c r="K33" s="127"/>
      <c r="L33" s="127"/>
      <c r="M33" s="127"/>
      <c r="N33" s="127"/>
      <c r="O33" s="127"/>
      <c r="P33" s="127"/>
      <c r="Q33" s="127"/>
      <c r="R33" s="128"/>
      <c r="S33" s="29"/>
      <c r="T33" s="132"/>
      <c r="U33" s="133"/>
      <c r="V33" s="133"/>
      <c r="W33" s="133"/>
      <c r="X33" s="134"/>
      <c r="Y33" s="21"/>
      <c r="Z33" s="138"/>
      <c r="AA33" s="139"/>
      <c r="AB33" s="139"/>
      <c r="AC33" s="139"/>
      <c r="AD33" s="140"/>
      <c r="AL33" s="3" t="s">
        <v>163</v>
      </c>
      <c r="AM33" s="4"/>
      <c r="AN33" s="4"/>
      <c r="AO33" s="4"/>
      <c r="AP33" s="4"/>
      <c r="AQ33" s="4"/>
    </row>
    <row r="34" spans="1:43" ht="13.5" customHeight="1" x14ac:dyDescent="0.25">
      <c r="A34" s="122"/>
      <c r="B34" s="129"/>
      <c r="C34" s="130"/>
      <c r="D34" s="130"/>
      <c r="E34" s="130"/>
      <c r="F34" s="130"/>
      <c r="G34" s="130"/>
      <c r="H34" s="130"/>
      <c r="I34" s="130"/>
      <c r="J34" s="130"/>
      <c r="K34" s="130"/>
      <c r="L34" s="130"/>
      <c r="M34" s="130"/>
      <c r="N34" s="130"/>
      <c r="O34" s="130"/>
      <c r="P34" s="130"/>
      <c r="Q34" s="130"/>
      <c r="R34" s="131"/>
      <c r="S34" s="29"/>
      <c r="T34" s="132"/>
      <c r="U34" s="133"/>
      <c r="V34" s="133"/>
      <c r="W34" s="133"/>
      <c r="X34" s="134"/>
      <c r="Y34" s="21"/>
      <c r="Z34" s="141"/>
      <c r="AA34" s="142"/>
      <c r="AB34" s="142"/>
      <c r="AC34" s="142"/>
      <c r="AD34" s="143"/>
      <c r="AL34" s="3" t="s">
        <v>131</v>
      </c>
      <c r="AM34" s="4"/>
      <c r="AN34" s="4"/>
      <c r="AO34" s="4"/>
      <c r="AP34" s="4"/>
      <c r="AQ34" s="4"/>
    </row>
    <row r="35" spans="1:43" x14ac:dyDescent="0.25">
      <c r="A35" s="17" t="s">
        <v>187</v>
      </c>
      <c r="B35" s="109" t="s">
        <v>193</v>
      </c>
      <c r="C35" s="109"/>
      <c r="D35" s="109"/>
      <c r="E35" s="109"/>
      <c r="F35" s="109"/>
      <c r="G35" s="109"/>
      <c r="H35" s="109"/>
      <c r="I35" s="109"/>
      <c r="J35" s="109"/>
      <c r="K35" s="109"/>
      <c r="L35" s="109"/>
      <c r="M35" s="109"/>
      <c r="N35" s="109"/>
      <c r="O35" s="109"/>
      <c r="P35" s="109"/>
      <c r="Q35" s="109"/>
      <c r="R35" s="110"/>
      <c r="S35" s="18" t="s">
        <v>189</v>
      </c>
      <c r="T35" s="108" t="s">
        <v>190</v>
      </c>
      <c r="U35" s="108"/>
      <c r="V35" s="108"/>
      <c r="W35" s="108"/>
      <c r="X35" s="19"/>
      <c r="Y35" s="32" t="s">
        <v>191</v>
      </c>
      <c r="Z35" s="144" t="s">
        <v>192</v>
      </c>
      <c r="AA35" s="145"/>
      <c r="AB35" s="145"/>
      <c r="AC35" s="145"/>
      <c r="AD35" s="146"/>
      <c r="AL35" s="3" t="s">
        <v>139</v>
      </c>
      <c r="AM35" s="4"/>
      <c r="AN35" s="4"/>
      <c r="AO35" s="4"/>
      <c r="AP35" s="4"/>
      <c r="AQ35" s="4"/>
    </row>
    <row r="36" spans="1:43" ht="12.75" customHeight="1" x14ac:dyDescent="0.25">
      <c r="A36" s="120">
        <v>4</v>
      </c>
      <c r="B36" s="147"/>
      <c r="C36" s="148"/>
      <c r="D36" s="148"/>
      <c r="E36" s="148"/>
      <c r="F36" s="148"/>
      <c r="G36" s="148"/>
      <c r="H36" s="148"/>
      <c r="I36" s="148"/>
      <c r="J36" s="148"/>
      <c r="K36" s="148"/>
      <c r="L36" s="148"/>
      <c r="M36" s="148"/>
      <c r="N36" s="148"/>
      <c r="O36" s="148"/>
      <c r="P36" s="148"/>
      <c r="Q36" s="148"/>
      <c r="R36" s="149"/>
      <c r="S36" s="29"/>
      <c r="T36" s="132"/>
      <c r="U36" s="133"/>
      <c r="V36" s="133"/>
      <c r="W36" s="133"/>
      <c r="X36" s="134"/>
      <c r="Y36" s="21"/>
      <c r="Z36" s="135"/>
      <c r="AA36" s="136"/>
      <c r="AB36" s="136"/>
      <c r="AC36" s="136"/>
      <c r="AD36" s="137"/>
      <c r="AL36" s="3" t="s">
        <v>166</v>
      </c>
      <c r="AM36" s="4"/>
      <c r="AN36" s="4"/>
      <c r="AO36" s="4"/>
      <c r="AP36" s="4"/>
      <c r="AQ36" s="4"/>
    </row>
    <row r="37" spans="1:43" ht="12.75" customHeight="1" x14ac:dyDescent="0.25">
      <c r="A37" s="121"/>
      <c r="B37" s="150"/>
      <c r="C37" s="151"/>
      <c r="D37" s="151"/>
      <c r="E37" s="151"/>
      <c r="F37" s="151"/>
      <c r="G37" s="151"/>
      <c r="H37" s="151"/>
      <c r="I37" s="151"/>
      <c r="J37" s="151"/>
      <c r="K37" s="151"/>
      <c r="L37" s="151"/>
      <c r="M37" s="151"/>
      <c r="N37" s="151"/>
      <c r="O37" s="151"/>
      <c r="P37" s="151"/>
      <c r="Q37" s="151"/>
      <c r="R37" s="152"/>
      <c r="S37" s="29"/>
      <c r="T37" s="132"/>
      <c r="U37" s="133"/>
      <c r="V37" s="133"/>
      <c r="W37" s="133"/>
      <c r="X37" s="134"/>
      <c r="Y37" s="21"/>
      <c r="Z37" s="138"/>
      <c r="AA37" s="139"/>
      <c r="AB37" s="139"/>
      <c r="AC37" s="139"/>
      <c r="AD37" s="140"/>
      <c r="AL37" s="3" t="s">
        <v>105</v>
      </c>
      <c r="AM37" s="4"/>
      <c r="AN37" s="4"/>
      <c r="AO37" s="4"/>
      <c r="AP37" s="4"/>
      <c r="AQ37" s="4"/>
    </row>
    <row r="38" spans="1:43" ht="12.75" customHeight="1" x14ac:dyDescent="0.25">
      <c r="A38" s="122"/>
      <c r="B38" s="153"/>
      <c r="C38" s="154"/>
      <c r="D38" s="154"/>
      <c r="E38" s="154"/>
      <c r="F38" s="154"/>
      <c r="G38" s="154"/>
      <c r="H38" s="154"/>
      <c r="I38" s="154"/>
      <c r="J38" s="154"/>
      <c r="K38" s="154"/>
      <c r="L38" s="154"/>
      <c r="M38" s="154"/>
      <c r="N38" s="154"/>
      <c r="O38" s="154"/>
      <c r="P38" s="154"/>
      <c r="Q38" s="154"/>
      <c r="R38" s="155"/>
      <c r="S38" s="29"/>
      <c r="T38" s="132"/>
      <c r="U38" s="133"/>
      <c r="V38" s="133"/>
      <c r="W38" s="133"/>
      <c r="X38" s="134"/>
      <c r="Y38" s="21"/>
      <c r="Z38" s="141"/>
      <c r="AA38" s="142"/>
      <c r="AB38" s="142"/>
      <c r="AC38" s="142"/>
      <c r="AD38" s="143"/>
      <c r="AL38" s="3" t="s">
        <v>122</v>
      </c>
      <c r="AM38" s="4"/>
      <c r="AN38" s="4"/>
      <c r="AO38" s="4"/>
      <c r="AP38" s="4"/>
      <c r="AQ38" s="4"/>
    </row>
    <row r="39" spans="1:43" ht="12.75" customHeight="1" x14ac:dyDescent="0.25">
      <c r="A39" s="120">
        <v>5</v>
      </c>
      <c r="B39" s="147"/>
      <c r="C39" s="148"/>
      <c r="D39" s="148"/>
      <c r="E39" s="148"/>
      <c r="F39" s="148"/>
      <c r="G39" s="148"/>
      <c r="H39" s="148"/>
      <c r="I39" s="148"/>
      <c r="J39" s="148"/>
      <c r="K39" s="148"/>
      <c r="L39" s="148"/>
      <c r="M39" s="148"/>
      <c r="N39" s="148"/>
      <c r="O39" s="148"/>
      <c r="P39" s="148"/>
      <c r="Q39" s="148"/>
      <c r="R39" s="149"/>
      <c r="S39" s="29"/>
      <c r="T39" s="132"/>
      <c r="U39" s="133"/>
      <c r="V39" s="133"/>
      <c r="W39" s="133"/>
      <c r="X39" s="134"/>
      <c r="Y39" s="21"/>
      <c r="Z39" s="135"/>
      <c r="AA39" s="136"/>
      <c r="AB39" s="136"/>
      <c r="AC39" s="136"/>
      <c r="AD39" s="137"/>
      <c r="AL39" s="3" t="s">
        <v>164</v>
      </c>
      <c r="AM39" s="4"/>
      <c r="AN39" s="4"/>
      <c r="AO39" s="4"/>
      <c r="AP39" s="4"/>
      <c r="AQ39" s="4"/>
    </row>
    <row r="40" spans="1:43" ht="12.75" customHeight="1" x14ac:dyDescent="0.25">
      <c r="A40" s="121"/>
      <c r="B40" s="150"/>
      <c r="C40" s="151"/>
      <c r="D40" s="151"/>
      <c r="E40" s="151"/>
      <c r="F40" s="151"/>
      <c r="G40" s="151"/>
      <c r="H40" s="151"/>
      <c r="I40" s="151"/>
      <c r="J40" s="151"/>
      <c r="K40" s="151"/>
      <c r="L40" s="151"/>
      <c r="M40" s="151"/>
      <c r="N40" s="151"/>
      <c r="O40" s="151"/>
      <c r="P40" s="151"/>
      <c r="Q40" s="151"/>
      <c r="R40" s="152"/>
      <c r="S40" s="29"/>
      <c r="T40" s="132"/>
      <c r="U40" s="133"/>
      <c r="V40" s="133"/>
      <c r="W40" s="133"/>
      <c r="X40" s="134"/>
      <c r="Y40" s="21"/>
      <c r="Z40" s="138"/>
      <c r="AA40" s="139"/>
      <c r="AB40" s="139"/>
      <c r="AC40" s="139"/>
      <c r="AD40" s="140"/>
      <c r="AL40" s="3" t="s">
        <v>121</v>
      </c>
      <c r="AM40" s="4"/>
      <c r="AN40" s="4"/>
      <c r="AO40" s="4"/>
      <c r="AP40" s="4"/>
      <c r="AQ40" s="4"/>
    </row>
    <row r="41" spans="1:43" ht="12.75" customHeight="1" x14ac:dyDescent="0.25">
      <c r="A41" s="122"/>
      <c r="B41" s="153"/>
      <c r="C41" s="154"/>
      <c r="D41" s="154"/>
      <c r="E41" s="154"/>
      <c r="F41" s="154"/>
      <c r="G41" s="154"/>
      <c r="H41" s="154"/>
      <c r="I41" s="154"/>
      <c r="J41" s="154"/>
      <c r="K41" s="154"/>
      <c r="L41" s="154"/>
      <c r="M41" s="154"/>
      <c r="N41" s="154"/>
      <c r="O41" s="154"/>
      <c r="P41" s="154"/>
      <c r="Q41" s="154"/>
      <c r="R41" s="155"/>
      <c r="S41" s="29"/>
      <c r="T41" s="132"/>
      <c r="U41" s="133"/>
      <c r="V41" s="133"/>
      <c r="W41" s="133"/>
      <c r="X41" s="134"/>
      <c r="Y41" s="21"/>
      <c r="Z41" s="141"/>
      <c r="AA41" s="142"/>
      <c r="AB41" s="142"/>
      <c r="AC41" s="142"/>
      <c r="AD41" s="143"/>
      <c r="AL41" s="3" t="s">
        <v>100</v>
      </c>
      <c r="AM41" s="4"/>
      <c r="AN41" s="4"/>
      <c r="AO41" s="4"/>
      <c r="AP41" s="4"/>
      <c r="AQ41" s="4"/>
    </row>
    <row r="42" spans="1:43" ht="12.75" customHeight="1" x14ac:dyDescent="0.25">
      <c r="A42" s="120">
        <v>6</v>
      </c>
      <c r="B42" s="147"/>
      <c r="C42" s="148"/>
      <c r="D42" s="148"/>
      <c r="E42" s="148"/>
      <c r="F42" s="148"/>
      <c r="G42" s="148"/>
      <c r="H42" s="148"/>
      <c r="I42" s="148"/>
      <c r="J42" s="148"/>
      <c r="K42" s="148"/>
      <c r="L42" s="148"/>
      <c r="M42" s="148"/>
      <c r="N42" s="148"/>
      <c r="O42" s="148"/>
      <c r="P42" s="148"/>
      <c r="Q42" s="148"/>
      <c r="R42" s="149"/>
      <c r="S42" s="29"/>
      <c r="T42" s="132"/>
      <c r="U42" s="133"/>
      <c r="V42" s="133"/>
      <c r="W42" s="133"/>
      <c r="X42" s="134"/>
      <c r="Y42" s="21"/>
      <c r="Z42" s="135"/>
      <c r="AA42" s="136"/>
      <c r="AB42" s="136"/>
      <c r="AC42" s="136"/>
      <c r="AD42" s="137"/>
      <c r="AL42" s="3" t="s">
        <v>114</v>
      </c>
      <c r="AM42" s="4"/>
      <c r="AN42" s="4"/>
      <c r="AO42" s="4"/>
      <c r="AP42" s="4"/>
      <c r="AQ42" s="4"/>
    </row>
    <row r="43" spans="1:43" ht="12.75" customHeight="1" x14ac:dyDescent="0.25">
      <c r="A43" s="121"/>
      <c r="B43" s="150"/>
      <c r="C43" s="151"/>
      <c r="D43" s="151"/>
      <c r="E43" s="151"/>
      <c r="F43" s="151"/>
      <c r="G43" s="151"/>
      <c r="H43" s="151"/>
      <c r="I43" s="151"/>
      <c r="J43" s="151"/>
      <c r="K43" s="151"/>
      <c r="L43" s="151"/>
      <c r="M43" s="151"/>
      <c r="N43" s="151"/>
      <c r="O43" s="151"/>
      <c r="P43" s="151"/>
      <c r="Q43" s="151"/>
      <c r="R43" s="152"/>
      <c r="S43" s="29"/>
      <c r="T43" s="132"/>
      <c r="U43" s="133"/>
      <c r="V43" s="133"/>
      <c r="W43" s="133"/>
      <c r="X43" s="134"/>
      <c r="Y43" s="21"/>
      <c r="Z43" s="138"/>
      <c r="AA43" s="139"/>
      <c r="AB43" s="139"/>
      <c r="AC43" s="139"/>
      <c r="AD43" s="140"/>
      <c r="AL43" s="3" t="s">
        <v>168</v>
      </c>
      <c r="AM43" s="4"/>
      <c r="AN43" s="4"/>
      <c r="AO43" s="4"/>
      <c r="AP43" s="4"/>
      <c r="AQ43" s="4"/>
    </row>
    <row r="44" spans="1:43" ht="12.75" customHeight="1" x14ac:dyDescent="0.25">
      <c r="A44" s="122"/>
      <c r="B44" s="153"/>
      <c r="C44" s="154"/>
      <c r="D44" s="154"/>
      <c r="E44" s="154"/>
      <c r="F44" s="154"/>
      <c r="G44" s="154"/>
      <c r="H44" s="154"/>
      <c r="I44" s="154"/>
      <c r="J44" s="154"/>
      <c r="K44" s="154"/>
      <c r="L44" s="154"/>
      <c r="M44" s="154"/>
      <c r="N44" s="154"/>
      <c r="O44" s="154"/>
      <c r="P44" s="154"/>
      <c r="Q44" s="154"/>
      <c r="R44" s="155"/>
      <c r="S44" s="29"/>
      <c r="T44" s="132"/>
      <c r="U44" s="133"/>
      <c r="V44" s="133"/>
      <c r="W44" s="133"/>
      <c r="X44" s="134"/>
      <c r="Y44" s="21"/>
      <c r="Z44" s="141"/>
      <c r="AA44" s="142"/>
      <c r="AB44" s="142"/>
      <c r="AC44" s="142"/>
      <c r="AD44" s="143"/>
      <c r="AL44" s="3" t="s">
        <v>135</v>
      </c>
      <c r="AM44" s="4"/>
      <c r="AN44" s="4"/>
      <c r="AO44" s="4"/>
      <c r="AP44" s="4"/>
      <c r="AQ44" s="4"/>
    </row>
    <row r="45" spans="1:43" ht="12.75" customHeight="1" x14ac:dyDescent="0.25">
      <c r="A45" s="120">
        <v>7</v>
      </c>
      <c r="B45" s="147"/>
      <c r="C45" s="148"/>
      <c r="D45" s="148"/>
      <c r="E45" s="148"/>
      <c r="F45" s="148"/>
      <c r="G45" s="148"/>
      <c r="H45" s="148"/>
      <c r="I45" s="148"/>
      <c r="J45" s="148"/>
      <c r="K45" s="148"/>
      <c r="L45" s="148"/>
      <c r="M45" s="148"/>
      <c r="N45" s="148"/>
      <c r="O45" s="148"/>
      <c r="P45" s="148"/>
      <c r="Q45" s="148"/>
      <c r="R45" s="149"/>
      <c r="S45" s="29"/>
      <c r="T45" s="132"/>
      <c r="U45" s="133"/>
      <c r="V45" s="133"/>
      <c r="W45" s="133"/>
      <c r="X45" s="134"/>
      <c r="Y45" s="21"/>
      <c r="Z45" s="135"/>
      <c r="AA45" s="136"/>
      <c r="AB45" s="136"/>
      <c r="AC45" s="136"/>
      <c r="AD45" s="137"/>
      <c r="AL45" s="3" t="s">
        <v>162</v>
      </c>
      <c r="AM45" s="4"/>
      <c r="AN45" s="4"/>
      <c r="AO45" s="4"/>
      <c r="AP45" s="4"/>
      <c r="AQ45" s="4"/>
    </row>
    <row r="46" spans="1:43" ht="12.75" customHeight="1" x14ac:dyDescent="0.25">
      <c r="A46" s="121"/>
      <c r="B46" s="150"/>
      <c r="C46" s="151"/>
      <c r="D46" s="151"/>
      <c r="E46" s="151"/>
      <c r="F46" s="151"/>
      <c r="G46" s="151"/>
      <c r="H46" s="151"/>
      <c r="I46" s="151"/>
      <c r="J46" s="151"/>
      <c r="K46" s="151"/>
      <c r="L46" s="151"/>
      <c r="M46" s="151"/>
      <c r="N46" s="151"/>
      <c r="O46" s="151"/>
      <c r="P46" s="151"/>
      <c r="Q46" s="151"/>
      <c r="R46" s="152"/>
      <c r="S46" s="29"/>
      <c r="T46" s="132"/>
      <c r="U46" s="133"/>
      <c r="V46" s="133"/>
      <c r="W46" s="133"/>
      <c r="X46" s="134"/>
      <c r="Y46" s="21"/>
      <c r="Z46" s="138"/>
      <c r="AA46" s="139"/>
      <c r="AB46" s="139"/>
      <c r="AC46" s="139"/>
      <c r="AD46" s="140"/>
      <c r="AL46" s="3" t="s">
        <v>167</v>
      </c>
      <c r="AM46" s="4"/>
      <c r="AN46" s="4"/>
      <c r="AO46" s="4"/>
      <c r="AP46" s="4"/>
      <c r="AQ46" s="4"/>
    </row>
    <row r="47" spans="1:43" ht="12.75" customHeight="1" x14ac:dyDescent="0.25">
      <c r="A47" s="122"/>
      <c r="B47" s="153"/>
      <c r="C47" s="154"/>
      <c r="D47" s="154"/>
      <c r="E47" s="154"/>
      <c r="F47" s="154"/>
      <c r="G47" s="154"/>
      <c r="H47" s="154"/>
      <c r="I47" s="154"/>
      <c r="J47" s="154"/>
      <c r="K47" s="154"/>
      <c r="L47" s="154"/>
      <c r="M47" s="154"/>
      <c r="N47" s="154"/>
      <c r="O47" s="154"/>
      <c r="P47" s="154"/>
      <c r="Q47" s="154"/>
      <c r="R47" s="155"/>
      <c r="S47" s="29"/>
      <c r="T47" s="132"/>
      <c r="U47" s="133"/>
      <c r="V47" s="133"/>
      <c r="W47" s="133"/>
      <c r="X47" s="134"/>
      <c r="Y47" s="21"/>
      <c r="Z47" s="141"/>
      <c r="AA47" s="142"/>
      <c r="AB47" s="142"/>
      <c r="AC47" s="142"/>
      <c r="AD47" s="143"/>
      <c r="AL47" s="3" t="s">
        <v>147</v>
      </c>
      <c r="AM47" s="4"/>
      <c r="AN47" s="4"/>
      <c r="AO47" s="4"/>
      <c r="AP47" s="4"/>
      <c r="AQ47" s="4"/>
    </row>
    <row r="48" spans="1:43" ht="12.75" customHeight="1" x14ac:dyDescent="0.25">
      <c r="A48" s="120">
        <v>8</v>
      </c>
      <c r="B48" s="147"/>
      <c r="C48" s="148"/>
      <c r="D48" s="148"/>
      <c r="E48" s="148"/>
      <c r="F48" s="148"/>
      <c r="G48" s="148"/>
      <c r="H48" s="148"/>
      <c r="I48" s="148"/>
      <c r="J48" s="148"/>
      <c r="K48" s="148"/>
      <c r="L48" s="148"/>
      <c r="M48" s="148"/>
      <c r="N48" s="148"/>
      <c r="O48" s="148"/>
      <c r="P48" s="148"/>
      <c r="Q48" s="148"/>
      <c r="R48" s="149"/>
      <c r="S48" s="29"/>
      <c r="T48" s="132"/>
      <c r="U48" s="133"/>
      <c r="V48" s="133"/>
      <c r="W48" s="133"/>
      <c r="X48" s="134"/>
      <c r="Y48" s="21"/>
      <c r="Z48" s="135"/>
      <c r="AA48" s="136"/>
      <c r="AB48" s="136"/>
      <c r="AC48" s="136"/>
      <c r="AD48" s="137"/>
      <c r="AL48" s="3" t="s">
        <v>112</v>
      </c>
      <c r="AM48" s="4"/>
      <c r="AN48" s="4"/>
      <c r="AO48" s="4"/>
      <c r="AP48" s="4"/>
      <c r="AQ48" s="4"/>
    </row>
    <row r="49" spans="1:43" ht="12.75" customHeight="1" x14ac:dyDescent="0.25">
      <c r="A49" s="121"/>
      <c r="B49" s="150"/>
      <c r="C49" s="151"/>
      <c r="D49" s="151"/>
      <c r="E49" s="151"/>
      <c r="F49" s="151"/>
      <c r="G49" s="151"/>
      <c r="H49" s="151"/>
      <c r="I49" s="151"/>
      <c r="J49" s="151"/>
      <c r="K49" s="151"/>
      <c r="L49" s="151"/>
      <c r="M49" s="151"/>
      <c r="N49" s="151"/>
      <c r="O49" s="151"/>
      <c r="P49" s="151"/>
      <c r="Q49" s="151"/>
      <c r="R49" s="152"/>
      <c r="S49" s="29"/>
      <c r="T49" s="132"/>
      <c r="U49" s="133"/>
      <c r="V49" s="133"/>
      <c r="W49" s="133"/>
      <c r="X49" s="134"/>
      <c r="Y49" s="21"/>
      <c r="Z49" s="138"/>
      <c r="AA49" s="139"/>
      <c r="AB49" s="139"/>
      <c r="AC49" s="139"/>
      <c r="AD49" s="140"/>
      <c r="AL49" s="3" t="s">
        <v>126</v>
      </c>
      <c r="AM49" s="4"/>
      <c r="AN49" s="4"/>
      <c r="AO49" s="4"/>
      <c r="AP49" s="4"/>
      <c r="AQ49" s="4"/>
    </row>
    <row r="50" spans="1:43" ht="12.75" customHeight="1" x14ac:dyDescent="0.25">
      <c r="A50" s="122"/>
      <c r="B50" s="153"/>
      <c r="C50" s="154"/>
      <c r="D50" s="154"/>
      <c r="E50" s="154"/>
      <c r="F50" s="154"/>
      <c r="G50" s="154"/>
      <c r="H50" s="154"/>
      <c r="I50" s="154"/>
      <c r="J50" s="154"/>
      <c r="K50" s="154"/>
      <c r="L50" s="154"/>
      <c r="M50" s="154"/>
      <c r="N50" s="154"/>
      <c r="O50" s="154"/>
      <c r="P50" s="154"/>
      <c r="Q50" s="154"/>
      <c r="R50" s="155"/>
      <c r="S50" s="29"/>
      <c r="T50" s="132"/>
      <c r="U50" s="133"/>
      <c r="V50" s="133"/>
      <c r="W50" s="133"/>
      <c r="X50" s="134"/>
      <c r="Y50" s="21"/>
      <c r="Z50" s="141"/>
      <c r="AA50" s="142"/>
      <c r="AB50" s="142"/>
      <c r="AC50" s="142"/>
      <c r="AD50" s="143"/>
      <c r="AL50" s="3" t="s">
        <v>97</v>
      </c>
      <c r="AM50" s="4"/>
      <c r="AN50" s="4"/>
      <c r="AO50" s="4"/>
      <c r="AP50" s="4"/>
      <c r="AQ50" s="4"/>
    </row>
    <row r="51" spans="1:43" ht="12.75" customHeight="1" x14ac:dyDescent="0.25">
      <c r="A51" s="120">
        <v>9</v>
      </c>
      <c r="B51" s="147"/>
      <c r="C51" s="148"/>
      <c r="D51" s="148"/>
      <c r="E51" s="148"/>
      <c r="F51" s="148"/>
      <c r="G51" s="148"/>
      <c r="H51" s="148"/>
      <c r="I51" s="148"/>
      <c r="J51" s="148"/>
      <c r="K51" s="148"/>
      <c r="L51" s="148"/>
      <c r="M51" s="148"/>
      <c r="N51" s="148"/>
      <c r="O51" s="148"/>
      <c r="P51" s="148"/>
      <c r="Q51" s="148"/>
      <c r="R51" s="149"/>
      <c r="S51" s="29"/>
      <c r="T51" s="132"/>
      <c r="U51" s="133"/>
      <c r="V51" s="133"/>
      <c r="W51" s="133"/>
      <c r="X51" s="134"/>
      <c r="Y51" s="21"/>
      <c r="Z51" s="135"/>
      <c r="AA51" s="136"/>
      <c r="AB51" s="136"/>
      <c r="AC51" s="136"/>
      <c r="AD51" s="137"/>
      <c r="AL51" s="3" t="s">
        <v>148</v>
      </c>
      <c r="AM51" s="4"/>
      <c r="AN51" s="4"/>
      <c r="AO51" s="4"/>
      <c r="AP51" s="4"/>
      <c r="AQ51" s="4"/>
    </row>
    <row r="52" spans="1:43" ht="12.75" customHeight="1" x14ac:dyDescent="0.25">
      <c r="A52" s="121"/>
      <c r="B52" s="150"/>
      <c r="C52" s="151"/>
      <c r="D52" s="151"/>
      <c r="E52" s="151"/>
      <c r="F52" s="151"/>
      <c r="G52" s="151"/>
      <c r="H52" s="151"/>
      <c r="I52" s="151"/>
      <c r="J52" s="151"/>
      <c r="K52" s="151"/>
      <c r="L52" s="151"/>
      <c r="M52" s="151"/>
      <c r="N52" s="151"/>
      <c r="O52" s="151"/>
      <c r="P52" s="151"/>
      <c r="Q52" s="151"/>
      <c r="R52" s="152"/>
      <c r="S52" s="29"/>
      <c r="T52" s="132"/>
      <c r="U52" s="133"/>
      <c r="V52" s="133"/>
      <c r="W52" s="133"/>
      <c r="X52" s="134"/>
      <c r="Y52" s="21"/>
      <c r="Z52" s="138"/>
      <c r="AA52" s="139"/>
      <c r="AB52" s="139"/>
      <c r="AC52" s="139"/>
      <c r="AD52" s="140"/>
      <c r="AL52" s="3" t="s">
        <v>128</v>
      </c>
      <c r="AM52" s="4"/>
      <c r="AN52" s="4"/>
      <c r="AO52" s="4"/>
      <c r="AP52" s="4"/>
      <c r="AQ52" s="4"/>
    </row>
    <row r="53" spans="1:43" ht="12.75" customHeight="1" x14ac:dyDescent="0.25">
      <c r="A53" s="122"/>
      <c r="B53" s="153"/>
      <c r="C53" s="154"/>
      <c r="D53" s="154"/>
      <c r="E53" s="154"/>
      <c r="F53" s="154"/>
      <c r="G53" s="154"/>
      <c r="H53" s="154"/>
      <c r="I53" s="154"/>
      <c r="J53" s="154"/>
      <c r="K53" s="154"/>
      <c r="L53" s="154"/>
      <c r="M53" s="154"/>
      <c r="N53" s="154"/>
      <c r="O53" s="154"/>
      <c r="P53" s="154"/>
      <c r="Q53" s="154"/>
      <c r="R53" s="155"/>
      <c r="S53" s="29"/>
      <c r="T53" s="132"/>
      <c r="U53" s="133"/>
      <c r="V53" s="133"/>
      <c r="W53" s="133"/>
      <c r="X53" s="134"/>
      <c r="Y53" s="21"/>
      <c r="Z53" s="141"/>
      <c r="AA53" s="142"/>
      <c r="AB53" s="142"/>
      <c r="AC53" s="142"/>
      <c r="AD53" s="143"/>
      <c r="AL53" s="3" t="s">
        <v>136</v>
      </c>
      <c r="AM53" s="4"/>
      <c r="AN53" s="4"/>
      <c r="AO53" s="4"/>
      <c r="AP53" s="4"/>
      <c r="AQ53" s="4"/>
    </row>
    <row r="54" spans="1:43" ht="12.75" customHeight="1" x14ac:dyDescent="0.25">
      <c r="A54" s="120">
        <v>10</v>
      </c>
      <c r="B54" s="147"/>
      <c r="C54" s="148"/>
      <c r="D54" s="148"/>
      <c r="E54" s="148"/>
      <c r="F54" s="148"/>
      <c r="G54" s="148"/>
      <c r="H54" s="148"/>
      <c r="I54" s="148"/>
      <c r="J54" s="148"/>
      <c r="K54" s="148"/>
      <c r="L54" s="148"/>
      <c r="M54" s="148"/>
      <c r="N54" s="148"/>
      <c r="O54" s="148"/>
      <c r="P54" s="148"/>
      <c r="Q54" s="148"/>
      <c r="R54" s="149"/>
      <c r="S54" s="29"/>
      <c r="T54" s="132"/>
      <c r="U54" s="133"/>
      <c r="V54" s="133"/>
      <c r="W54" s="133"/>
      <c r="X54" s="134"/>
      <c r="Y54" s="21"/>
      <c r="Z54" s="135"/>
      <c r="AA54" s="136"/>
      <c r="AB54" s="136"/>
      <c r="AC54" s="136"/>
      <c r="AD54" s="137"/>
      <c r="AL54" s="3" t="s">
        <v>119</v>
      </c>
      <c r="AM54" s="4"/>
      <c r="AN54" s="4"/>
      <c r="AO54" s="4"/>
      <c r="AP54" s="4"/>
      <c r="AQ54" s="4"/>
    </row>
    <row r="55" spans="1:43" ht="12.75" customHeight="1" x14ac:dyDescent="0.25">
      <c r="A55" s="121"/>
      <c r="B55" s="150"/>
      <c r="C55" s="151"/>
      <c r="D55" s="151"/>
      <c r="E55" s="151"/>
      <c r="F55" s="151"/>
      <c r="G55" s="151"/>
      <c r="H55" s="151"/>
      <c r="I55" s="151"/>
      <c r="J55" s="151"/>
      <c r="K55" s="151"/>
      <c r="L55" s="151"/>
      <c r="M55" s="151"/>
      <c r="N55" s="151"/>
      <c r="O55" s="151"/>
      <c r="P55" s="151"/>
      <c r="Q55" s="151"/>
      <c r="R55" s="152"/>
      <c r="S55" s="29"/>
      <c r="T55" s="132"/>
      <c r="U55" s="133"/>
      <c r="V55" s="133"/>
      <c r="W55" s="133"/>
      <c r="X55" s="134"/>
      <c r="Y55" s="21"/>
      <c r="Z55" s="138"/>
      <c r="AA55" s="139"/>
      <c r="AB55" s="139"/>
      <c r="AC55" s="139"/>
      <c r="AD55" s="140"/>
      <c r="AL55" s="3" t="s">
        <v>104</v>
      </c>
      <c r="AM55" s="4"/>
      <c r="AN55" s="4"/>
      <c r="AO55" s="4"/>
      <c r="AP55" s="4"/>
      <c r="AQ55" s="4"/>
    </row>
    <row r="56" spans="1:43" ht="12.75" customHeight="1" x14ac:dyDescent="0.25">
      <c r="A56" s="122"/>
      <c r="B56" s="153"/>
      <c r="C56" s="154"/>
      <c r="D56" s="154"/>
      <c r="E56" s="154"/>
      <c r="F56" s="154"/>
      <c r="G56" s="154"/>
      <c r="H56" s="154"/>
      <c r="I56" s="154"/>
      <c r="J56" s="154"/>
      <c r="K56" s="154"/>
      <c r="L56" s="154"/>
      <c r="M56" s="154"/>
      <c r="N56" s="154"/>
      <c r="O56" s="154"/>
      <c r="P56" s="154"/>
      <c r="Q56" s="154"/>
      <c r="R56" s="155"/>
      <c r="S56" s="29"/>
      <c r="T56" s="132"/>
      <c r="U56" s="133"/>
      <c r="V56" s="133"/>
      <c r="W56" s="133"/>
      <c r="X56" s="134"/>
      <c r="Y56" s="21"/>
      <c r="Z56" s="141"/>
      <c r="AA56" s="142"/>
      <c r="AB56" s="142"/>
      <c r="AC56" s="142"/>
      <c r="AD56" s="143"/>
      <c r="AL56" s="3" t="s">
        <v>127</v>
      </c>
      <c r="AM56" s="4"/>
      <c r="AN56" s="4"/>
      <c r="AO56" s="4"/>
      <c r="AP56" s="4"/>
      <c r="AQ56" s="4"/>
    </row>
    <row r="57" spans="1:43" x14ac:dyDescent="0.25">
      <c r="A57" s="17" t="s">
        <v>187</v>
      </c>
      <c r="B57" s="109" t="s">
        <v>194</v>
      </c>
      <c r="C57" s="109"/>
      <c r="D57" s="109"/>
      <c r="E57" s="109"/>
      <c r="F57" s="109"/>
      <c r="G57" s="109"/>
      <c r="H57" s="109"/>
      <c r="I57" s="109"/>
      <c r="J57" s="109"/>
      <c r="K57" s="109"/>
      <c r="L57" s="109"/>
      <c r="M57" s="109"/>
      <c r="N57" s="109"/>
      <c r="O57" s="109"/>
      <c r="P57" s="109"/>
      <c r="Q57" s="109"/>
      <c r="R57" s="110"/>
      <c r="S57" s="18" t="s">
        <v>189</v>
      </c>
      <c r="T57" s="108" t="s">
        <v>190</v>
      </c>
      <c r="U57" s="108"/>
      <c r="V57" s="108"/>
      <c r="W57" s="108"/>
      <c r="X57" s="19"/>
      <c r="Y57" s="32" t="s">
        <v>191</v>
      </c>
      <c r="Z57" s="111" t="s">
        <v>192</v>
      </c>
      <c r="AA57" s="156"/>
      <c r="AB57" s="156"/>
      <c r="AC57" s="156"/>
      <c r="AD57" s="112"/>
      <c r="AL57" s="3" t="s">
        <v>161</v>
      </c>
      <c r="AM57" s="4"/>
      <c r="AN57" s="4"/>
      <c r="AO57" s="4"/>
      <c r="AP57" s="4"/>
      <c r="AQ57" s="4"/>
    </row>
    <row r="58" spans="1:43" ht="12.75" customHeight="1" x14ac:dyDescent="0.25">
      <c r="A58" s="120">
        <v>11</v>
      </c>
      <c r="B58" s="157"/>
      <c r="C58" s="158"/>
      <c r="D58" s="158"/>
      <c r="E58" s="158"/>
      <c r="F58" s="158"/>
      <c r="G58" s="158"/>
      <c r="H58" s="158"/>
      <c r="I58" s="158"/>
      <c r="J58" s="158"/>
      <c r="K58" s="158"/>
      <c r="L58" s="158"/>
      <c r="M58" s="158"/>
      <c r="N58" s="158"/>
      <c r="O58" s="158"/>
      <c r="P58" s="158"/>
      <c r="Q58" s="158"/>
      <c r="R58" s="159"/>
      <c r="S58" s="29"/>
      <c r="T58" s="132"/>
      <c r="U58" s="133"/>
      <c r="V58" s="133"/>
      <c r="W58" s="133"/>
      <c r="X58" s="134"/>
      <c r="Y58" s="21"/>
      <c r="Z58" s="135"/>
      <c r="AA58" s="136"/>
      <c r="AB58" s="136"/>
      <c r="AC58" s="136"/>
      <c r="AD58" s="137"/>
      <c r="AM58" s="4"/>
      <c r="AN58" s="4"/>
      <c r="AO58" s="4"/>
      <c r="AP58" s="4"/>
      <c r="AQ58" s="4"/>
    </row>
    <row r="59" spans="1:43" ht="12.75" customHeight="1" x14ac:dyDescent="0.25">
      <c r="A59" s="121"/>
      <c r="B59" s="160"/>
      <c r="C59" s="161"/>
      <c r="D59" s="161"/>
      <c r="E59" s="161"/>
      <c r="F59" s="161"/>
      <c r="G59" s="161"/>
      <c r="H59" s="161"/>
      <c r="I59" s="161"/>
      <c r="J59" s="161"/>
      <c r="K59" s="161"/>
      <c r="L59" s="161"/>
      <c r="M59" s="161"/>
      <c r="N59" s="161"/>
      <c r="O59" s="161"/>
      <c r="P59" s="161"/>
      <c r="Q59" s="161"/>
      <c r="R59" s="162"/>
      <c r="S59" s="29"/>
      <c r="T59" s="132"/>
      <c r="U59" s="133"/>
      <c r="V59" s="133"/>
      <c r="W59" s="133"/>
      <c r="X59" s="134"/>
      <c r="Y59" s="21"/>
      <c r="Z59" s="138"/>
      <c r="AA59" s="139"/>
      <c r="AB59" s="139"/>
      <c r="AC59" s="139"/>
      <c r="AD59" s="140"/>
      <c r="AM59" s="4"/>
      <c r="AN59" s="4"/>
      <c r="AO59" s="4"/>
      <c r="AP59" s="4"/>
      <c r="AQ59" s="4"/>
    </row>
    <row r="60" spans="1:43" ht="12.75" customHeight="1" x14ac:dyDescent="0.25">
      <c r="A60" s="122"/>
      <c r="B60" s="163"/>
      <c r="C60" s="164"/>
      <c r="D60" s="164"/>
      <c r="E60" s="164"/>
      <c r="F60" s="164"/>
      <c r="G60" s="164"/>
      <c r="H60" s="164"/>
      <c r="I60" s="164"/>
      <c r="J60" s="164"/>
      <c r="K60" s="164"/>
      <c r="L60" s="164"/>
      <c r="M60" s="164"/>
      <c r="N60" s="164"/>
      <c r="O60" s="164"/>
      <c r="P60" s="164"/>
      <c r="Q60" s="164"/>
      <c r="R60" s="165"/>
      <c r="S60" s="29"/>
      <c r="T60" s="132"/>
      <c r="U60" s="133"/>
      <c r="V60" s="133"/>
      <c r="W60" s="133"/>
      <c r="X60" s="134"/>
      <c r="Y60" s="21"/>
      <c r="Z60" s="141"/>
      <c r="AA60" s="142"/>
      <c r="AB60" s="142"/>
      <c r="AC60" s="142"/>
      <c r="AD60" s="143"/>
      <c r="AM60" s="4"/>
      <c r="AN60" s="4"/>
      <c r="AO60" s="4"/>
      <c r="AP60" s="4"/>
      <c r="AQ60" s="4"/>
    </row>
    <row r="61" spans="1:43" ht="12.75" customHeight="1" x14ac:dyDescent="0.25">
      <c r="A61" s="120">
        <v>12</v>
      </c>
      <c r="B61" s="157"/>
      <c r="C61" s="158"/>
      <c r="D61" s="158"/>
      <c r="E61" s="158"/>
      <c r="F61" s="158"/>
      <c r="G61" s="158"/>
      <c r="H61" s="158"/>
      <c r="I61" s="158"/>
      <c r="J61" s="158"/>
      <c r="K61" s="158"/>
      <c r="L61" s="158"/>
      <c r="M61" s="158"/>
      <c r="N61" s="158"/>
      <c r="O61" s="158"/>
      <c r="P61" s="158"/>
      <c r="Q61" s="158"/>
      <c r="R61" s="159"/>
      <c r="S61" s="29"/>
      <c r="T61" s="132"/>
      <c r="U61" s="133"/>
      <c r="V61" s="133"/>
      <c r="W61" s="133"/>
      <c r="X61" s="134"/>
      <c r="Y61" s="21"/>
      <c r="Z61" s="135"/>
      <c r="AA61" s="136"/>
      <c r="AB61" s="136"/>
      <c r="AC61" s="136"/>
      <c r="AD61" s="137"/>
      <c r="AM61" s="4"/>
      <c r="AN61" s="4"/>
      <c r="AO61" s="4"/>
      <c r="AP61" s="4"/>
      <c r="AQ61" s="4"/>
    </row>
    <row r="62" spans="1:43" ht="12.75" customHeight="1" x14ac:dyDescent="0.25">
      <c r="A62" s="121"/>
      <c r="B62" s="160"/>
      <c r="C62" s="161"/>
      <c r="D62" s="161"/>
      <c r="E62" s="161"/>
      <c r="F62" s="161"/>
      <c r="G62" s="161"/>
      <c r="H62" s="161"/>
      <c r="I62" s="161"/>
      <c r="J62" s="161"/>
      <c r="K62" s="161"/>
      <c r="L62" s="161"/>
      <c r="M62" s="161"/>
      <c r="N62" s="161"/>
      <c r="O62" s="161"/>
      <c r="P62" s="161"/>
      <c r="Q62" s="161"/>
      <c r="R62" s="162"/>
      <c r="S62" s="29"/>
      <c r="T62" s="132"/>
      <c r="U62" s="133"/>
      <c r="V62" s="133"/>
      <c r="W62" s="133"/>
      <c r="X62" s="134"/>
      <c r="Y62" s="21"/>
      <c r="Z62" s="138"/>
      <c r="AA62" s="139"/>
      <c r="AB62" s="139"/>
      <c r="AC62" s="139"/>
      <c r="AD62" s="140"/>
      <c r="AM62" s="4"/>
      <c r="AN62" s="4"/>
      <c r="AO62" s="4"/>
      <c r="AP62" s="4"/>
      <c r="AQ62" s="4"/>
    </row>
    <row r="63" spans="1:43" ht="12.75" customHeight="1" x14ac:dyDescent="0.25">
      <c r="A63" s="122"/>
      <c r="B63" s="163"/>
      <c r="C63" s="164"/>
      <c r="D63" s="164"/>
      <c r="E63" s="164"/>
      <c r="F63" s="164"/>
      <c r="G63" s="164"/>
      <c r="H63" s="164"/>
      <c r="I63" s="164"/>
      <c r="J63" s="164"/>
      <c r="K63" s="164"/>
      <c r="L63" s="164"/>
      <c r="M63" s="164"/>
      <c r="N63" s="164"/>
      <c r="O63" s="164"/>
      <c r="P63" s="164"/>
      <c r="Q63" s="164"/>
      <c r="R63" s="165"/>
      <c r="S63" s="29"/>
      <c r="T63" s="132"/>
      <c r="U63" s="133"/>
      <c r="V63" s="133"/>
      <c r="W63" s="133"/>
      <c r="X63" s="134"/>
      <c r="Y63" s="21"/>
      <c r="Z63" s="141"/>
      <c r="AA63" s="142"/>
      <c r="AB63" s="142"/>
      <c r="AC63" s="142"/>
      <c r="AD63" s="143"/>
      <c r="AM63" s="4"/>
      <c r="AN63" s="4"/>
      <c r="AO63" s="4"/>
      <c r="AP63" s="4"/>
      <c r="AQ63" s="4"/>
    </row>
    <row r="64" spans="1:43" ht="12.75" customHeight="1" x14ac:dyDescent="0.25">
      <c r="A64" s="120">
        <v>13</v>
      </c>
      <c r="B64" s="157"/>
      <c r="C64" s="158"/>
      <c r="D64" s="158"/>
      <c r="E64" s="158"/>
      <c r="F64" s="158"/>
      <c r="G64" s="158"/>
      <c r="H64" s="158"/>
      <c r="I64" s="158"/>
      <c r="J64" s="158"/>
      <c r="K64" s="158"/>
      <c r="L64" s="158"/>
      <c r="M64" s="158"/>
      <c r="N64" s="158"/>
      <c r="O64" s="158"/>
      <c r="P64" s="158"/>
      <c r="Q64" s="158"/>
      <c r="R64" s="159"/>
      <c r="S64" s="29"/>
      <c r="T64" s="132"/>
      <c r="U64" s="133"/>
      <c r="V64" s="133"/>
      <c r="W64" s="133"/>
      <c r="X64" s="134"/>
      <c r="Y64" s="21"/>
      <c r="Z64" s="135"/>
      <c r="AA64" s="136"/>
      <c r="AB64" s="136"/>
      <c r="AC64" s="136"/>
      <c r="AD64" s="137"/>
      <c r="AM64" s="4"/>
      <c r="AN64" s="4"/>
      <c r="AO64" s="4"/>
      <c r="AP64" s="4"/>
      <c r="AQ64" s="4"/>
    </row>
    <row r="65" spans="1:43" ht="12.75" customHeight="1" x14ac:dyDescent="0.25">
      <c r="A65" s="121"/>
      <c r="B65" s="160"/>
      <c r="C65" s="161"/>
      <c r="D65" s="161"/>
      <c r="E65" s="161"/>
      <c r="F65" s="161"/>
      <c r="G65" s="161"/>
      <c r="H65" s="161"/>
      <c r="I65" s="161"/>
      <c r="J65" s="161"/>
      <c r="K65" s="161"/>
      <c r="L65" s="161"/>
      <c r="M65" s="161"/>
      <c r="N65" s="161"/>
      <c r="O65" s="161"/>
      <c r="P65" s="161"/>
      <c r="Q65" s="161"/>
      <c r="R65" s="162"/>
      <c r="S65" s="29"/>
      <c r="T65" s="132"/>
      <c r="U65" s="133"/>
      <c r="V65" s="133"/>
      <c r="W65" s="133"/>
      <c r="X65" s="134"/>
      <c r="Y65" s="21"/>
      <c r="Z65" s="138"/>
      <c r="AA65" s="139"/>
      <c r="AB65" s="139"/>
      <c r="AC65" s="139"/>
      <c r="AD65" s="140"/>
      <c r="AM65" s="4"/>
      <c r="AN65" s="4"/>
      <c r="AO65" s="4"/>
      <c r="AP65" s="4"/>
      <c r="AQ65" s="4"/>
    </row>
    <row r="66" spans="1:43" ht="12.75" customHeight="1" x14ac:dyDescent="0.25">
      <c r="A66" s="122"/>
      <c r="B66" s="163"/>
      <c r="C66" s="164"/>
      <c r="D66" s="164"/>
      <c r="E66" s="164"/>
      <c r="F66" s="164"/>
      <c r="G66" s="164"/>
      <c r="H66" s="164"/>
      <c r="I66" s="164"/>
      <c r="J66" s="164"/>
      <c r="K66" s="164"/>
      <c r="L66" s="164"/>
      <c r="M66" s="164"/>
      <c r="N66" s="164"/>
      <c r="O66" s="164"/>
      <c r="P66" s="164"/>
      <c r="Q66" s="164"/>
      <c r="R66" s="165"/>
      <c r="S66" s="29"/>
      <c r="T66" s="132"/>
      <c r="U66" s="133"/>
      <c r="V66" s="133"/>
      <c r="W66" s="133"/>
      <c r="X66" s="134"/>
      <c r="Y66" s="21"/>
      <c r="Z66" s="141"/>
      <c r="AA66" s="142"/>
      <c r="AB66" s="142"/>
      <c r="AC66" s="142"/>
      <c r="AD66" s="143"/>
      <c r="AM66" s="4"/>
      <c r="AN66" s="4"/>
      <c r="AO66" s="4"/>
      <c r="AP66" s="4"/>
      <c r="AQ66" s="4"/>
    </row>
    <row r="67" spans="1:43" s="23" customFormat="1" ht="24" customHeight="1" x14ac:dyDescent="0.25">
      <c r="A67" s="168" t="s">
        <v>195</v>
      </c>
      <c r="B67" s="169"/>
      <c r="C67" s="169"/>
      <c r="D67" s="169"/>
      <c r="E67" s="169"/>
      <c r="F67" s="169"/>
      <c r="G67" s="169"/>
      <c r="H67" s="169"/>
      <c r="I67" s="169"/>
      <c r="J67" s="169"/>
      <c r="K67" s="169"/>
      <c r="L67" s="169"/>
      <c r="M67" s="169"/>
      <c r="N67" s="169"/>
      <c r="O67" s="169"/>
      <c r="P67" s="169"/>
      <c r="Q67" s="169"/>
      <c r="R67" s="169"/>
      <c r="S67" s="169"/>
      <c r="T67" s="170"/>
      <c r="U67" s="168" t="s">
        <v>196</v>
      </c>
      <c r="V67" s="169"/>
      <c r="W67" s="169"/>
      <c r="X67" s="169"/>
      <c r="Y67" s="169"/>
      <c r="Z67" s="169"/>
      <c r="AA67" s="169"/>
      <c r="AB67" s="169"/>
      <c r="AC67" s="169"/>
      <c r="AD67" s="170"/>
      <c r="AE67" s="22"/>
      <c r="AL67" s="28"/>
    </row>
    <row r="68" spans="1:43" x14ac:dyDescent="0.25">
      <c r="A68" s="171" t="e">
        <f>+VLOOKUP(F6,BD!B:VI,100,0)</f>
        <v>#N/A</v>
      </c>
      <c r="B68" s="172"/>
      <c r="C68" s="172"/>
      <c r="D68" s="172"/>
      <c r="E68" s="172"/>
      <c r="F68" s="172"/>
      <c r="G68" s="172"/>
      <c r="H68" s="172"/>
      <c r="I68" s="172"/>
      <c r="J68" s="172"/>
      <c r="K68" s="172"/>
      <c r="L68" s="172"/>
      <c r="M68" s="172"/>
      <c r="N68" s="172"/>
      <c r="O68" s="172"/>
      <c r="P68" s="172"/>
      <c r="Q68" s="172"/>
      <c r="R68" s="172"/>
      <c r="S68" s="172"/>
      <c r="T68" s="173"/>
      <c r="U68" s="177" t="e">
        <f>+VLOOKUP(F6,BD!B:VI,101,0)</f>
        <v>#N/A</v>
      </c>
      <c r="V68" s="178"/>
      <c r="W68" s="178"/>
      <c r="X68" s="178"/>
      <c r="Y68" s="178"/>
      <c r="Z68" s="178"/>
      <c r="AA68" s="178"/>
      <c r="AB68" s="178"/>
      <c r="AC68" s="178"/>
      <c r="AD68" s="179"/>
      <c r="AM68" s="4"/>
      <c r="AN68" s="4"/>
      <c r="AO68" s="4"/>
      <c r="AP68" s="4"/>
      <c r="AQ68" s="4"/>
    </row>
    <row r="69" spans="1:43" s="23" customFormat="1" ht="212.25" customHeight="1" x14ac:dyDescent="0.25">
      <c r="A69" s="174"/>
      <c r="B69" s="175"/>
      <c r="C69" s="175"/>
      <c r="D69" s="175"/>
      <c r="E69" s="175"/>
      <c r="F69" s="175"/>
      <c r="G69" s="175"/>
      <c r="H69" s="175"/>
      <c r="I69" s="175"/>
      <c r="J69" s="175"/>
      <c r="K69" s="175"/>
      <c r="L69" s="175"/>
      <c r="M69" s="175"/>
      <c r="N69" s="175"/>
      <c r="O69" s="175"/>
      <c r="P69" s="175"/>
      <c r="Q69" s="175"/>
      <c r="R69" s="175"/>
      <c r="S69" s="175"/>
      <c r="T69" s="176"/>
      <c r="U69" s="180"/>
      <c r="V69" s="181"/>
      <c r="W69" s="181"/>
      <c r="X69" s="181"/>
      <c r="Y69" s="181"/>
      <c r="Z69" s="181"/>
      <c r="AA69" s="181"/>
      <c r="AB69" s="181"/>
      <c r="AC69" s="181"/>
      <c r="AD69" s="182"/>
      <c r="AE69" s="22"/>
      <c r="AL69" s="28"/>
    </row>
    <row r="70" spans="1:43" s="23" customFormat="1" ht="24" customHeight="1" x14ac:dyDescent="0.25">
      <c r="A70" s="168" t="s">
        <v>197</v>
      </c>
      <c r="B70" s="169"/>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70"/>
      <c r="AE70" s="22"/>
      <c r="AL70" s="28"/>
    </row>
    <row r="71" spans="1:43" ht="18.75" x14ac:dyDescent="0.3">
      <c r="A71" s="185" t="s">
        <v>238</v>
      </c>
      <c r="B71" s="185"/>
      <c r="C71" s="185"/>
      <c r="D71" s="185"/>
      <c r="E71" s="185"/>
      <c r="F71" s="185"/>
      <c r="G71" s="185"/>
      <c r="H71" s="185"/>
      <c r="I71" s="185"/>
      <c r="J71" s="185"/>
      <c r="K71" s="185"/>
      <c r="L71" s="185"/>
      <c r="M71" s="185"/>
      <c r="N71" s="185"/>
      <c r="O71" s="185"/>
      <c r="P71" s="186" t="s">
        <v>198</v>
      </c>
      <c r="Q71" s="187"/>
      <c r="R71" s="187"/>
      <c r="S71" s="187"/>
      <c r="T71" s="187"/>
      <c r="U71" s="187"/>
      <c r="V71" s="187"/>
      <c r="W71" s="187"/>
      <c r="X71" s="187"/>
      <c r="Y71" s="187"/>
      <c r="Z71" s="187"/>
      <c r="AA71" s="187"/>
      <c r="AB71" s="187"/>
      <c r="AC71" s="183" t="s">
        <v>199</v>
      </c>
      <c r="AD71" s="184"/>
      <c r="AM71" s="3"/>
      <c r="AN71" s="4"/>
      <c r="AO71" s="4"/>
      <c r="AP71" s="4"/>
      <c r="AQ71" s="4"/>
    </row>
    <row r="72" spans="1:43" ht="15" customHeight="1" x14ac:dyDescent="0.25">
      <c r="A72" s="192" t="e">
        <f>+VLOOKUP(F6,BD!B:VI,531,0)</f>
        <v>#N/A</v>
      </c>
      <c r="B72" s="193"/>
      <c r="C72" s="193"/>
      <c r="D72" s="193"/>
      <c r="E72" s="193"/>
      <c r="F72" s="193"/>
      <c r="G72" s="193"/>
      <c r="H72" s="193"/>
      <c r="I72" s="193"/>
      <c r="J72" s="193"/>
      <c r="K72" s="193"/>
      <c r="L72" s="193"/>
      <c r="M72" s="193"/>
      <c r="N72" s="193"/>
      <c r="O72" s="194"/>
      <c r="P72" s="195"/>
      <c r="Q72" s="195"/>
      <c r="R72" s="195"/>
      <c r="S72" s="195"/>
      <c r="T72" s="195"/>
      <c r="U72" s="195"/>
      <c r="V72" s="195"/>
      <c r="W72" s="195"/>
      <c r="X72" s="195"/>
      <c r="Y72" s="195"/>
      <c r="Z72" s="195"/>
      <c r="AA72" s="195"/>
      <c r="AB72" s="195"/>
      <c r="AC72" s="167"/>
      <c r="AD72" s="167"/>
      <c r="AM72" s="3"/>
      <c r="AN72" s="4"/>
      <c r="AO72" s="4"/>
      <c r="AP72" s="4"/>
      <c r="AQ72" s="4"/>
    </row>
    <row r="73" spans="1:43" x14ac:dyDescent="0.25">
      <c r="A73" s="189"/>
      <c r="B73" s="190"/>
      <c r="C73" s="190"/>
      <c r="D73" s="190"/>
      <c r="E73" s="190"/>
      <c r="F73" s="190"/>
      <c r="G73" s="190"/>
      <c r="H73" s="190"/>
      <c r="I73" s="190"/>
      <c r="J73" s="190"/>
      <c r="K73" s="190"/>
      <c r="L73" s="190"/>
      <c r="M73" s="190"/>
      <c r="N73" s="190"/>
      <c r="O73" s="191"/>
      <c r="P73" s="195"/>
      <c r="Q73" s="195"/>
      <c r="R73" s="195"/>
      <c r="S73" s="195"/>
      <c r="T73" s="195"/>
      <c r="U73" s="195"/>
      <c r="V73" s="195"/>
      <c r="W73" s="195"/>
      <c r="X73" s="195"/>
      <c r="Y73" s="195"/>
      <c r="Z73" s="195"/>
      <c r="AA73" s="195"/>
      <c r="AB73" s="195"/>
      <c r="AC73" s="167"/>
      <c r="AD73" s="167"/>
      <c r="AM73" s="3"/>
      <c r="AN73" s="4"/>
      <c r="AO73" s="4"/>
      <c r="AP73" s="4"/>
      <c r="AQ73" s="4"/>
    </row>
    <row r="74" spans="1:43" ht="18.75" x14ac:dyDescent="0.25">
      <c r="A74" s="189" t="e">
        <f>+VLOOKUP(F6,BD!B:VI,533,0)</f>
        <v>#N/A</v>
      </c>
      <c r="B74" s="190"/>
      <c r="C74" s="190"/>
      <c r="D74" s="190"/>
      <c r="E74" s="190"/>
      <c r="F74" s="190"/>
      <c r="G74" s="190"/>
      <c r="H74" s="190"/>
      <c r="I74" s="190"/>
      <c r="J74" s="190"/>
      <c r="K74" s="190"/>
      <c r="L74" s="190"/>
      <c r="M74" s="190"/>
      <c r="N74" s="190"/>
      <c r="O74" s="191"/>
      <c r="P74" s="166"/>
      <c r="Q74" s="166"/>
      <c r="R74" s="166"/>
      <c r="S74" s="166"/>
      <c r="T74" s="166"/>
      <c r="U74" s="166"/>
      <c r="V74" s="166"/>
      <c r="W74" s="166"/>
      <c r="X74" s="166"/>
      <c r="Y74" s="166"/>
      <c r="Z74" s="166"/>
      <c r="AA74" s="166"/>
      <c r="AB74" s="166"/>
      <c r="AC74" s="167"/>
      <c r="AD74" s="167"/>
      <c r="AM74" s="3"/>
      <c r="AN74" s="4"/>
      <c r="AO74" s="4"/>
      <c r="AP74" s="4"/>
      <c r="AQ74" s="4"/>
    </row>
    <row r="75" spans="1:43" ht="18.75" x14ac:dyDescent="0.25">
      <c r="A75" s="189"/>
      <c r="B75" s="190"/>
      <c r="C75" s="190"/>
      <c r="D75" s="190"/>
      <c r="E75" s="190"/>
      <c r="F75" s="190"/>
      <c r="G75" s="190"/>
      <c r="H75" s="190"/>
      <c r="I75" s="190"/>
      <c r="J75" s="190"/>
      <c r="K75" s="190"/>
      <c r="L75" s="190"/>
      <c r="M75" s="190"/>
      <c r="N75" s="190"/>
      <c r="O75" s="191"/>
      <c r="P75" s="166"/>
      <c r="Q75" s="166"/>
      <c r="R75" s="166"/>
      <c r="S75" s="166"/>
      <c r="T75" s="166"/>
      <c r="U75" s="166"/>
      <c r="V75" s="166"/>
      <c r="W75" s="166"/>
      <c r="X75" s="166"/>
      <c r="Y75" s="166"/>
      <c r="Z75" s="166"/>
      <c r="AA75" s="166"/>
      <c r="AB75" s="166"/>
      <c r="AC75" s="167"/>
      <c r="AD75" s="167"/>
      <c r="AM75" s="3"/>
      <c r="AN75" s="4"/>
      <c r="AO75" s="4"/>
      <c r="AP75" s="4"/>
      <c r="AQ75" s="4"/>
    </row>
    <row r="76" spans="1:43" ht="18.75" x14ac:dyDescent="0.25">
      <c r="A76" s="189" t="e">
        <f>+VLOOKUP(F6,BD!B:VI,534,0)</f>
        <v>#N/A</v>
      </c>
      <c r="B76" s="190"/>
      <c r="C76" s="190"/>
      <c r="D76" s="190"/>
      <c r="E76" s="190"/>
      <c r="F76" s="190"/>
      <c r="G76" s="190"/>
      <c r="H76" s="190"/>
      <c r="I76" s="190"/>
      <c r="J76" s="190"/>
      <c r="K76" s="190"/>
      <c r="L76" s="190"/>
      <c r="M76" s="190"/>
      <c r="N76" s="190"/>
      <c r="O76" s="191"/>
      <c r="P76" s="166"/>
      <c r="Q76" s="166"/>
      <c r="R76" s="166"/>
      <c r="S76" s="166"/>
      <c r="T76" s="166"/>
      <c r="U76" s="166"/>
      <c r="V76" s="166"/>
      <c r="W76" s="166"/>
      <c r="X76" s="166"/>
      <c r="Y76" s="166"/>
      <c r="Z76" s="166"/>
      <c r="AA76" s="166"/>
      <c r="AB76" s="166"/>
      <c r="AC76" s="167"/>
      <c r="AD76" s="167"/>
      <c r="AM76" s="3"/>
      <c r="AN76" s="4"/>
      <c r="AO76" s="4"/>
      <c r="AP76" s="4"/>
      <c r="AQ76" s="4"/>
    </row>
    <row r="77" spans="1:43" ht="18.75" x14ac:dyDescent="0.25">
      <c r="A77" s="189"/>
      <c r="B77" s="190"/>
      <c r="C77" s="190"/>
      <c r="D77" s="190"/>
      <c r="E77" s="190"/>
      <c r="F77" s="190"/>
      <c r="G77" s="190"/>
      <c r="H77" s="190"/>
      <c r="I77" s="190"/>
      <c r="J77" s="190"/>
      <c r="K77" s="190"/>
      <c r="L77" s="190"/>
      <c r="M77" s="190"/>
      <c r="N77" s="190"/>
      <c r="O77" s="191"/>
      <c r="P77" s="166"/>
      <c r="Q77" s="166"/>
      <c r="R77" s="166"/>
      <c r="S77" s="166"/>
      <c r="T77" s="166"/>
      <c r="U77" s="166"/>
      <c r="V77" s="166"/>
      <c r="W77" s="166"/>
      <c r="X77" s="166"/>
      <c r="Y77" s="166"/>
      <c r="Z77" s="166"/>
      <c r="AA77" s="166"/>
      <c r="AB77" s="166"/>
      <c r="AC77" s="167"/>
      <c r="AD77" s="167"/>
      <c r="AM77" s="3"/>
      <c r="AN77" s="4"/>
      <c r="AO77" s="4"/>
      <c r="AP77" s="4"/>
      <c r="AQ77" s="4"/>
    </row>
    <row r="78" spans="1:43" ht="18.75" x14ac:dyDescent="0.25">
      <c r="A78" s="189" t="e">
        <f>+VLOOKUP(F6,BD!B:VI,535,0)</f>
        <v>#N/A</v>
      </c>
      <c r="B78" s="190"/>
      <c r="C78" s="190"/>
      <c r="D78" s="190"/>
      <c r="E78" s="190"/>
      <c r="F78" s="190"/>
      <c r="G78" s="190"/>
      <c r="H78" s="190"/>
      <c r="I78" s="190"/>
      <c r="J78" s="190"/>
      <c r="K78" s="190"/>
      <c r="L78" s="190"/>
      <c r="M78" s="190"/>
      <c r="N78" s="190"/>
      <c r="O78" s="191"/>
      <c r="P78" s="166"/>
      <c r="Q78" s="166"/>
      <c r="R78" s="166"/>
      <c r="S78" s="166"/>
      <c r="T78" s="166"/>
      <c r="U78" s="166"/>
      <c r="V78" s="166"/>
      <c r="W78" s="166"/>
      <c r="X78" s="166"/>
      <c r="Y78" s="166"/>
      <c r="Z78" s="166"/>
      <c r="AA78" s="166"/>
      <c r="AB78" s="166"/>
      <c r="AC78" s="167"/>
      <c r="AD78" s="167"/>
      <c r="AM78" s="3"/>
      <c r="AN78" s="4"/>
      <c r="AO78" s="4"/>
      <c r="AP78" s="4"/>
      <c r="AQ78" s="4"/>
    </row>
    <row r="79" spans="1:43" ht="18.75" x14ac:dyDescent="0.25">
      <c r="A79" s="189"/>
      <c r="B79" s="190"/>
      <c r="C79" s="190"/>
      <c r="D79" s="190"/>
      <c r="E79" s="190"/>
      <c r="F79" s="190"/>
      <c r="G79" s="190"/>
      <c r="H79" s="190"/>
      <c r="I79" s="190"/>
      <c r="J79" s="190"/>
      <c r="K79" s="190"/>
      <c r="L79" s="190"/>
      <c r="M79" s="190"/>
      <c r="N79" s="190"/>
      <c r="O79" s="191"/>
      <c r="P79" s="166"/>
      <c r="Q79" s="166"/>
      <c r="R79" s="166"/>
      <c r="S79" s="166"/>
      <c r="T79" s="166"/>
      <c r="U79" s="166"/>
      <c r="V79" s="166"/>
      <c r="W79" s="166"/>
      <c r="X79" s="166"/>
      <c r="Y79" s="166"/>
      <c r="Z79" s="166"/>
      <c r="AA79" s="166"/>
      <c r="AB79" s="166"/>
      <c r="AC79" s="167"/>
      <c r="AD79" s="167"/>
      <c r="AM79" s="3"/>
      <c r="AN79" s="4"/>
      <c r="AO79" s="4"/>
      <c r="AP79" s="4"/>
      <c r="AQ79" s="4"/>
    </row>
    <row r="80" spans="1:43" ht="18.75" x14ac:dyDescent="0.25">
      <c r="A80" s="197" t="e">
        <f>+VLOOKUP(F6,BD!B:VI,536,0)</f>
        <v>#N/A</v>
      </c>
      <c r="B80" s="198"/>
      <c r="C80" s="198"/>
      <c r="D80" s="198"/>
      <c r="E80" s="198"/>
      <c r="F80" s="198"/>
      <c r="G80" s="198"/>
      <c r="H80" s="198"/>
      <c r="I80" s="198"/>
      <c r="J80" s="198"/>
      <c r="K80" s="198"/>
      <c r="L80" s="198"/>
      <c r="M80" s="198"/>
      <c r="N80" s="198"/>
      <c r="O80" s="199"/>
      <c r="P80" s="200"/>
      <c r="Q80" s="200"/>
      <c r="R80" s="200"/>
      <c r="S80" s="200"/>
      <c r="T80" s="200"/>
      <c r="U80" s="200"/>
      <c r="V80" s="200"/>
      <c r="W80" s="200"/>
      <c r="X80" s="200"/>
      <c r="Y80" s="200"/>
      <c r="Z80" s="200"/>
      <c r="AA80" s="200"/>
      <c r="AB80" s="200"/>
      <c r="AC80" s="201">
        <f>SUM(AC72:AD79)</f>
        <v>0</v>
      </c>
      <c r="AD80" s="202"/>
      <c r="AM80" s="3"/>
      <c r="AN80" s="4"/>
      <c r="AO80" s="4"/>
      <c r="AP80" s="4"/>
      <c r="AQ80" s="4"/>
    </row>
    <row r="81" spans="1:43" x14ac:dyDescent="0.25"/>
    <row r="82" spans="1:43" x14ac:dyDescent="0.25"/>
    <row r="83" spans="1:43" x14ac:dyDescent="0.25"/>
    <row r="84" spans="1:43" x14ac:dyDescent="0.25"/>
    <row r="85" spans="1:43" x14ac:dyDescent="0.25">
      <c r="A85" s="31"/>
      <c r="B85" s="196" t="str">
        <f>IF('UT 1'!B85:J85=0,"",'UT 1'!B85:J85)</f>
        <v/>
      </c>
      <c r="C85" s="196"/>
      <c r="D85" s="196"/>
      <c r="E85" s="196"/>
      <c r="F85" s="196"/>
      <c r="G85" s="196"/>
      <c r="H85" s="196"/>
      <c r="I85" s="196"/>
      <c r="J85" s="196"/>
      <c r="K85" s="31"/>
      <c r="L85" s="196" t="str">
        <f>IF('UT 1'!L85:T85=0,"",'UT 1'!L85:T85)</f>
        <v/>
      </c>
      <c r="M85" s="196"/>
      <c r="N85" s="196"/>
      <c r="O85" s="196"/>
      <c r="P85" s="196"/>
      <c r="Q85" s="196"/>
      <c r="R85" s="196"/>
      <c r="S85" s="196"/>
      <c r="T85" s="196"/>
      <c r="U85" s="31"/>
      <c r="V85" s="196" t="str">
        <f>IF('UT 1'!V85:AD85=0,"",'UT 1'!V85:AD85)</f>
        <v/>
      </c>
      <c r="W85" s="196"/>
      <c r="X85" s="196"/>
      <c r="Y85" s="196"/>
      <c r="Z85" s="196"/>
      <c r="AA85" s="196"/>
      <c r="AB85" s="196"/>
      <c r="AC85" s="196"/>
      <c r="AD85" s="196"/>
      <c r="AM85" s="3"/>
    </row>
    <row r="86" spans="1:43" s="7" customFormat="1" x14ac:dyDescent="0.25">
      <c r="B86" s="31" t="str">
        <f>+'UT 1'!B86</f>
        <v>Elaboró (Nombre completo y Firma)</v>
      </c>
      <c r="C86" s="31"/>
      <c r="D86" s="31"/>
      <c r="E86" s="31"/>
      <c r="F86" s="31"/>
      <c r="G86" s="31"/>
      <c r="H86" s="31"/>
      <c r="I86" s="31"/>
      <c r="K86" s="31"/>
      <c r="L86" s="31"/>
      <c r="M86" s="31" t="str">
        <f>+'UT 1'!M86</f>
        <v>Revisó (Nombre completo y Firma)</v>
      </c>
      <c r="N86" s="31"/>
      <c r="O86" s="31"/>
      <c r="P86" s="24"/>
      <c r="Q86" s="24"/>
      <c r="S86" s="31"/>
      <c r="T86" s="31"/>
      <c r="U86" s="31"/>
      <c r="V86" s="31" t="str">
        <f>+'UT 1'!V86</f>
        <v>Validó (Nombre completo y Firma)</v>
      </c>
      <c r="W86" s="31"/>
      <c r="X86" s="31"/>
      <c r="Y86" s="31"/>
      <c r="Z86" s="31"/>
      <c r="AA86" s="31"/>
      <c r="AB86" s="31"/>
      <c r="AC86" s="31"/>
      <c r="AF86" s="4"/>
      <c r="AG86" s="4"/>
      <c r="AH86" s="4"/>
      <c r="AI86" s="4"/>
      <c r="AJ86" s="4"/>
      <c r="AK86" s="4"/>
      <c r="AL86" s="3"/>
      <c r="AM86" s="3"/>
      <c r="AN86" s="25"/>
      <c r="AO86" s="25"/>
      <c r="AP86" s="25"/>
      <c r="AQ86" s="25"/>
    </row>
    <row r="87" spans="1:43" x14ac:dyDescent="0.25">
      <c r="A87" s="24" t="s">
        <v>206</v>
      </c>
      <c r="AL87" s="25"/>
      <c r="AM87" s="3"/>
    </row>
    <row r="88" spans="1:43" x14ac:dyDescent="0.25">
      <c r="A88" s="188" t="s">
        <v>4009</v>
      </c>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row>
  </sheetData>
  <sheetProtection password="B7B8" sheet="1" objects="1" scenarios="1" formatCells="0" formatColumns="0" selectLockedCells="1"/>
  <mergeCells count="177">
    <mergeCell ref="A88:AD88"/>
    <mergeCell ref="A80:O80"/>
    <mergeCell ref="P80:AB80"/>
    <mergeCell ref="AC80:AD80"/>
    <mergeCell ref="AC76:AD76"/>
    <mergeCell ref="P77:AB77"/>
    <mergeCell ref="AC77:AD77"/>
    <mergeCell ref="P78:AB78"/>
    <mergeCell ref="AC78:AD78"/>
    <mergeCell ref="P79:AB79"/>
    <mergeCell ref="AC79:AD79"/>
    <mergeCell ref="B85:J85"/>
    <mergeCell ref="L85:T85"/>
    <mergeCell ref="V85:AD85"/>
    <mergeCell ref="A78:O79"/>
    <mergeCell ref="A72:O73"/>
    <mergeCell ref="A74:O75"/>
    <mergeCell ref="A76:O77"/>
    <mergeCell ref="A67:T67"/>
    <mergeCell ref="U67:AD67"/>
    <mergeCell ref="A68:T69"/>
    <mergeCell ref="U68:AD69"/>
    <mergeCell ref="A70:AD70"/>
    <mergeCell ref="A71:O71"/>
    <mergeCell ref="P71:AB71"/>
    <mergeCell ref="AC71:AD71"/>
    <mergeCell ref="P72:AB72"/>
    <mergeCell ref="AC72:AD72"/>
    <mergeCell ref="P73:AB73"/>
    <mergeCell ref="AC73:AD73"/>
    <mergeCell ref="P74:AB74"/>
    <mergeCell ref="AC74:AD74"/>
    <mergeCell ref="P75:AB75"/>
    <mergeCell ref="AC75:AD75"/>
    <mergeCell ref="P76:AB76"/>
    <mergeCell ref="A64:A66"/>
    <mergeCell ref="B64:R66"/>
    <mergeCell ref="T64:X64"/>
    <mergeCell ref="Z64:AD66"/>
    <mergeCell ref="T65:X65"/>
    <mergeCell ref="T66:X66"/>
    <mergeCell ref="A61:A63"/>
    <mergeCell ref="B61:R63"/>
    <mergeCell ref="T61:X61"/>
    <mergeCell ref="Z61:AD63"/>
    <mergeCell ref="T62:X62"/>
    <mergeCell ref="T63:X63"/>
    <mergeCell ref="B57:R57"/>
    <mergeCell ref="T57:W57"/>
    <mergeCell ref="Z57:AD57"/>
    <mergeCell ref="A58:A60"/>
    <mergeCell ref="B58:R60"/>
    <mergeCell ref="T58:X58"/>
    <mergeCell ref="Z58:AD60"/>
    <mergeCell ref="T59:X59"/>
    <mergeCell ref="T60:X60"/>
    <mergeCell ref="A54:A56"/>
    <mergeCell ref="B54:R56"/>
    <mergeCell ref="T54:X54"/>
    <mergeCell ref="Z54:AD56"/>
    <mergeCell ref="T55:X55"/>
    <mergeCell ref="T56:X56"/>
    <mergeCell ref="A51:A53"/>
    <mergeCell ref="B51:R53"/>
    <mergeCell ref="T51:X51"/>
    <mergeCell ref="Z51:AD53"/>
    <mergeCell ref="T52:X52"/>
    <mergeCell ref="T53:X53"/>
    <mergeCell ref="A48:A50"/>
    <mergeCell ref="B48:R50"/>
    <mergeCell ref="T48:X48"/>
    <mergeCell ref="Z48:AD50"/>
    <mergeCell ref="T49:X49"/>
    <mergeCell ref="T50:X50"/>
    <mergeCell ref="A45:A47"/>
    <mergeCell ref="B45:R47"/>
    <mergeCell ref="T45:X45"/>
    <mergeCell ref="Z45:AD47"/>
    <mergeCell ref="T46:X46"/>
    <mergeCell ref="T47:X47"/>
    <mergeCell ref="A42:A44"/>
    <mergeCell ref="B42:R44"/>
    <mergeCell ref="T42:X42"/>
    <mergeCell ref="Z42:AD44"/>
    <mergeCell ref="T43:X43"/>
    <mergeCell ref="T44:X44"/>
    <mergeCell ref="A39:A41"/>
    <mergeCell ref="B39:R41"/>
    <mergeCell ref="T39:X39"/>
    <mergeCell ref="Z39:AD41"/>
    <mergeCell ref="T40:X40"/>
    <mergeCell ref="T41:X41"/>
    <mergeCell ref="B35:R35"/>
    <mergeCell ref="T35:W35"/>
    <mergeCell ref="Z35:AD35"/>
    <mergeCell ref="A36:A38"/>
    <mergeCell ref="B36:R38"/>
    <mergeCell ref="T36:X36"/>
    <mergeCell ref="Z36:AD38"/>
    <mergeCell ref="T37:X37"/>
    <mergeCell ref="T38:X38"/>
    <mergeCell ref="A32:A34"/>
    <mergeCell ref="B32:R34"/>
    <mergeCell ref="T32:X32"/>
    <mergeCell ref="Z32:AD34"/>
    <mergeCell ref="T33:X33"/>
    <mergeCell ref="T34:X34"/>
    <mergeCell ref="T28:X28"/>
    <mergeCell ref="A29:A31"/>
    <mergeCell ref="B29:R31"/>
    <mergeCell ref="T29:X29"/>
    <mergeCell ref="Z29:AD31"/>
    <mergeCell ref="T30:X30"/>
    <mergeCell ref="T31:X31"/>
    <mergeCell ref="A24:AD24"/>
    <mergeCell ref="B25:R25"/>
    <mergeCell ref="T25:W25"/>
    <mergeCell ref="Z25:AD25"/>
    <mergeCell ref="A26:A28"/>
    <mergeCell ref="B26:R28"/>
    <mergeCell ref="T26:X26"/>
    <mergeCell ref="Z26:AD28"/>
    <mergeCell ref="T27:X2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13:O13"/>
    <mergeCell ref="Q13:AD13"/>
    <mergeCell ref="A14:O14"/>
    <mergeCell ref="Q14:AD14"/>
    <mergeCell ref="A2:AD2"/>
    <mergeCell ref="A5:AB5"/>
    <mergeCell ref="A6:E6"/>
    <mergeCell ref="F6:AD6"/>
    <mergeCell ref="A7:E7"/>
    <mergeCell ref="F7:AD7"/>
    <mergeCell ref="A10:AD10"/>
    <mergeCell ref="A11:AD11"/>
    <mergeCell ref="A8:E8"/>
    <mergeCell ref="F8:AD8"/>
    <mergeCell ref="A9:E9"/>
    <mergeCell ref="F9:H9"/>
    <mergeCell ref="M9:O9"/>
    <mergeCell ref="Q9:T9"/>
    <mergeCell ref="V9:Y9"/>
    <mergeCell ref="Z9:AD9"/>
    <mergeCell ref="A12:AD12"/>
  </mergeCells>
  <conditionalFormatting sqref="A58 A26 A17:A23 A29 A32 A54 A61 A64 A36 A39 A42 A45 A48 A51 H17:AA23">
    <cfRule type="containsBlanks" dxfId="105" priority="119">
      <formula>LEN(TRIM(A17))=0</formula>
    </cfRule>
  </conditionalFormatting>
  <conditionalFormatting sqref="AD5">
    <cfRule type="containsBlanks" dxfId="104" priority="87">
      <formula>LEN(TRIM(AD5))=0</formula>
    </cfRule>
  </conditionalFormatting>
  <conditionalFormatting sqref="AC80:AD80 P72:AD79">
    <cfRule type="containsBlanks" dxfId="103" priority="33">
      <formula>LEN(TRIM(P72))=0</formula>
    </cfRule>
  </conditionalFormatting>
  <conditionalFormatting sqref="A13:O14">
    <cfRule type="containsBlanks" dxfId="102" priority="32">
      <formula>LEN(TRIM(A13))=0</formula>
    </cfRule>
  </conditionalFormatting>
  <conditionalFormatting sqref="Q13:AD14">
    <cfRule type="containsBlanks" dxfId="101" priority="31">
      <formula>LEN(TRIM(Q13))=0</formula>
    </cfRule>
  </conditionalFormatting>
  <conditionalFormatting sqref="S26:S34">
    <cfRule type="containsBlanks" dxfId="100" priority="30">
      <formula>LEN(TRIM(S26))=0</formula>
    </cfRule>
  </conditionalFormatting>
  <conditionalFormatting sqref="B26">
    <cfRule type="containsBlanks" dxfId="99" priority="29">
      <formula>LEN(TRIM(B26))=0</formula>
    </cfRule>
  </conditionalFormatting>
  <conditionalFormatting sqref="B29">
    <cfRule type="containsBlanks" dxfId="98" priority="28">
      <formula>LEN(TRIM(B29))=0</formula>
    </cfRule>
  </conditionalFormatting>
  <conditionalFormatting sqref="B32">
    <cfRule type="containsBlanks" dxfId="97" priority="27">
      <formula>LEN(TRIM(B32))=0</formula>
    </cfRule>
  </conditionalFormatting>
  <conditionalFormatting sqref="B54 B36 B39 B42 B45 B48 B51 S36:S56">
    <cfRule type="containsBlanks" dxfId="96" priority="18">
      <formula>LEN(TRIM(B36))=0</formula>
    </cfRule>
  </conditionalFormatting>
  <conditionalFormatting sqref="B58 B61 B64 S58:S66">
    <cfRule type="containsBlanks" dxfId="95" priority="15">
      <formula>LEN(TRIM(B58))=0</formula>
    </cfRule>
  </conditionalFormatting>
  <conditionalFormatting sqref="T58">
    <cfRule type="containsBlanks" dxfId="94" priority="5">
      <formula>LEN(TRIM(T58))=0</formula>
    </cfRule>
  </conditionalFormatting>
  <conditionalFormatting sqref="T36:T56">
    <cfRule type="containsBlanks" dxfId="93" priority="4">
      <formula>LEN(TRIM(T36))=0</formula>
    </cfRule>
  </conditionalFormatting>
  <conditionalFormatting sqref="T59:T66">
    <cfRule type="containsBlanks" dxfId="92" priority="3">
      <formula>LEN(TRIM(T59))=0</formula>
    </cfRule>
  </conditionalFormatting>
  <conditionalFormatting sqref="T26">
    <cfRule type="containsBlanks" dxfId="91" priority="2">
      <formula>LEN(TRIM(T26))=0</formula>
    </cfRule>
  </conditionalFormatting>
  <conditionalFormatting sqref="T27:T34">
    <cfRule type="containsBlanks" dxfId="90" priority="1">
      <formula>LEN(TRIM(T27))=0</formula>
    </cfRule>
  </conditionalFormatting>
  <dataValidations count="4">
    <dataValidation type="list" allowBlank="1" showInputMessage="1" showErrorMessage="1" sqref="S58:S66 S26:S34 S36:S56 Y26:Y34 Y36:Y56 Y58:Y66">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s>
  <printOptions horizontalCentered="1"/>
  <pageMargins left="0.19685039370078741" right="0.19685039370078741" top="0.19685039370078741" bottom="0.19685039370078741" header="0" footer="0"/>
  <pageSetup scale="80" fitToHeight="2" orientation="portrait" verticalDpi="300" r:id="rId1"/>
  <rowBreaks count="1" manualBreakCount="1">
    <brk id="47" max="29" man="1"/>
  </rowBreaks>
  <ignoredErrors>
    <ignoredError sqref="A17"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8"/>
  <sheetViews>
    <sheetView view="pageBreakPreview" topLeftCell="A13" zoomScale="120" zoomScaleNormal="115" zoomScaleSheetLayoutView="120" workbookViewId="0">
      <selection activeCell="A13" sqref="A13:O13"/>
    </sheetView>
  </sheetViews>
  <sheetFormatPr baseColWidth="10" defaultColWidth="0" defaultRowHeight="15" zeroHeight="1" x14ac:dyDescent="0.25"/>
  <cols>
    <col min="1" max="29" width="4.28515625" style="24" customWidth="1"/>
    <col min="30" max="30" width="4.28515625" style="7" customWidth="1"/>
    <col min="31" max="31" width="11.42578125" style="7" customWidth="1"/>
    <col min="32" max="37" width="4.28515625" style="4" hidden="1" customWidth="1"/>
    <col min="38" max="41" width="11.42578125" style="25" hidden="1" customWidth="1"/>
    <col min="42" max="42" width="4.28515625" style="25" hidden="1" customWidth="1"/>
    <col min="43" max="43" width="0" style="25" hidden="1" customWidth="1"/>
    <col min="44" max="16384" width="11.42578125" style="4" hidden="1"/>
  </cols>
  <sheetData>
    <row r="1" spans="1:43"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L1" s="4"/>
      <c r="AM1" s="3" t="s">
        <v>190</v>
      </c>
      <c r="AN1" s="4"/>
      <c r="AO1" s="4"/>
      <c r="AP1" s="4"/>
      <c r="AQ1" s="4"/>
    </row>
    <row r="2" spans="1:43" ht="21" customHeight="1" x14ac:dyDescent="0.25">
      <c r="A2" s="61" t="str">
        <f>+'UT 1'!A2:AD2</f>
        <v>PLANEACIÓN ACADÉMICA REV. 0</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3"/>
      <c r="AL2" s="4"/>
      <c r="AM2" s="59" t="s">
        <v>228</v>
      </c>
      <c r="AN2" s="4"/>
      <c r="AO2" s="4"/>
      <c r="AP2" s="4"/>
      <c r="AQ2" s="4"/>
    </row>
    <row r="3" spans="1:43"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L3" s="4"/>
      <c r="AM3" s="59" t="s">
        <v>236</v>
      </c>
      <c r="AN3" s="4"/>
      <c r="AO3" s="4"/>
      <c r="AP3" s="4"/>
      <c r="AQ3" s="4"/>
    </row>
    <row r="4" spans="1:43"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6"/>
      <c r="AB4" s="5"/>
      <c r="AC4" s="5"/>
      <c r="AD4" s="5"/>
      <c r="AL4" s="4"/>
      <c r="AM4" s="59" t="s">
        <v>213</v>
      </c>
      <c r="AN4" s="4"/>
      <c r="AO4" s="4"/>
      <c r="AP4" s="4"/>
      <c r="AQ4" s="4"/>
    </row>
    <row r="5" spans="1:43" x14ac:dyDescent="0.25">
      <c r="A5" s="62" t="s">
        <v>172</v>
      </c>
      <c r="B5" s="63"/>
      <c r="C5" s="63"/>
      <c r="D5" s="63"/>
      <c r="E5" s="63"/>
      <c r="F5" s="63"/>
      <c r="G5" s="63"/>
      <c r="H5" s="63"/>
      <c r="I5" s="63"/>
      <c r="J5" s="63"/>
      <c r="K5" s="63"/>
      <c r="L5" s="63"/>
      <c r="M5" s="63"/>
      <c r="N5" s="63"/>
      <c r="O5" s="63"/>
      <c r="P5" s="63"/>
      <c r="Q5" s="63"/>
      <c r="R5" s="63"/>
      <c r="S5" s="63"/>
      <c r="T5" s="63"/>
      <c r="U5" s="63"/>
      <c r="V5" s="63"/>
      <c r="W5" s="63"/>
      <c r="X5" s="63"/>
      <c r="Y5" s="63"/>
      <c r="Z5" s="63"/>
      <c r="AA5" s="63"/>
      <c r="AB5" s="64"/>
      <c r="AC5" s="8" t="s">
        <v>173</v>
      </c>
      <c r="AD5" s="9" t="s">
        <v>32</v>
      </c>
      <c r="AL5" s="4"/>
      <c r="AM5" s="59" t="s">
        <v>221</v>
      </c>
      <c r="AN5" s="4"/>
      <c r="AO5" s="4"/>
      <c r="AP5" s="4"/>
      <c r="AQ5" s="4"/>
    </row>
    <row r="6" spans="1:43" ht="15.75" customHeight="1" x14ac:dyDescent="0.3">
      <c r="A6" s="65" t="s">
        <v>174</v>
      </c>
      <c r="B6" s="66"/>
      <c r="C6" s="66"/>
      <c r="D6" s="66"/>
      <c r="E6" s="66"/>
      <c r="F6" s="203">
        <f>+'UT 1'!F6:AD6</f>
        <v>0</v>
      </c>
      <c r="G6" s="204"/>
      <c r="H6" s="204"/>
      <c r="I6" s="204"/>
      <c r="J6" s="204"/>
      <c r="K6" s="204"/>
      <c r="L6" s="204"/>
      <c r="M6" s="204"/>
      <c r="N6" s="204"/>
      <c r="O6" s="204"/>
      <c r="P6" s="204"/>
      <c r="Q6" s="204"/>
      <c r="R6" s="204"/>
      <c r="S6" s="204"/>
      <c r="T6" s="204"/>
      <c r="U6" s="204"/>
      <c r="V6" s="204"/>
      <c r="W6" s="204"/>
      <c r="X6" s="204"/>
      <c r="Y6" s="204"/>
      <c r="Z6" s="204"/>
      <c r="AA6" s="204"/>
      <c r="AB6" s="204"/>
      <c r="AC6" s="205"/>
      <c r="AD6" s="206"/>
      <c r="AL6" s="4"/>
      <c r="AM6" s="59" t="s">
        <v>225</v>
      </c>
      <c r="AN6" s="4"/>
      <c r="AO6" s="4"/>
      <c r="AP6" s="4"/>
      <c r="AQ6" s="4"/>
    </row>
    <row r="7" spans="1:43" ht="15.75" x14ac:dyDescent="0.25">
      <c r="A7" s="71" t="s">
        <v>175</v>
      </c>
      <c r="B7" s="72"/>
      <c r="C7" s="72"/>
      <c r="D7" s="72"/>
      <c r="E7" s="73"/>
      <c r="F7" s="211" t="e">
        <f>+VLOOKUP(F6,BD!B:VI,2,0)</f>
        <v>#N/A</v>
      </c>
      <c r="G7" s="212"/>
      <c r="H7" s="212"/>
      <c r="I7" s="212"/>
      <c r="J7" s="212"/>
      <c r="K7" s="212"/>
      <c r="L7" s="212"/>
      <c r="M7" s="212"/>
      <c r="N7" s="212"/>
      <c r="O7" s="212"/>
      <c r="P7" s="212"/>
      <c r="Q7" s="212"/>
      <c r="R7" s="212"/>
      <c r="S7" s="212"/>
      <c r="T7" s="212"/>
      <c r="U7" s="212"/>
      <c r="V7" s="212"/>
      <c r="W7" s="212"/>
      <c r="X7" s="212"/>
      <c r="Y7" s="212"/>
      <c r="Z7" s="212"/>
      <c r="AA7" s="212"/>
      <c r="AB7" s="212"/>
      <c r="AC7" s="212"/>
      <c r="AD7" s="213"/>
      <c r="AL7" s="4"/>
      <c r="AM7" s="59" t="s">
        <v>226</v>
      </c>
      <c r="AN7" s="4"/>
      <c r="AO7" s="4"/>
      <c r="AP7" s="4"/>
      <c r="AQ7" s="4"/>
    </row>
    <row r="8" spans="1:43" x14ac:dyDescent="0.25">
      <c r="A8" s="83" t="s">
        <v>205</v>
      </c>
      <c r="B8" s="84"/>
      <c r="C8" s="84"/>
      <c r="D8" s="84"/>
      <c r="E8" s="84"/>
      <c r="F8" s="93" t="e">
        <f>+VLOOKUP(F6,BD!B:VI,107,0)</f>
        <v>#N/A</v>
      </c>
      <c r="G8" s="94"/>
      <c r="H8" s="94"/>
      <c r="I8" s="94"/>
      <c r="J8" s="94"/>
      <c r="K8" s="94"/>
      <c r="L8" s="94"/>
      <c r="M8" s="94"/>
      <c r="N8" s="94"/>
      <c r="O8" s="94"/>
      <c r="P8" s="94"/>
      <c r="Q8" s="94"/>
      <c r="R8" s="94"/>
      <c r="S8" s="94"/>
      <c r="T8" s="94"/>
      <c r="U8" s="94"/>
      <c r="V8" s="94"/>
      <c r="W8" s="94"/>
      <c r="X8" s="94"/>
      <c r="Y8" s="94"/>
      <c r="Z8" s="94"/>
      <c r="AA8" s="94"/>
      <c r="AB8" s="94"/>
      <c r="AC8" s="94"/>
      <c r="AD8" s="95"/>
      <c r="AL8" s="4"/>
      <c r="AM8" s="59" t="s">
        <v>229</v>
      </c>
      <c r="AN8" s="4"/>
      <c r="AO8" s="4"/>
      <c r="AP8" s="4"/>
      <c r="AQ8" s="4"/>
    </row>
    <row r="9" spans="1:43" ht="15.75" customHeight="1" x14ac:dyDescent="0.25">
      <c r="A9" s="65" t="s">
        <v>176</v>
      </c>
      <c r="B9" s="66"/>
      <c r="C9" s="66"/>
      <c r="D9" s="66"/>
      <c r="E9" s="66"/>
      <c r="F9" s="85" t="e">
        <f>+VLOOKUP(F6,BD!B:VI,4,0)</f>
        <v>#N/A</v>
      </c>
      <c r="G9" s="86"/>
      <c r="H9" s="87"/>
      <c r="I9" s="10" t="s">
        <v>177</v>
      </c>
      <c r="J9" s="11"/>
      <c r="K9" s="11"/>
      <c r="L9" s="12" t="e">
        <f>+VLOOKUP(F6,BD!B:VI,108,0)</f>
        <v>#N/A</v>
      </c>
      <c r="M9" s="88" t="s">
        <v>178</v>
      </c>
      <c r="N9" s="89"/>
      <c r="O9" s="89"/>
      <c r="P9" s="13" t="e">
        <f>+VLOOKUP(F6,BD!B:VI,109,0)</f>
        <v>#N/A</v>
      </c>
      <c r="Q9" s="88" t="s">
        <v>179</v>
      </c>
      <c r="R9" s="89"/>
      <c r="S9" s="89"/>
      <c r="T9" s="89"/>
      <c r="U9" s="14" t="e">
        <f>+VLOOKUP(F6,BD!B:VI,8,0)</f>
        <v>#N/A</v>
      </c>
      <c r="V9" s="88" t="s">
        <v>180</v>
      </c>
      <c r="W9" s="89"/>
      <c r="X9" s="89"/>
      <c r="Y9" s="89"/>
      <c r="Z9" s="90" t="e">
        <f>+VLOOKUP(F6,BD!B:VI,153,0)</f>
        <v>#N/A</v>
      </c>
      <c r="AA9" s="91"/>
      <c r="AB9" s="91"/>
      <c r="AC9" s="91"/>
      <c r="AD9" s="92"/>
      <c r="AL9" s="4"/>
      <c r="AM9" s="59" t="s">
        <v>220</v>
      </c>
      <c r="AN9" s="4"/>
      <c r="AO9" s="4"/>
      <c r="AP9" s="4"/>
      <c r="AQ9" s="4"/>
    </row>
    <row r="10" spans="1:43" x14ac:dyDescent="0.25">
      <c r="A10" s="62" t="s">
        <v>181</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4"/>
      <c r="AL10" s="4"/>
      <c r="AM10" s="59" t="s">
        <v>215</v>
      </c>
      <c r="AN10" s="4"/>
      <c r="AO10" s="4"/>
      <c r="AP10" s="4"/>
      <c r="AQ10" s="4"/>
    </row>
    <row r="11" spans="1:43" ht="34.5" customHeight="1" x14ac:dyDescent="0.25">
      <c r="A11" s="77" t="e">
        <f>+VLOOKUP(F6,BD!B:VI,111,0)</f>
        <v>#N/A</v>
      </c>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9"/>
      <c r="AL11" s="4"/>
      <c r="AM11" s="59" t="s">
        <v>230</v>
      </c>
      <c r="AN11" s="4"/>
      <c r="AO11" s="4"/>
      <c r="AP11" s="4"/>
      <c r="AQ11" s="4"/>
    </row>
    <row r="12" spans="1:43" x14ac:dyDescent="0.25">
      <c r="A12" s="62" t="s">
        <v>237</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4"/>
      <c r="AL12" s="3" t="s">
        <v>207</v>
      </c>
      <c r="AM12" s="59" t="s">
        <v>231</v>
      </c>
      <c r="AN12" s="4"/>
      <c r="AO12" s="4"/>
      <c r="AP12" s="4"/>
      <c r="AQ12" s="4"/>
    </row>
    <row r="13" spans="1:43" ht="21" customHeight="1" x14ac:dyDescent="0.25">
      <c r="A13" s="80"/>
      <c r="B13" s="81"/>
      <c r="C13" s="81"/>
      <c r="D13" s="81"/>
      <c r="E13" s="81"/>
      <c r="F13" s="81"/>
      <c r="G13" s="81"/>
      <c r="H13" s="81"/>
      <c r="I13" s="81"/>
      <c r="J13" s="81"/>
      <c r="K13" s="81"/>
      <c r="L13" s="81"/>
      <c r="M13" s="81"/>
      <c r="N13" s="81"/>
      <c r="O13" s="82"/>
      <c r="P13" s="34" t="s">
        <v>182</v>
      </c>
      <c r="Q13" s="80"/>
      <c r="R13" s="81"/>
      <c r="S13" s="81"/>
      <c r="T13" s="81"/>
      <c r="U13" s="81"/>
      <c r="V13" s="81"/>
      <c r="W13" s="81"/>
      <c r="X13" s="81"/>
      <c r="Y13" s="81"/>
      <c r="Z13" s="81"/>
      <c r="AA13" s="81"/>
      <c r="AB13" s="81"/>
      <c r="AC13" s="81"/>
      <c r="AD13" s="82"/>
      <c r="AE13" s="7" t="s">
        <v>182</v>
      </c>
      <c r="AL13" s="3" t="s">
        <v>208</v>
      </c>
      <c r="AM13" s="59" t="s">
        <v>217</v>
      </c>
      <c r="AN13" s="4"/>
      <c r="AO13" s="4"/>
      <c r="AP13" s="4"/>
      <c r="AQ13" s="4"/>
    </row>
    <row r="14" spans="1:43" ht="21" customHeight="1" x14ac:dyDescent="0.25">
      <c r="A14" s="80"/>
      <c r="B14" s="81"/>
      <c r="C14" s="81"/>
      <c r="D14" s="81"/>
      <c r="E14" s="81"/>
      <c r="F14" s="81"/>
      <c r="G14" s="81"/>
      <c r="H14" s="81"/>
      <c r="I14" s="81"/>
      <c r="J14" s="81"/>
      <c r="K14" s="81"/>
      <c r="L14" s="81"/>
      <c r="M14" s="81"/>
      <c r="N14" s="81"/>
      <c r="O14" s="82"/>
      <c r="P14" s="34" t="s">
        <v>182</v>
      </c>
      <c r="Q14" s="80"/>
      <c r="R14" s="81"/>
      <c r="S14" s="81"/>
      <c r="T14" s="81"/>
      <c r="U14" s="81"/>
      <c r="V14" s="81"/>
      <c r="W14" s="81"/>
      <c r="X14" s="81"/>
      <c r="Y14" s="81"/>
      <c r="Z14" s="81"/>
      <c r="AA14" s="81"/>
      <c r="AB14" s="81"/>
      <c r="AC14" s="81"/>
      <c r="AD14" s="82"/>
      <c r="AE14" s="7" t="s">
        <v>182</v>
      </c>
      <c r="AL14" s="3" t="s">
        <v>209</v>
      </c>
      <c r="AM14" s="59" t="s">
        <v>223</v>
      </c>
      <c r="AN14" s="4"/>
      <c r="AO14" s="4"/>
      <c r="AP14" s="4"/>
      <c r="AQ14" s="4"/>
    </row>
    <row r="15" spans="1:43" x14ac:dyDescent="0.25">
      <c r="A15" s="105" t="s">
        <v>211</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7"/>
      <c r="AL15" s="4"/>
      <c r="AM15" s="59" t="s">
        <v>232</v>
      </c>
      <c r="AN15" s="4"/>
      <c r="AO15" s="4"/>
      <c r="AP15" s="4"/>
      <c r="AQ15" s="4"/>
    </row>
    <row r="16" spans="1:43" x14ac:dyDescent="0.25">
      <c r="A16" s="108" t="s">
        <v>183</v>
      </c>
      <c r="B16" s="108"/>
      <c r="C16" s="108"/>
      <c r="D16" s="108"/>
      <c r="E16" s="108"/>
      <c r="F16" s="108"/>
      <c r="G16" s="108"/>
      <c r="H16" s="109" t="s">
        <v>184</v>
      </c>
      <c r="I16" s="109"/>
      <c r="J16" s="109"/>
      <c r="K16" s="109"/>
      <c r="L16" s="109"/>
      <c r="M16" s="109"/>
      <c r="N16" s="109"/>
      <c r="O16" s="109"/>
      <c r="P16" s="109"/>
      <c r="Q16" s="109"/>
      <c r="R16" s="109"/>
      <c r="S16" s="109"/>
      <c r="T16" s="109"/>
      <c r="U16" s="109"/>
      <c r="V16" s="109"/>
      <c r="W16" s="109"/>
      <c r="X16" s="109"/>
      <c r="Y16" s="110"/>
      <c r="Z16" s="111" t="s">
        <v>185</v>
      </c>
      <c r="AA16" s="112"/>
      <c r="AB16" s="113" t="s">
        <v>186</v>
      </c>
      <c r="AC16" s="114"/>
      <c r="AD16" s="115"/>
      <c r="AL16" s="4"/>
      <c r="AM16" s="59" t="s">
        <v>218</v>
      </c>
      <c r="AN16" s="4"/>
      <c r="AO16" s="4"/>
      <c r="AP16" s="4"/>
      <c r="AQ16" s="4"/>
    </row>
    <row r="17" spans="1:43" s="16" customFormat="1" ht="39" customHeight="1" x14ac:dyDescent="0.25">
      <c r="A17" s="207" t="e">
        <f>IF(VLOOKUP(F6,BD!B:VI,112,0)=0,"----------------------------------------------------",(VLOOKUP(F6,BD!B:VI,112,0)))</f>
        <v>#N/A</v>
      </c>
      <c r="B17" s="208"/>
      <c r="C17" s="208"/>
      <c r="D17" s="208"/>
      <c r="E17" s="208"/>
      <c r="F17" s="208"/>
      <c r="G17" s="209"/>
      <c r="H17" s="210"/>
      <c r="I17" s="100"/>
      <c r="J17" s="100"/>
      <c r="K17" s="100"/>
      <c r="L17" s="100"/>
      <c r="M17" s="100"/>
      <c r="N17" s="100"/>
      <c r="O17" s="100"/>
      <c r="P17" s="100"/>
      <c r="Q17" s="100"/>
      <c r="R17" s="100"/>
      <c r="S17" s="100"/>
      <c r="T17" s="100"/>
      <c r="U17" s="100"/>
      <c r="V17" s="100"/>
      <c r="W17" s="100"/>
      <c r="X17" s="100"/>
      <c r="Y17" s="101"/>
      <c r="Z17" s="102"/>
      <c r="AA17" s="103"/>
      <c r="AB17" s="104" t="str">
        <f>+IF(Z17="","","Firma de conclusión del tema")</f>
        <v/>
      </c>
      <c r="AC17" s="104"/>
      <c r="AD17" s="104"/>
      <c r="AE17" s="15"/>
      <c r="AM17" s="59" t="s">
        <v>233</v>
      </c>
    </row>
    <row r="18" spans="1:43" s="16" customFormat="1" ht="39" customHeight="1" x14ac:dyDescent="0.25">
      <c r="A18" s="207" t="e">
        <f>IF(VLOOKUP(F6,BD!B:VI,116,0)=0,"----------------------------------------------------",(VLOOKUP(F6,BD!B:VI,116,0)))</f>
        <v>#N/A</v>
      </c>
      <c r="B18" s="208"/>
      <c r="C18" s="208"/>
      <c r="D18" s="208"/>
      <c r="E18" s="208"/>
      <c r="F18" s="208"/>
      <c r="G18" s="209"/>
      <c r="H18" s="210"/>
      <c r="I18" s="100"/>
      <c r="J18" s="100"/>
      <c r="K18" s="100"/>
      <c r="L18" s="100"/>
      <c r="M18" s="100"/>
      <c r="N18" s="100"/>
      <c r="O18" s="100"/>
      <c r="P18" s="100"/>
      <c r="Q18" s="100"/>
      <c r="R18" s="100"/>
      <c r="S18" s="100"/>
      <c r="T18" s="100"/>
      <c r="U18" s="100"/>
      <c r="V18" s="100"/>
      <c r="W18" s="100"/>
      <c r="X18" s="100"/>
      <c r="Y18" s="101"/>
      <c r="Z18" s="102"/>
      <c r="AA18" s="103"/>
      <c r="AB18" s="104" t="str">
        <f t="shared" ref="AB18:AB23" si="0">+IF(Z18="","","Firma de conclusión del tema")</f>
        <v/>
      </c>
      <c r="AC18" s="104"/>
      <c r="AD18" s="104"/>
      <c r="AE18" s="15"/>
      <c r="AM18" s="59" t="s">
        <v>219</v>
      </c>
    </row>
    <row r="19" spans="1:43" s="16" customFormat="1" ht="39" customHeight="1" x14ac:dyDescent="0.25">
      <c r="A19" s="207" t="e">
        <f>IF(VLOOKUP(F6,BD!B:VI,120,0)=0,"----------------------------------------------------",(VLOOKUP(F6,BD!B:VI,120,0)))</f>
        <v>#N/A</v>
      </c>
      <c r="B19" s="208"/>
      <c r="C19" s="208"/>
      <c r="D19" s="208"/>
      <c r="E19" s="208"/>
      <c r="F19" s="208"/>
      <c r="G19" s="209"/>
      <c r="H19" s="210"/>
      <c r="I19" s="100"/>
      <c r="J19" s="100"/>
      <c r="K19" s="100"/>
      <c r="L19" s="100"/>
      <c r="M19" s="100"/>
      <c r="N19" s="100"/>
      <c r="O19" s="100"/>
      <c r="P19" s="100"/>
      <c r="Q19" s="100"/>
      <c r="R19" s="100"/>
      <c r="S19" s="100"/>
      <c r="T19" s="100"/>
      <c r="U19" s="100"/>
      <c r="V19" s="100"/>
      <c r="W19" s="100"/>
      <c r="X19" s="100"/>
      <c r="Y19" s="101"/>
      <c r="Z19" s="102"/>
      <c r="AA19" s="103"/>
      <c r="AB19" s="104" t="str">
        <f t="shared" si="0"/>
        <v/>
      </c>
      <c r="AC19" s="104"/>
      <c r="AD19" s="104"/>
      <c r="AE19" s="15"/>
      <c r="AM19" s="59" t="s">
        <v>224</v>
      </c>
    </row>
    <row r="20" spans="1:43" s="16" customFormat="1" ht="39" customHeight="1" x14ac:dyDescent="0.25">
      <c r="A20" s="207" t="e">
        <f>IF(VLOOKUP(F6,BD!B:VI,124,0)=0,"----------------------------------------------------",(VLOOKUP(F6,BD!B:VI,124,0)))</f>
        <v>#N/A</v>
      </c>
      <c r="B20" s="208"/>
      <c r="C20" s="208"/>
      <c r="D20" s="208"/>
      <c r="E20" s="208"/>
      <c r="F20" s="208"/>
      <c r="G20" s="209"/>
      <c r="H20" s="210"/>
      <c r="I20" s="100"/>
      <c r="J20" s="100"/>
      <c r="K20" s="100"/>
      <c r="L20" s="100"/>
      <c r="M20" s="100"/>
      <c r="N20" s="100"/>
      <c r="O20" s="100"/>
      <c r="P20" s="100"/>
      <c r="Q20" s="100"/>
      <c r="R20" s="100"/>
      <c r="S20" s="100"/>
      <c r="T20" s="100"/>
      <c r="U20" s="100"/>
      <c r="V20" s="100"/>
      <c r="W20" s="100"/>
      <c r="X20" s="100"/>
      <c r="Y20" s="101"/>
      <c r="Z20" s="102"/>
      <c r="AA20" s="103"/>
      <c r="AB20" s="104" t="str">
        <f t="shared" si="0"/>
        <v/>
      </c>
      <c r="AC20" s="104"/>
      <c r="AD20" s="104"/>
      <c r="AE20" s="15"/>
      <c r="AM20" s="59" t="s">
        <v>216</v>
      </c>
    </row>
    <row r="21" spans="1:43" s="16" customFormat="1" ht="39" customHeight="1" x14ac:dyDescent="0.25">
      <c r="A21" s="207" t="e">
        <f>IF(VLOOKUP(F6,BD!B:VI,128,0)=0,"----------------------------------------------------",(VLOOKUP(F6,BD!B:VI,128,0)))</f>
        <v>#N/A</v>
      </c>
      <c r="B21" s="208"/>
      <c r="C21" s="208"/>
      <c r="D21" s="208"/>
      <c r="E21" s="208"/>
      <c r="F21" s="208"/>
      <c r="G21" s="209"/>
      <c r="H21" s="210"/>
      <c r="I21" s="100"/>
      <c r="J21" s="100"/>
      <c r="K21" s="100"/>
      <c r="L21" s="100"/>
      <c r="M21" s="100"/>
      <c r="N21" s="100"/>
      <c r="O21" s="100"/>
      <c r="P21" s="100"/>
      <c r="Q21" s="100"/>
      <c r="R21" s="100"/>
      <c r="S21" s="100"/>
      <c r="T21" s="100"/>
      <c r="U21" s="100"/>
      <c r="V21" s="100"/>
      <c r="W21" s="100"/>
      <c r="X21" s="100"/>
      <c r="Y21" s="101"/>
      <c r="Z21" s="102"/>
      <c r="AA21" s="103"/>
      <c r="AB21" s="104" t="str">
        <f t="shared" si="0"/>
        <v/>
      </c>
      <c r="AC21" s="104"/>
      <c r="AD21" s="104"/>
      <c r="AE21" s="15"/>
      <c r="AM21" s="59" t="s">
        <v>222</v>
      </c>
    </row>
    <row r="22" spans="1:43" s="16" customFormat="1" ht="39" customHeight="1" x14ac:dyDescent="0.25">
      <c r="A22" s="207" t="e">
        <f>IF(VLOOKUP(F6,BD!B:VI,132,0)=0,"----------------------------------------------------",(VLOOKUP(F6,BD!B:VI,132,0)))</f>
        <v>#N/A</v>
      </c>
      <c r="B22" s="208"/>
      <c r="C22" s="208"/>
      <c r="D22" s="208"/>
      <c r="E22" s="208"/>
      <c r="F22" s="208"/>
      <c r="G22" s="209"/>
      <c r="H22" s="210"/>
      <c r="I22" s="100"/>
      <c r="J22" s="100"/>
      <c r="K22" s="100"/>
      <c r="L22" s="100"/>
      <c r="M22" s="100"/>
      <c r="N22" s="100"/>
      <c r="O22" s="100"/>
      <c r="P22" s="100"/>
      <c r="Q22" s="100"/>
      <c r="R22" s="100"/>
      <c r="S22" s="100"/>
      <c r="T22" s="100"/>
      <c r="U22" s="100"/>
      <c r="V22" s="100"/>
      <c r="W22" s="100"/>
      <c r="X22" s="100"/>
      <c r="Y22" s="101"/>
      <c r="Z22" s="102"/>
      <c r="AA22" s="103"/>
      <c r="AB22" s="104" t="str">
        <f t="shared" si="0"/>
        <v/>
      </c>
      <c r="AC22" s="104"/>
      <c r="AD22" s="104"/>
      <c r="AE22" s="15"/>
      <c r="AM22" s="59" t="s">
        <v>234</v>
      </c>
    </row>
    <row r="23" spans="1:43" s="16" customFormat="1" ht="39" customHeight="1" x14ac:dyDescent="0.25">
      <c r="A23" s="207" t="e">
        <f>IF(VLOOKUP(F6,BD!B:VI,136,0)=0,"----------------------------------------------------",(VLOOKUP(F6,BD!B:VI,136,0)))</f>
        <v>#N/A</v>
      </c>
      <c r="B23" s="208"/>
      <c r="C23" s="208"/>
      <c r="D23" s="208"/>
      <c r="E23" s="208"/>
      <c r="F23" s="208"/>
      <c r="G23" s="209"/>
      <c r="H23" s="210"/>
      <c r="I23" s="100"/>
      <c r="J23" s="100"/>
      <c r="K23" s="100"/>
      <c r="L23" s="100"/>
      <c r="M23" s="100"/>
      <c r="N23" s="100"/>
      <c r="O23" s="100"/>
      <c r="P23" s="100"/>
      <c r="Q23" s="100"/>
      <c r="R23" s="100"/>
      <c r="S23" s="100"/>
      <c r="T23" s="100"/>
      <c r="U23" s="100"/>
      <c r="V23" s="100"/>
      <c r="W23" s="100"/>
      <c r="X23" s="100"/>
      <c r="Y23" s="101"/>
      <c r="Z23" s="102"/>
      <c r="AA23" s="103"/>
      <c r="AB23" s="104" t="str">
        <f t="shared" si="0"/>
        <v/>
      </c>
      <c r="AC23" s="104"/>
      <c r="AD23" s="104"/>
      <c r="AE23" s="15"/>
      <c r="AM23" s="59" t="s">
        <v>235</v>
      </c>
    </row>
    <row r="24" spans="1:43" ht="18" customHeight="1" x14ac:dyDescent="0.25">
      <c r="A24" s="116" t="s">
        <v>212</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8"/>
      <c r="AL24" s="3" t="s">
        <v>210</v>
      </c>
      <c r="AM24" s="59" t="s">
        <v>214</v>
      </c>
      <c r="AN24" s="4"/>
      <c r="AO24" s="4"/>
      <c r="AP24" s="4"/>
      <c r="AQ24" s="4"/>
    </row>
    <row r="25" spans="1:43" x14ac:dyDescent="0.25">
      <c r="A25" s="17" t="s">
        <v>187</v>
      </c>
      <c r="B25" s="109" t="s">
        <v>188</v>
      </c>
      <c r="C25" s="109"/>
      <c r="D25" s="109"/>
      <c r="E25" s="109"/>
      <c r="F25" s="109"/>
      <c r="G25" s="109"/>
      <c r="H25" s="109"/>
      <c r="I25" s="109"/>
      <c r="J25" s="109"/>
      <c r="K25" s="109"/>
      <c r="L25" s="109"/>
      <c r="M25" s="109"/>
      <c r="N25" s="109"/>
      <c r="O25" s="109"/>
      <c r="P25" s="109"/>
      <c r="Q25" s="109"/>
      <c r="R25" s="110"/>
      <c r="S25" s="18" t="s">
        <v>189</v>
      </c>
      <c r="T25" s="108" t="s">
        <v>190</v>
      </c>
      <c r="U25" s="108"/>
      <c r="V25" s="108"/>
      <c r="W25" s="108"/>
      <c r="X25" s="19"/>
      <c r="Y25" s="20" t="s">
        <v>191</v>
      </c>
      <c r="Z25" s="119" t="s">
        <v>192</v>
      </c>
      <c r="AA25" s="119"/>
      <c r="AB25" s="119"/>
      <c r="AC25" s="119"/>
      <c r="AD25" s="119"/>
      <c r="AL25" s="4"/>
      <c r="AM25" s="59" t="s">
        <v>227</v>
      </c>
      <c r="AN25" s="4"/>
      <c r="AO25" s="4"/>
      <c r="AP25" s="4"/>
      <c r="AQ25" s="4"/>
    </row>
    <row r="26" spans="1:43" ht="13.5" customHeight="1" x14ac:dyDescent="0.25">
      <c r="A26" s="120">
        <v>1</v>
      </c>
      <c r="B26" s="123"/>
      <c r="C26" s="124"/>
      <c r="D26" s="124"/>
      <c r="E26" s="124"/>
      <c r="F26" s="124"/>
      <c r="G26" s="124"/>
      <c r="H26" s="124"/>
      <c r="I26" s="124"/>
      <c r="J26" s="124"/>
      <c r="K26" s="124"/>
      <c r="L26" s="124"/>
      <c r="M26" s="124"/>
      <c r="N26" s="124"/>
      <c r="O26" s="124"/>
      <c r="P26" s="124"/>
      <c r="Q26" s="124"/>
      <c r="R26" s="125"/>
      <c r="S26" s="29"/>
      <c r="T26" s="132"/>
      <c r="U26" s="133"/>
      <c r="V26" s="133"/>
      <c r="W26" s="133"/>
      <c r="X26" s="134"/>
      <c r="Y26" s="21"/>
      <c r="Z26" s="135"/>
      <c r="AA26" s="136"/>
      <c r="AB26" s="136"/>
      <c r="AC26" s="136"/>
      <c r="AD26" s="137"/>
      <c r="AL26" s="4"/>
      <c r="AM26" s="4"/>
      <c r="AN26" s="4"/>
      <c r="AO26" s="4"/>
      <c r="AP26" s="4"/>
      <c r="AQ26" s="4"/>
    </row>
    <row r="27" spans="1:43" ht="13.5" customHeight="1" x14ac:dyDescent="0.25">
      <c r="A27" s="121"/>
      <c r="B27" s="126"/>
      <c r="C27" s="127"/>
      <c r="D27" s="127"/>
      <c r="E27" s="127"/>
      <c r="F27" s="127"/>
      <c r="G27" s="127"/>
      <c r="H27" s="127"/>
      <c r="I27" s="127"/>
      <c r="J27" s="127"/>
      <c r="K27" s="127"/>
      <c r="L27" s="127"/>
      <c r="M27" s="127"/>
      <c r="N27" s="127"/>
      <c r="O27" s="127"/>
      <c r="P27" s="127"/>
      <c r="Q27" s="127"/>
      <c r="R27" s="128"/>
      <c r="S27" s="29"/>
      <c r="T27" s="132"/>
      <c r="U27" s="133"/>
      <c r="V27" s="133"/>
      <c r="W27" s="133"/>
      <c r="X27" s="134"/>
      <c r="Y27" s="21"/>
      <c r="Z27" s="138"/>
      <c r="AA27" s="139"/>
      <c r="AB27" s="139"/>
      <c r="AC27" s="139"/>
      <c r="AD27" s="140"/>
      <c r="AL27" s="4"/>
      <c r="AM27" s="4"/>
      <c r="AN27" s="4"/>
      <c r="AO27" s="4"/>
      <c r="AP27" s="4"/>
      <c r="AQ27" s="4"/>
    </row>
    <row r="28" spans="1:43" ht="13.5" customHeight="1" x14ac:dyDescent="0.25">
      <c r="A28" s="122"/>
      <c r="B28" s="129"/>
      <c r="C28" s="130"/>
      <c r="D28" s="130"/>
      <c r="E28" s="130"/>
      <c r="F28" s="130"/>
      <c r="G28" s="130"/>
      <c r="H28" s="130"/>
      <c r="I28" s="130"/>
      <c r="J28" s="130"/>
      <c r="K28" s="130"/>
      <c r="L28" s="130"/>
      <c r="M28" s="130"/>
      <c r="N28" s="130"/>
      <c r="O28" s="130"/>
      <c r="P28" s="130"/>
      <c r="Q28" s="130"/>
      <c r="R28" s="131"/>
      <c r="S28" s="29"/>
      <c r="T28" s="132"/>
      <c r="U28" s="133"/>
      <c r="V28" s="133"/>
      <c r="W28" s="133"/>
      <c r="X28" s="134"/>
      <c r="Y28" s="21"/>
      <c r="Z28" s="141"/>
      <c r="AA28" s="142"/>
      <c r="AB28" s="142"/>
      <c r="AC28" s="142"/>
      <c r="AD28" s="143"/>
      <c r="AL28" s="4"/>
      <c r="AM28" s="4"/>
      <c r="AN28" s="4"/>
      <c r="AO28" s="4"/>
      <c r="AP28" s="4"/>
      <c r="AQ28" s="4"/>
    </row>
    <row r="29" spans="1:43" ht="13.5" customHeight="1" x14ac:dyDescent="0.25">
      <c r="A29" s="120">
        <v>2</v>
      </c>
      <c r="B29" s="123"/>
      <c r="C29" s="124"/>
      <c r="D29" s="124"/>
      <c r="E29" s="124"/>
      <c r="F29" s="124"/>
      <c r="G29" s="124"/>
      <c r="H29" s="124"/>
      <c r="I29" s="124"/>
      <c r="J29" s="124"/>
      <c r="K29" s="124"/>
      <c r="L29" s="124"/>
      <c r="M29" s="124"/>
      <c r="N29" s="124"/>
      <c r="O29" s="124"/>
      <c r="P29" s="124"/>
      <c r="Q29" s="124"/>
      <c r="R29" s="125"/>
      <c r="S29" s="29"/>
      <c r="T29" s="132"/>
      <c r="U29" s="133"/>
      <c r="V29" s="133"/>
      <c r="W29" s="133"/>
      <c r="X29" s="134"/>
      <c r="Y29" s="21"/>
      <c r="Z29" s="135"/>
      <c r="AA29" s="136"/>
      <c r="AB29" s="136"/>
      <c r="AC29" s="136"/>
      <c r="AD29" s="137"/>
      <c r="AL29" s="4"/>
      <c r="AM29" s="4"/>
      <c r="AN29" s="4"/>
      <c r="AO29" s="4"/>
      <c r="AP29" s="4"/>
      <c r="AQ29" s="4"/>
    </row>
    <row r="30" spans="1:43" ht="13.5" customHeight="1" x14ac:dyDescent="0.25">
      <c r="A30" s="121"/>
      <c r="B30" s="126"/>
      <c r="C30" s="127"/>
      <c r="D30" s="127"/>
      <c r="E30" s="127"/>
      <c r="F30" s="127"/>
      <c r="G30" s="127"/>
      <c r="H30" s="127"/>
      <c r="I30" s="127"/>
      <c r="J30" s="127"/>
      <c r="K30" s="127"/>
      <c r="L30" s="127"/>
      <c r="M30" s="127"/>
      <c r="N30" s="127"/>
      <c r="O30" s="127"/>
      <c r="P30" s="127"/>
      <c r="Q30" s="127"/>
      <c r="R30" s="128"/>
      <c r="S30" s="29"/>
      <c r="T30" s="132"/>
      <c r="U30" s="133"/>
      <c r="V30" s="133"/>
      <c r="W30" s="133"/>
      <c r="X30" s="134"/>
      <c r="Y30" s="21"/>
      <c r="Z30" s="138"/>
      <c r="AA30" s="139"/>
      <c r="AB30" s="139"/>
      <c r="AC30" s="139"/>
      <c r="AD30" s="140"/>
      <c r="AL30" s="4"/>
      <c r="AM30" s="4"/>
      <c r="AN30" s="4"/>
      <c r="AO30" s="4"/>
      <c r="AP30" s="4"/>
      <c r="AQ30" s="4"/>
    </row>
    <row r="31" spans="1:43" ht="13.5" customHeight="1" x14ac:dyDescent="0.25">
      <c r="A31" s="122"/>
      <c r="B31" s="129"/>
      <c r="C31" s="130"/>
      <c r="D31" s="130"/>
      <c r="E31" s="130"/>
      <c r="F31" s="130"/>
      <c r="G31" s="130"/>
      <c r="H31" s="130"/>
      <c r="I31" s="130"/>
      <c r="J31" s="130"/>
      <c r="K31" s="130"/>
      <c r="L31" s="130"/>
      <c r="M31" s="130"/>
      <c r="N31" s="130"/>
      <c r="O31" s="130"/>
      <c r="P31" s="130"/>
      <c r="Q31" s="130"/>
      <c r="R31" s="131"/>
      <c r="S31" s="29"/>
      <c r="T31" s="132"/>
      <c r="U31" s="133"/>
      <c r="V31" s="133"/>
      <c r="W31" s="133"/>
      <c r="X31" s="134"/>
      <c r="Y31" s="21"/>
      <c r="Z31" s="141"/>
      <c r="AA31" s="142"/>
      <c r="AB31" s="142"/>
      <c r="AC31" s="142"/>
      <c r="AD31" s="143"/>
      <c r="AL31" s="4"/>
      <c r="AM31" s="4"/>
      <c r="AN31" s="4"/>
      <c r="AO31" s="4"/>
      <c r="AP31" s="4"/>
      <c r="AQ31" s="4"/>
    </row>
    <row r="32" spans="1:43" ht="13.5" customHeight="1" x14ac:dyDescent="0.25">
      <c r="A32" s="120">
        <v>3</v>
      </c>
      <c r="B32" s="123"/>
      <c r="C32" s="124"/>
      <c r="D32" s="124"/>
      <c r="E32" s="124"/>
      <c r="F32" s="124"/>
      <c r="G32" s="124"/>
      <c r="H32" s="124"/>
      <c r="I32" s="124"/>
      <c r="J32" s="124"/>
      <c r="K32" s="124"/>
      <c r="L32" s="124"/>
      <c r="M32" s="124"/>
      <c r="N32" s="124"/>
      <c r="O32" s="124"/>
      <c r="P32" s="124"/>
      <c r="Q32" s="124"/>
      <c r="R32" s="125"/>
      <c r="S32" s="29"/>
      <c r="T32" s="132"/>
      <c r="U32" s="133"/>
      <c r="V32" s="133"/>
      <c r="W32" s="133"/>
      <c r="X32" s="134"/>
      <c r="Y32" s="21"/>
      <c r="Z32" s="135"/>
      <c r="AA32" s="136"/>
      <c r="AB32" s="136"/>
      <c r="AC32" s="136"/>
      <c r="AD32" s="137"/>
      <c r="AL32" s="4"/>
      <c r="AM32" s="4"/>
      <c r="AN32" s="4"/>
      <c r="AO32" s="4"/>
      <c r="AP32" s="4"/>
      <c r="AQ32" s="4"/>
    </row>
    <row r="33" spans="1:43" ht="13.5" customHeight="1" x14ac:dyDescent="0.25">
      <c r="A33" s="121"/>
      <c r="B33" s="126"/>
      <c r="C33" s="127"/>
      <c r="D33" s="127"/>
      <c r="E33" s="127"/>
      <c r="F33" s="127"/>
      <c r="G33" s="127"/>
      <c r="H33" s="127"/>
      <c r="I33" s="127"/>
      <c r="J33" s="127"/>
      <c r="K33" s="127"/>
      <c r="L33" s="127"/>
      <c r="M33" s="127"/>
      <c r="N33" s="127"/>
      <c r="O33" s="127"/>
      <c r="P33" s="127"/>
      <c r="Q33" s="127"/>
      <c r="R33" s="128"/>
      <c r="S33" s="29"/>
      <c r="T33" s="132"/>
      <c r="U33" s="133"/>
      <c r="V33" s="133"/>
      <c r="W33" s="133"/>
      <c r="X33" s="134"/>
      <c r="Y33" s="21"/>
      <c r="Z33" s="138"/>
      <c r="AA33" s="139"/>
      <c r="AB33" s="139"/>
      <c r="AC33" s="139"/>
      <c r="AD33" s="140"/>
      <c r="AL33" s="4"/>
      <c r="AM33" s="4"/>
      <c r="AN33" s="4"/>
      <c r="AO33" s="4"/>
      <c r="AP33" s="4"/>
      <c r="AQ33" s="4"/>
    </row>
    <row r="34" spans="1:43" ht="13.5" customHeight="1" x14ac:dyDescent="0.25">
      <c r="A34" s="122"/>
      <c r="B34" s="129"/>
      <c r="C34" s="130"/>
      <c r="D34" s="130"/>
      <c r="E34" s="130"/>
      <c r="F34" s="130"/>
      <c r="G34" s="130"/>
      <c r="H34" s="130"/>
      <c r="I34" s="130"/>
      <c r="J34" s="130"/>
      <c r="K34" s="130"/>
      <c r="L34" s="130"/>
      <c r="M34" s="130"/>
      <c r="N34" s="130"/>
      <c r="O34" s="130"/>
      <c r="P34" s="130"/>
      <c r="Q34" s="130"/>
      <c r="R34" s="131"/>
      <c r="S34" s="29"/>
      <c r="T34" s="132"/>
      <c r="U34" s="133"/>
      <c r="V34" s="133"/>
      <c r="W34" s="133"/>
      <c r="X34" s="134"/>
      <c r="Y34" s="21"/>
      <c r="Z34" s="141"/>
      <c r="AA34" s="142"/>
      <c r="AB34" s="142"/>
      <c r="AC34" s="142"/>
      <c r="AD34" s="143"/>
      <c r="AL34" s="4"/>
      <c r="AM34" s="4"/>
      <c r="AN34" s="4"/>
      <c r="AO34" s="4"/>
      <c r="AP34" s="4"/>
      <c r="AQ34" s="4"/>
    </row>
    <row r="35" spans="1:43" x14ac:dyDescent="0.25">
      <c r="A35" s="17" t="s">
        <v>187</v>
      </c>
      <c r="B35" s="109" t="s">
        <v>193</v>
      </c>
      <c r="C35" s="109"/>
      <c r="D35" s="109"/>
      <c r="E35" s="109"/>
      <c r="F35" s="109"/>
      <c r="G35" s="109"/>
      <c r="H35" s="109"/>
      <c r="I35" s="109"/>
      <c r="J35" s="109"/>
      <c r="K35" s="109"/>
      <c r="L35" s="109"/>
      <c r="M35" s="109"/>
      <c r="N35" s="109"/>
      <c r="O35" s="109"/>
      <c r="P35" s="109"/>
      <c r="Q35" s="109"/>
      <c r="R35" s="110"/>
      <c r="S35" s="33" t="s">
        <v>189</v>
      </c>
      <c r="T35" s="108" t="s">
        <v>190</v>
      </c>
      <c r="U35" s="108"/>
      <c r="V35" s="108"/>
      <c r="W35" s="108"/>
      <c r="X35" s="19"/>
      <c r="Y35" s="32" t="s">
        <v>191</v>
      </c>
      <c r="Z35" s="144" t="s">
        <v>192</v>
      </c>
      <c r="AA35" s="145"/>
      <c r="AB35" s="145"/>
      <c r="AC35" s="145"/>
      <c r="AD35" s="146"/>
      <c r="AL35" s="4"/>
      <c r="AM35" s="4"/>
      <c r="AN35" s="4"/>
      <c r="AO35" s="4"/>
      <c r="AP35" s="4"/>
      <c r="AQ35" s="4"/>
    </row>
    <row r="36" spans="1:43" ht="12.75" customHeight="1" x14ac:dyDescent="0.25">
      <c r="A36" s="120">
        <v>4</v>
      </c>
      <c r="B36" s="147"/>
      <c r="C36" s="148"/>
      <c r="D36" s="148"/>
      <c r="E36" s="148"/>
      <c r="F36" s="148"/>
      <c r="G36" s="148"/>
      <c r="H36" s="148"/>
      <c r="I36" s="148"/>
      <c r="J36" s="148"/>
      <c r="K36" s="148"/>
      <c r="L36" s="148"/>
      <c r="M36" s="148"/>
      <c r="N36" s="148"/>
      <c r="O36" s="148"/>
      <c r="P36" s="148"/>
      <c r="Q36" s="148"/>
      <c r="R36" s="149"/>
      <c r="S36" s="29"/>
      <c r="T36" s="132"/>
      <c r="U36" s="133"/>
      <c r="V36" s="133"/>
      <c r="W36" s="133"/>
      <c r="X36" s="134"/>
      <c r="Y36" s="21"/>
      <c r="Z36" s="135"/>
      <c r="AA36" s="136"/>
      <c r="AB36" s="136"/>
      <c r="AC36" s="136"/>
      <c r="AD36" s="137"/>
      <c r="AL36" s="4"/>
      <c r="AM36" s="4"/>
      <c r="AN36" s="4"/>
      <c r="AO36" s="4"/>
      <c r="AP36" s="4"/>
      <c r="AQ36" s="4"/>
    </row>
    <row r="37" spans="1:43" ht="12.75" customHeight="1" x14ac:dyDescent="0.25">
      <c r="A37" s="121"/>
      <c r="B37" s="150"/>
      <c r="C37" s="151"/>
      <c r="D37" s="151"/>
      <c r="E37" s="151"/>
      <c r="F37" s="151"/>
      <c r="G37" s="151"/>
      <c r="H37" s="151"/>
      <c r="I37" s="151"/>
      <c r="J37" s="151"/>
      <c r="K37" s="151"/>
      <c r="L37" s="151"/>
      <c r="M37" s="151"/>
      <c r="N37" s="151"/>
      <c r="O37" s="151"/>
      <c r="P37" s="151"/>
      <c r="Q37" s="151"/>
      <c r="R37" s="152"/>
      <c r="S37" s="29"/>
      <c r="T37" s="132"/>
      <c r="U37" s="133"/>
      <c r="V37" s="133"/>
      <c r="W37" s="133"/>
      <c r="X37" s="134"/>
      <c r="Y37" s="21"/>
      <c r="Z37" s="138"/>
      <c r="AA37" s="139"/>
      <c r="AB37" s="139"/>
      <c r="AC37" s="139"/>
      <c r="AD37" s="140"/>
      <c r="AL37" s="4"/>
      <c r="AM37" s="4"/>
      <c r="AN37" s="4"/>
      <c r="AO37" s="4"/>
      <c r="AP37" s="4"/>
      <c r="AQ37" s="4"/>
    </row>
    <row r="38" spans="1:43" ht="12.75" customHeight="1" x14ac:dyDescent="0.25">
      <c r="A38" s="122"/>
      <c r="B38" s="153"/>
      <c r="C38" s="154"/>
      <c r="D38" s="154"/>
      <c r="E38" s="154"/>
      <c r="F38" s="154"/>
      <c r="G38" s="154"/>
      <c r="H38" s="154"/>
      <c r="I38" s="154"/>
      <c r="J38" s="154"/>
      <c r="K38" s="154"/>
      <c r="L38" s="154"/>
      <c r="M38" s="154"/>
      <c r="N38" s="154"/>
      <c r="O38" s="154"/>
      <c r="P38" s="154"/>
      <c r="Q38" s="154"/>
      <c r="R38" s="155"/>
      <c r="S38" s="29"/>
      <c r="T38" s="132"/>
      <c r="U38" s="133"/>
      <c r="V38" s="133"/>
      <c r="W38" s="133"/>
      <c r="X38" s="134"/>
      <c r="Y38" s="21"/>
      <c r="Z38" s="141"/>
      <c r="AA38" s="142"/>
      <c r="AB38" s="142"/>
      <c r="AC38" s="142"/>
      <c r="AD38" s="143"/>
      <c r="AL38" s="4"/>
      <c r="AM38" s="4"/>
      <c r="AN38" s="4"/>
      <c r="AO38" s="4"/>
      <c r="AP38" s="4"/>
      <c r="AQ38" s="4"/>
    </row>
    <row r="39" spans="1:43" ht="12.75" customHeight="1" x14ac:dyDescent="0.25">
      <c r="A39" s="120">
        <v>5</v>
      </c>
      <c r="B39" s="147"/>
      <c r="C39" s="148"/>
      <c r="D39" s="148"/>
      <c r="E39" s="148"/>
      <c r="F39" s="148"/>
      <c r="G39" s="148"/>
      <c r="H39" s="148"/>
      <c r="I39" s="148"/>
      <c r="J39" s="148"/>
      <c r="K39" s="148"/>
      <c r="L39" s="148"/>
      <c r="M39" s="148"/>
      <c r="N39" s="148"/>
      <c r="O39" s="148"/>
      <c r="P39" s="148"/>
      <c r="Q39" s="148"/>
      <c r="R39" s="149"/>
      <c r="S39" s="29"/>
      <c r="T39" s="132"/>
      <c r="U39" s="133"/>
      <c r="V39" s="133"/>
      <c r="W39" s="133"/>
      <c r="X39" s="134"/>
      <c r="Y39" s="21"/>
      <c r="Z39" s="135"/>
      <c r="AA39" s="136"/>
      <c r="AB39" s="136"/>
      <c r="AC39" s="136"/>
      <c r="AD39" s="137"/>
      <c r="AL39" s="4"/>
      <c r="AM39" s="4"/>
      <c r="AN39" s="4"/>
      <c r="AO39" s="4"/>
      <c r="AP39" s="4"/>
      <c r="AQ39" s="4"/>
    </row>
    <row r="40" spans="1:43" ht="12.75" customHeight="1" x14ac:dyDescent="0.25">
      <c r="A40" s="121"/>
      <c r="B40" s="150"/>
      <c r="C40" s="151"/>
      <c r="D40" s="151"/>
      <c r="E40" s="151"/>
      <c r="F40" s="151"/>
      <c r="G40" s="151"/>
      <c r="H40" s="151"/>
      <c r="I40" s="151"/>
      <c r="J40" s="151"/>
      <c r="K40" s="151"/>
      <c r="L40" s="151"/>
      <c r="M40" s="151"/>
      <c r="N40" s="151"/>
      <c r="O40" s="151"/>
      <c r="P40" s="151"/>
      <c r="Q40" s="151"/>
      <c r="R40" s="152"/>
      <c r="S40" s="29"/>
      <c r="T40" s="132"/>
      <c r="U40" s="133"/>
      <c r="V40" s="133"/>
      <c r="W40" s="133"/>
      <c r="X40" s="134"/>
      <c r="Y40" s="21"/>
      <c r="Z40" s="138"/>
      <c r="AA40" s="139"/>
      <c r="AB40" s="139"/>
      <c r="AC40" s="139"/>
      <c r="AD40" s="140"/>
      <c r="AL40" s="4"/>
      <c r="AM40" s="4"/>
      <c r="AN40" s="4"/>
      <c r="AO40" s="4"/>
      <c r="AP40" s="4"/>
      <c r="AQ40" s="4"/>
    </row>
    <row r="41" spans="1:43" ht="12.75" customHeight="1" x14ac:dyDescent="0.25">
      <c r="A41" s="122"/>
      <c r="B41" s="153"/>
      <c r="C41" s="154"/>
      <c r="D41" s="154"/>
      <c r="E41" s="154"/>
      <c r="F41" s="154"/>
      <c r="G41" s="154"/>
      <c r="H41" s="154"/>
      <c r="I41" s="154"/>
      <c r="J41" s="154"/>
      <c r="K41" s="154"/>
      <c r="L41" s="154"/>
      <c r="M41" s="154"/>
      <c r="N41" s="154"/>
      <c r="O41" s="154"/>
      <c r="P41" s="154"/>
      <c r="Q41" s="154"/>
      <c r="R41" s="155"/>
      <c r="S41" s="29"/>
      <c r="T41" s="132"/>
      <c r="U41" s="133"/>
      <c r="V41" s="133"/>
      <c r="W41" s="133"/>
      <c r="X41" s="134"/>
      <c r="Y41" s="21"/>
      <c r="Z41" s="141"/>
      <c r="AA41" s="142"/>
      <c r="AB41" s="142"/>
      <c r="AC41" s="142"/>
      <c r="AD41" s="143"/>
      <c r="AL41" s="4"/>
      <c r="AM41" s="4"/>
      <c r="AN41" s="4"/>
      <c r="AO41" s="4"/>
      <c r="AP41" s="4"/>
      <c r="AQ41" s="4"/>
    </row>
    <row r="42" spans="1:43" ht="12.75" customHeight="1" x14ac:dyDescent="0.25">
      <c r="A42" s="120">
        <v>6</v>
      </c>
      <c r="B42" s="147"/>
      <c r="C42" s="148"/>
      <c r="D42" s="148"/>
      <c r="E42" s="148"/>
      <c r="F42" s="148"/>
      <c r="G42" s="148"/>
      <c r="H42" s="148"/>
      <c r="I42" s="148"/>
      <c r="J42" s="148"/>
      <c r="K42" s="148"/>
      <c r="L42" s="148"/>
      <c r="M42" s="148"/>
      <c r="N42" s="148"/>
      <c r="O42" s="148"/>
      <c r="P42" s="148"/>
      <c r="Q42" s="148"/>
      <c r="R42" s="149"/>
      <c r="S42" s="29"/>
      <c r="T42" s="132"/>
      <c r="U42" s="133"/>
      <c r="V42" s="133"/>
      <c r="W42" s="133"/>
      <c r="X42" s="134"/>
      <c r="Y42" s="21"/>
      <c r="Z42" s="135"/>
      <c r="AA42" s="136"/>
      <c r="AB42" s="136"/>
      <c r="AC42" s="136"/>
      <c r="AD42" s="137"/>
      <c r="AL42" s="4"/>
      <c r="AM42" s="4"/>
      <c r="AN42" s="4"/>
      <c r="AO42" s="4"/>
      <c r="AP42" s="4"/>
      <c r="AQ42" s="4"/>
    </row>
    <row r="43" spans="1:43" ht="12.75" customHeight="1" x14ac:dyDescent="0.25">
      <c r="A43" s="121"/>
      <c r="B43" s="150"/>
      <c r="C43" s="151"/>
      <c r="D43" s="151"/>
      <c r="E43" s="151"/>
      <c r="F43" s="151"/>
      <c r="G43" s="151"/>
      <c r="H43" s="151"/>
      <c r="I43" s="151"/>
      <c r="J43" s="151"/>
      <c r="K43" s="151"/>
      <c r="L43" s="151"/>
      <c r="M43" s="151"/>
      <c r="N43" s="151"/>
      <c r="O43" s="151"/>
      <c r="P43" s="151"/>
      <c r="Q43" s="151"/>
      <c r="R43" s="152"/>
      <c r="S43" s="29"/>
      <c r="T43" s="132"/>
      <c r="U43" s="133"/>
      <c r="V43" s="133"/>
      <c r="W43" s="133"/>
      <c r="X43" s="134"/>
      <c r="Y43" s="21"/>
      <c r="Z43" s="138"/>
      <c r="AA43" s="139"/>
      <c r="AB43" s="139"/>
      <c r="AC43" s="139"/>
      <c r="AD43" s="140"/>
      <c r="AL43" s="4"/>
      <c r="AM43" s="4"/>
      <c r="AN43" s="4"/>
      <c r="AO43" s="4"/>
      <c r="AP43" s="4"/>
      <c r="AQ43" s="4"/>
    </row>
    <row r="44" spans="1:43" ht="12.75" customHeight="1" x14ac:dyDescent="0.25">
      <c r="A44" s="122"/>
      <c r="B44" s="153"/>
      <c r="C44" s="154"/>
      <c r="D44" s="154"/>
      <c r="E44" s="154"/>
      <c r="F44" s="154"/>
      <c r="G44" s="154"/>
      <c r="H44" s="154"/>
      <c r="I44" s="154"/>
      <c r="J44" s="154"/>
      <c r="K44" s="154"/>
      <c r="L44" s="154"/>
      <c r="M44" s="154"/>
      <c r="N44" s="154"/>
      <c r="O44" s="154"/>
      <c r="P44" s="154"/>
      <c r="Q44" s="154"/>
      <c r="R44" s="155"/>
      <c r="S44" s="29"/>
      <c r="T44" s="132"/>
      <c r="U44" s="133"/>
      <c r="V44" s="133"/>
      <c r="W44" s="133"/>
      <c r="X44" s="134"/>
      <c r="Y44" s="21"/>
      <c r="Z44" s="141"/>
      <c r="AA44" s="142"/>
      <c r="AB44" s="142"/>
      <c r="AC44" s="142"/>
      <c r="AD44" s="143"/>
      <c r="AL44" s="4"/>
      <c r="AM44" s="4"/>
      <c r="AN44" s="4"/>
      <c r="AO44" s="4"/>
      <c r="AP44" s="4"/>
      <c r="AQ44" s="4"/>
    </row>
    <row r="45" spans="1:43" ht="12.75" customHeight="1" x14ac:dyDescent="0.25">
      <c r="A45" s="120">
        <v>7</v>
      </c>
      <c r="B45" s="147"/>
      <c r="C45" s="148"/>
      <c r="D45" s="148"/>
      <c r="E45" s="148"/>
      <c r="F45" s="148"/>
      <c r="G45" s="148"/>
      <c r="H45" s="148"/>
      <c r="I45" s="148"/>
      <c r="J45" s="148"/>
      <c r="K45" s="148"/>
      <c r="L45" s="148"/>
      <c r="M45" s="148"/>
      <c r="N45" s="148"/>
      <c r="O45" s="148"/>
      <c r="P45" s="148"/>
      <c r="Q45" s="148"/>
      <c r="R45" s="149"/>
      <c r="S45" s="29"/>
      <c r="T45" s="132"/>
      <c r="U45" s="133"/>
      <c r="V45" s="133"/>
      <c r="W45" s="133"/>
      <c r="X45" s="134"/>
      <c r="Y45" s="21"/>
      <c r="Z45" s="135"/>
      <c r="AA45" s="136"/>
      <c r="AB45" s="136"/>
      <c r="AC45" s="136"/>
      <c r="AD45" s="137"/>
      <c r="AL45" s="4"/>
      <c r="AM45" s="4"/>
      <c r="AN45" s="4"/>
      <c r="AO45" s="4"/>
      <c r="AP45" s="4"/>
      <c r="AQ45" s="4"/>
    </row>
    <row r="46" spans="1:43" ht="12.75" customHeight="1" x14ac:dyDescent="0.25">
      <c r="A46" s="121"/>
      <c r="B46" s="150"/>
      <c r="C46" s="151"/>
      <c r="D46" s="151"/>
      <c r="E46" s="151"/>
      <c r="F46" s="151"/>
      <c r="G46" s="151"/>
      <c r="H46" s="151"/>
      <c r="I46" s="151"/>
      <c r="J46" s="151"/>
      <c r="K46" s="151"/>
      <c r="L46" s="151"/>
      <c r="M46" s="151"/>
      <c r="N46" s="151"/>
      <c r="O46" s="151"/>
      <c r="P46" s="151"/>
      <c r="Q46" s="151"/>
      <c r="R46" s="152"/>
      <c r="S46" s="29"/>
      <c r="T46" s="132"/>
      <c r="U46" s="133"/>
      <c r="V46" s="133"/>
      <c r="W46" s="133"/>
      <c r="X46" s="134"/>
      <c r="Y46" s="21"/>
      <c r="Z46" s="138"/>
      <c r="AA46" s="139"/>
      <c r="AB46" s="139"/>
      <c r="AC46" s="139"/>
      <c r="AD46" s="140"/>
      <c r="AL46" s="4"/>
      <c r="AM46" s="4"/>
      <c r="AN46" s="4"/>
      <c r="AO46" s="4"/>
      <c r="AP46" s="4"/>
      <c r="AQ46" s="4"/>
    </row>
    <row r="47" spans="1:43" ht="12.75" customHeight="1" x14ac:dyDescent="0.25">
      <c r="A47" s="122"/>
      <c r="B47" s="153"/>
      <c r="C47" s="154"/>
      <c r="D47" s="154"/>
      <c r="E47" s="154"/>
      <c r="F47" s="154"/>
      <c r="G47" s="154"/>
      <c r="H47" s="154"/>
      <c r="I47" s="154"/>
      <c r="J47" s="154"/>
      <c r="K47" s="154"/>
      <c r="L47" s="154"/>
      <c r="M47" s="154"/>
      <c r="N47" s="154"/>
      <c r="O47" s="154"/>
      <c r="P47" s="154"/>
      <c r="Q47" s="154"/>
      <c r="R47" s="155"/>
      <c r="S47" s="29"/>
      <c r="T47" s="132"/>
      <c r="U47" s="133"/>
      <c r="V47" s="133"/>
      <c r="W47" s="133"/>
      <c r="X47" s="134"/>
      <c r="Y47" s="21"/>
      <c r="Z47" s="141"/>
      <c r="AA47" s="142"/>
      <c r="AB47" s="142"/>
      <c r="AC47" s="142"/>
      <c r="AD47" s="143"/>
      <c r="AL47" s="4"/>
      <c r="AM47" s="4"/>
      <c r="AN47" s="4"/>
      <c r="AO47" s="4"/>
      <c r="AP47" s="4"/>
      <c r="AQ47" s="4"/>
    </row>
    <row r="48" spans="1:43" ht="12.75" customHeight="1" x14ac:dyDescent="0.25">
      <c r="A48" s="120">
        <v>8</v>
      </c>
      <c r="B48" s="147"/>
      <c r="C48" s="148"/>
      <c r="D48" s="148"/>
      <c r="E48" s="148"/>
      <c r="F48" s="148"/>
      <c r="G48" s="148"/>
      <c r="H48" s="148"/>
      <c r="I48" s="148"/>
      <c r="J48" s="148"/>
      <c r="K48" s="148"/>
      <c r="L48" s="148"/>
      <c r="M48" s="148"/>
      <c r="N48" s="148"/>
      <c r="O48" s="148"/>
      <c r="P48" s="148"/>
      <c r="Q48" s="148"/>
      <c r="R48" s="149"/>
      <c r="S48" s="29"/>
      <c r="T48" s="132"/>
      <c r="U48" s="133"/>
      <c r="V48" s="133"/>
      <c r="W48" s="133"/>
      <c r="X48" s="134"/>
      <c r="Y48" s="21"/>
      <c r="Z48" s="135"/>
      <c r="AA48" s="136"/>
      <c r="AB48" s="136"/>
      <c r="AC48" s="136"/>
      <c r="AD48" s="137"/>
      <c r="AL48" s="4"/>
      <c r="AM48" s="4"/>
      <c r="AN48" s="4"/>
      <c r="AO48" s="4"/>
      <c r="AP48" s="4"/>
      <c r="AQ48" s="4"/>
    </row>
    <row r="49" spans="1:43" ht="12.75" customHeight="1" x14ac:dyDescent="0.25">
      <c r="A49" s="121"/>
      <c r="B49" s="150"/>
      <c r="C49" s="151"/>
      <c r="D49" s="151"/>
      <c r="E49" s="151"/>
      <c r="F49" s="151"/>
      <c r="G49" s="151"/>
      <c r="H49" s="151"/>
      <c r="I49" s="151"/>
      <c r="J49" s="151"/>
      <c r="K49" s="151"/>
      <c r="L49" s="151"/>
      <c r="M49" s="151"/>
      <c r="N49" s="151"/>
      <c r="O49" s="151"/>
      <c r="P49" s="151"/>
      <c r="Q49" s="151"/>
      <c r="R49" s="152"/>
      <c r="S49" s="29"/>
      <c r="T49" s="132"/>
      <c r="U49" s="133"/>
      <c r="V49" s="133"/>
      <c r="W49" s="133"/>
      <c r="X49" s="134"/>
      <c r="Y49" s="21"/>
      <c r="Z49" s="138"/>
      <c r="AA49" s="139"/>
      <c r="AB49" s="139"/>
      <c r="AC49" s="139"/>
      <c r="AD49" s="140"/>
      <c r="AL49" s="4"/>
      <c r="AM49" s="4"/>
      <c r="AN49" s="4"/>
      <c r="AO49" s="4"/>
      <c r="AP49" s="4"/>
      <c r="AQ49" s="4"/>
    </row>
    <row r="50" spans="1:43" ht="12.75" customHeight="1" x14ac:dyDescent="0.25">
      <c r="A50" s="122"/>
      <c r="B50" s="153"/>
      <c r="C50" s="154"/>
      <c r="D50" s="154"/>
      <c r="E50" s="154"/>
      <c r="F50" s="154"/>
      <c r="G50" s="154"/>
      <c r="H50" s="154"/>
      <c r="I50" s="154"/>
      <c r="J50" s="154"/>
      <c r="K50" s="154"/>
      <c r="L50" s="154"/>
      <c r="M50" s="154"/>
      <c r="N50" s="154"/>
      <c r="O50" s="154"/>
      <c r="P50" s="154"/>
      <c r="Q50" s="154"/>
      <c r="R50" s="155"/>
      <c r="S50" s="29"/>
      <c r="T50" s="132"/>
      <c r="U50" s="133"/>
      <c r="V50" s="133"/>
      <c r="W50" s="133"/>
      <c r="X50" s="134"/>
      <c r="Y50" s="21"/>
      <c r="Z50" s="141"/>
      <c r="AA50" s="142"/>
      <c r="AB50" s="142"/>
      <c r="AC50" s="142"/>
      <c r="AD50" s="143"/>
      <c r="AL50" s="4"/>
      <c r="AM50" s="4"/>
      <c r="AN50" s="4"/>
      <c r="AO50" s="4"/>
      <c r="AP50" s="4"/>
      <c r="AQ50" s="4"/>
    </row>
    <row r="51" spans="1:43" ht="12.75" customHeight="1" x14ac:dyDescent="0.25">
      <c r="A51" s="120">
        <v>9</v>
      </c>
      <c r="B51" s="147"/>
      <c r="C51" s="148"/>
      <c r="D51" s="148"/>
      <c r="E51" s="148"/>
      <c r="F51" s="148"/>
      <c r="G51" s="148"/>
      <c r="H51" s="148"/>
      <c r="I51" s="148"/>
      <c r="J51" s="148"/>
      <c r="K51" s="148"/>
      <c r="L51" s="148"/>
      <c r="M51" s="148"/>
      <c r="N51" s="148"/>
      <c r="O51" s="148"/>
      <c r="P51" s="148"/>
      <c r="Q51" s="148"/>
      <c r="R51" s="149"/>
      <c r="S51" s="29"/>
      <c r="T51" s="132"/>
      <c r="U51" s="133"/>
      <c r="V51" s="133"/>
      <c r="W51" s="133"/>
      <c r="X51" s="134"/>
      <c r="Y51" s="21"/>
      <c r="Z51" s="135"/>
      <c r="AA51" s="136"/>
      <c r="AB51" s="136"/>
      <c r="AC51" s="136"/>
      <c r="AD51" s="137"/>
      <c r="AL51" s="4"/>
      <c r="AM51" s="4"/>
      <c r="AN51" s="4"/>
      <c r="AO51" s="4"/>
      <c r="AP51" s="4"/>
      <c r="AQ51" s="4"/>
    </row>
    <row r="52" spans="1:43" ht="12.75" customHeight="1" x14ac:dyDescent="0.25">
      <c r="A52" s="121"/>
      <c r="B52" s="150"/>
      <c r="C52" s="151"/>
      <c r="D52" s="151"/>
      <c r="E52" s="151"/>
      <c r="F52" s="151"/>
      <c r="G52" s="151"/>
      <c r="H52" s="151"/>
      <c r="I52" s="151"/>
      <c r="J52" s="151"/>
      <c r="K52" s="151"/>
      <c r="L52" s="151"/>
      <c r="M52" s="151"/>
      <c r="N52" s="151"/>
      <c r="O52" s="151"/>
      <c r="P52" s="151"/>
      <c r="Q52" s="151"/>
      <c r="R52" s="152"/>
      <c r="S52" s="29"/>
      <c r="T52" s="132"/>
      <c r="U52" s="133"/>
      <c r="V52" s="133"/>
      <c r="W52" s="133"/>
      <c r="X52" s="134"/>
      <c r="Y52" s="21"/>
      <c r="Z52" s="138"/>
      <c r="AA52" s="139"/>
      <c r="AB52" s="139"/>
      <c r="AC52" s="139"/>
      <c r="AD52" s="140"/>
      <c r="AL52" s="4"/>
      <c r="AM52" s="4"/>
      <c r="AN52" s="4"/>
      <c r="AO52" s="4"/>
      <c r="AP52" s="4"/>
      <c r="AQ52" s="4"/>
    </row>
    <row r="53" spans="1:43" ht="12.75" customHeight="1" x14ac:dyDescent="0.25">
      <c r="A53" s="122"/>
      <c r="B53" s="153"/>
      <c r="C53" s="154"/>
      <c r="D53" s="154"/>
      <c r="E53" s="154"/>
      <c r="F53" s="154"/>
      <c r="G53" s="154"/>
      <c r="H53" s="154"/>
      <c r="I53" s="154"/>
      <c r="J53" s="154"/>
      <c r="K53" s="154"/>
      <c r="L53" s="154"/>
      <c r="M53" s="154"/>
      <c r="N53" s="154"/>
      <c r="O53" s="154"/>
      <c r="P53" s="154"/>
      <c r="Q53" s="154"/>
      <c r="R53" s="155"/>
      <c r="S53" s="29"/>
      <c r="T53" s="132"/>
      <c r="U53" s="133"/>
      <c r="V53" s="133"/>
      <c r="W53" s="133"/>
      <c r="X53" s="134"/>
      <c r="Y53" s="21"/>
      <c r="Z53" s="141"/>
      <c r="AA53" s="142"/>
      <c r="AB53" s="142"/>
      <c r="AC53" s="142"/>
      <c r="AD53" s="143"/>
      <c r="AL53" s="4"/>
      <c r="AM53" s="4"/>
      <c r="AN53" s="4"/>
      <c r="AO53" s="4"/>
      <c r="AP53" s="4"/>
      <c r="AQ53" s="4"/>
    </row>
    <row r="54" spans="1:43" ht="12.75" customHeight="1" x14ac:dyDescent="0.25">
      <c r="A54" s="120">
        <v>10</v>
      </c>
      <c r="B54" s="147"/>
      <c r="C54" s="148"/>
      <c r="D54" s="148"/>
      <c r="E54" s="148"/>
      <c r="F54" s="148"/>
      <c r="G54" s="148"/>
      <c r="H54" s="148"/>
      <c r="I54" s="148"/>
      <c r="J54" s="148"/>
      <c r="K54" s="148"/>
      <c r="L54" s="148"/>
      <c r="M54" s="148"/>
      <c r="N54" s="148"/>
      <c r="O54" s="148"/>
      <c r="P54" s="148"/>
      <c r="Q54" s="148"/>
      <c r="R54" s="149"/>
      <c r="S54" s="29"/>
      <c r="T54" s="132"/>
      <c r="U54" s="133"/>
      <c r="V54" s="133"/>
      <c r="W54" s="133"/>
      <c r="X54" s="134"/>
      <c r="Y54" s="21"/>
      <c r="Z54" s="135"/>
      <c r="AA54" s="136"/>
      <c r="AB54" s="136"/>
      <c r="AC54" s="136"/>
      <c r="AD54" s="137"/>
      <c r="AL54" s="4"/>
      <c r="AM54" s="4"/>
      <c r="AN54" s="4"/>
      <c r="AO54" s="4"/>
      <c r="AP54" s="4"/>
      <c r="AQ54" s="4"/>
    </row>
    <row r="55" spans="1:43" ht="12.75" customHeight="1" x14ac:dyDescent="0.25">
      <c r="A55" s="121"/>
      <c r="B55" s="150"/>
      <c r="C55" s="151"/>
      <c r="D55" s="151"/>
      <c r="E55" s="151"/>
      <c r="F55" s="151"/>
      <c r="G55" s="151"/>
      <c r="H55" s="151"/>
      <c r="I55" s="151"/>
      <c r="J55" s="151"/>
      <c r="K55" s="151"/>
      <c r="L55" s="151"/>
      <c r="M55" s="151"/>
      <c r="N55" s="151"/>
      <c r="O55" s="151"/>
      <c r="P55" s="151"/>
      <c r="Q55" s="151"/>
      <c r="R55" s="152"/>
      <c r="S55" s="29"/>
      <c r="T55" s="132"/>
      <c r="U55" s="133"/>
      <c r="V55" s="133"/>
      <c r="W55" s="133"/>
      <c r="X55" s="134"/>
      <c r="Y55" s="21"/>
      <c r="Z55" s="138"/>
      <c r="AA55" s="139"/>
      <c r="AB55" s="139"/>
      <c r="AC55" s="139"/>
      <c r="AD55" s="140"/>
      <c r="AL55" s="4"/>
      <c r="AM55" s="4"/>
      <c r="AN55" s="4"/>
      <c r="AO55" s="4"/>
      <c r="AP55" s="4"/>
      <c r="AQ55" s="4"/>
    </row>
    <row r="56" spans="1:43" ht="12.75" customHeight="1" x14ac:dyDescent="0.25">
      <c r="A56" s="122"/>
      <c r="B56" s="153"/>
      <c r="C56" s="154"/>
      <c r="D56" s="154"/>
      <c r="E56" s="154"/>
      <c r="F56" s="154"/>
      <c r="G56" s="154"/>
      <c r="H56" s="154"/>
      <c r="I56" s="154"/>
      <c r="J56" s="154"/>
      <c r="K56" s="154"/>
      <c r="L56" s="154"/>
      <c r="M56" s="154"/>
      <c r="N56" s="154"/>
      <c r="O56" s="154"/>
      <c r="P56" s="154"/>
      <c r="Q56" s="154"/>
      <c r="R56" s="155"/>
      <c r="S56" s="29"/>
      <c r="T56" s="132"/>
      <c r="U56" s="133"/>
      <c r="V56" s="133"/>
      <c r="W56" s="133"/>
      <c r="X56" s="134"/>
      <c r="Y56" s="21"/>
      <c r="Z56" s="141"/>
      <c r="AA56" s="142"/>
      <c r="AB56" s="142"/>
      <c r="AC56" s="142"/>
      <c r="AD56" s="143"/>
      <c r="AL56" s="4"/>
      <c r="AM56" s="4"/>
      <c r="AN56" s="4"/>
      <c r="AO56" s="4"/>
      <c r="AP56" s="4"/>
      <c r="AQ56" s="4"/>
    </row>
    <row r="57" spans="1:43" x14ac:dyDescent="0.25">
      <c r="A57" s="17" t="s">
        <v>187</v>
      </c>
      <c r="B57" s="109" t="s">
        <v>194</v>
      </c>
      <c r="C57" s="109"/>
      <c r="D57" s="109"/>
      <c r="E57" s="109"/>
      <c r="F57" s="109"/>
      <c r="G57" s="109"/>
      <c r="H57" s="109"/>
      <c r="I57" s="109"/>
      <c r="J57" s="109"/>
      <c r="K57" s="109"/>
      <c r="L57" s="109"/>
      <c r="M57" s="109"/>
      <c r="N57" s="109"/>
      <c r="O57" s="109"/>
      <c r="P57" s="109"/>
      <c r="Q57" s="109"/>
      <c r="R57" s="110"/>
      <c r="S57" s="33" t="s">
        <v>189</v>
      </c>
      <c r="T57" s="108" t="s">
        <v>190</v>
      </c>
      <c r="U57" s="108"/>
      <c r="V57" s="108"/>
      <c r="W57" s="108"/>
      <c r="X57" s="19"/>
      <c r="Y57" s="32" t="s">
        <v>191</v>
      </c>
      <c r="Z57" s="111" t="s">
        <v>192</v>
      </c>
      <c r="AA57" s="156"/>
      <c r="AB57" s="156"/>
      <c r="AC57" s="156"/>
      <c r="AD57" s="112"/>
      <c r="AL57" s="4"/>
      <c r="AM57" s="4"/>
      <c r="AN57" s="4"/>
      <c r="AO57" s="4"/>
      <c r="AP57" s="4"/>
      <c r="AQ57" s="4"/>
    </row>
    <row r="58" spans="1:43" ht="12.75" customHeight="1" x14ac:dyDescent="0.25">
      <c r="A58" s="120">
        <v>11</v>
      </c>
      <c r="B58" s="157"/>
      <c r="C58" s="158"/>
      <c r="D58" s="158"/>
      <c r="E58" s="158"/>
      <c r="F58" s="158"/>
      <c r="G58" s="158"/>
      <c r="H58" s="158"/>
      <c r="I58" s="158"/>
      <c r="J58" s="158"/>
      <c r="K58" s="158"/>
      <c r="L58" s="158"/>
      <c r="M58" s="158"/>
      <c r="N58" s="158"/>
      <c r="O58" s="158"/>
      <c r="P58" s="158"/>
      <c r="Q58" s="158"/>
      <c r="R58" s="159"/>
      <c r="S58" s="29"/>
      <c r="T58" s="132"/>
      <c r="U58" s="133"/>
      <c r="V58" s="133"/>
      <c r="W58" s="133"/>
      <c r="X58" s="134"/>
      <c r="Y58" s="21"/>
      <c r="Z58" s="135"/>
      <c r="AA58" s="136"/>
      <c r="AB58" s="136"/>
      <c r="AC58" s="136"/>
      <c r="AD58" s="137"/>
      <c r="AL58" s="4"/>
      <c r="AM58" s="4"/>
      <c r="AN58" s="4"/>
      <c r="AO58" s="4"/>
      <c r="AP58" s="4"/>
      <c r="AQ58" s="4"/>
    </row>
    <row r="59" spans="1:43" ht="12.75" customHeight="1" x14ac:dyDescent="0.25">
      <c r="A59" s="121"/>
      <c r="B59" s="160"/>
      <c r="C59" s="161"/>
      <c r="D59" s="161"/>
      <c r="E59" s="161"/>
      <c r="F59" s="161"/>
      <c r="G59" s="161"/>
      <c r="H59" s="161"/>
      <c r="I59" s="161"/>
      <c r="J59" s="161"/>
      <c r="K59" s="161"/>
      <c r="L59" s="161"/>
      <c r="M59" s="161"/>
      <c r="N59" s="161"/>
      <c r="O59" s="161"/>
      <c r="P59" s="161"/>
      <c r="Q59" s="161"/>
      <c r="R59" s="162"/>
      <c r="S59" s="29"/>
      <c r="T59" s="132"/>
      <c r="U59" s="133"/>
      <c r="V59" s="133"/>
      <c r="W59" s="133"/>
      <c r="X59" s="134"/>
      <c r="Y59" s="21"/>
      <c r="Z59" s="138"/>
      <c r="AA59" s="139"/>
      <c r="AB59" s="139"/>
      <c r="AC59" s="139"/>
      <c r="AD59" s="140"/>
      <c r="AL59" s="4"/>
      <c r="AM59" s="4"/>
      <c r="AN59" s="4"/>
      <c r="AO59" s="4"/>
      <c r="AP59" s="4"/>
      <c r="AQ59" s="4"/>
    </row>
    <row r="60" spans="1:43" ht="12.75" customHeight="1" x14ac:dyDescent="0.25">
      <c r="A60" s="122"/>
      <c r="B60" s="163"/>
      <c r="C60" s="164"/>
      <c r="D60" s="164"/>
      <c r="E60" s="164"/>
      <c r="F60" s="164"/>
      <c r="G60" s="164"/>
      <c r="H60" s="164"/>
      <c r="I60" s="164"/>
      <c r="J60" s="164"/>
      <c r="K60" s="164"/>
      <c r="L60" s="164"/>
      <c r="M60" s="164"/>
      <c r="N60" s="164"/>
      <c r="O60" s="164"/>
      <c r="P60" s="164"/>
      <c r="Q60" s="164"/>
      <c r="R60" s="165"/>
      <c r="S60" s="29"/>
      <c r="T60" s="132"/>
      <c r="U60" s="133"/>
      <c r="V60" s="133"/>
      <c r="W60" s="133"/>
      <c r="X60" s="134"/>
      <c r="Y60" s="21"/>
      <c r="Z60" s="141"/>
      <c r="AA60" s="142"/>
      <c r="AB60" s="142"/>
      <c r="AC60" s="142"/>
      <c r="AD60" s="143"/>
      <c r="AL60" s="4"/>
      <c r="AM60" s="4"/>
      <c r="AN60" s="4"/>
      <c r="AO60" s="4"/>
      <c r="AP60" s="4"/>
      <c r="AQ60" s="4"/>
    </row>
    <row r="61" spans="1:43" ht="12.75" customHeight="1" x14ac:dyDescent="0.25">
      <c r="A61" s="120">
        <v>12</v>
      </c>
      <c r="B61" s="157"/>
      <c r="C61" s="158"/>
      <c r="D61" s="158"/>
      <c r="E61" s="158"/>
      <c r="F61" s="158"/>
      <c r="G61" s="158"/>
      <c r="H61" s="158"/>
      <c r="I61" s="158"/>
      <c r="J61" s="158"/>
      <c r="K61" s="158"/>
      <c r="L61" s="158"/>
      <c r="M61" s="158"/>
      <c r="N61" s="158"/>
      <c r="O61" s="158"/>
      <c r="P61" s="158"/>
      <c r="Q61" s="158"/>
      <c r="R61" s="159"/>
      <c r="S61" s="29"/>
      <c r="T61" s="132"/>
      <c r="U61" s="133"/>
      <c r="V61" s="133"/>
      <c r="W61" s="133"/>
      <c r="X61" s="134"/>
      <c r="Y61" s="21"/>
      <c r="Z61" s="135"/>
      <c r="AA61" s="136"/>
      <c r="AB61" s="136"/>
      <c r="AC61" s="136"/>
      <c r="AD61" s="137"/>
      <c r="AL61" s="4"/>
      <c r="AM61" s="4"/>
      <c r="AN61" s="4"/>
      <c r="AO61" s="4"/>
      <c r="AP61" s="4"/>
      <c r="AQ61" s="4"/>
    </row>
    <row r="62" spans="1:43" ht="12.75" customHeight="1" x14ac:dyDescent="0.25">
      <c r="A62" s="121"/>
      <c r="B62" s="160"/>
      <c r="C62" s="161"/>
      <c r="D62" s="161"/>
      <c r="E62" s="161"/>
      <c r="F62" s="161"/>
      <c r="G62" s="161"/>
      <c r="H62" s="161"/>
      <c r="I62" s="161"/>
      <c r="J62" s="161"/>
      <c r="K62" s="161"/>
      <c r="L62" s="161"/>
      <c r="M62" s="161"/>
      <c r="N62" s="161"/>
      <c r="O62" s="161"/>
      <c r="P62" s="161"/>
      <c r="Q62" s="161"/>
      <c r="R62" s="162"/>
      <c r="S62" s="29"/>
      <c r="T62" s="132"/>
      <c r="U62" s="133"/>
      <c r="V62" s="133"/>
      <c r="W62" s="133"/>
      <c r="X62" s="134"/>
      <c r="Y62" s="21"/>
      <c r="Z62" s="138"/>
      <c r="AA62" s="139"/>
      <c r="AB62" s="139"/>
      <c r="AC62" s="139"/>
      <c r="AD62" s="140"/>
      <c r="AL62" s="4"/>
      <c r="AM62" s="4"/>
      <c r="AN62" s="4"/>
      <c r="AO62" s="4"/>
      <c r="AP62" s="4"/>
      <c r="AQ62" s="4"/>
    </row>
    <row r="63" spans="1:43" ht="12.75" customHeight="1" x14ac:dyDescent="0.25">
      <c r="A63" s="122"/>
      <c r="B63" s="163"/>
      <c r="C63" s="164"/>
      <c r="D63" s="164"/>
      <c r="E63" s="164"/>
      <c r="F63" s="164"/>
      <c r="G63" s="164"/>
      <c r="H63" s="164"/>
      <c r="I63" s="164"/>
      <c r="J63" s="164"/>
      <c r="K63" s="164"/>
      <c r="L63" s="164"/>
      <c r="M63" s="164"/>
      <c r="N63" s="164"/>
      <c r="O63" s="164"/>
      <c r="P63" s="164"/>
      <c r="Q63" s="164"/>
      <c r="R63" s="165"/>
      <c r="S63" s="29"/>
      <c r="T63" s="132"/>
      <c r="U63" s="133"/>
      <c r="V63" s="133"/>
      <c r="W63" s="133"/>
      <c r="X63" s="134"/>
      <c r="Y63" s="21"/>
      <c r="Z63" s="141"/>
      <c r="AA63" s="142"/>
      <c r="AB63" s="142"/>
      <c r="AC63" s="142"/>
      <c r="AD63" s="143"/>
      <c r="AL63" s="4"/>
      <c r="AM63" s="4"/>
      <c r="AN63" s="4"/>
      <c r="AO63" s="4"/>
      <c r="AP63" s="4"/>
      <c r="AQ63" s="4"/>
    </row>
    <row r="64" spans="1:43" ht="12.75" customHeight="1" x14ac:dyDescent="0.25">
      <c r="A64" s="120">
        <v>13</v>
      </c>
      <c r="B64" s="157"/>
      <c r="C64" s="158"/>
      <c r="D64" s="158"/>
      <c r="E64" s="158"/>
      <c r="F64" s="158"/>
      <c r="G64" s="158"/>
      <c r="H64" s="158"/>
      <c r="I64" s="158"/>
      <c r="J64" s="158"/>
      <c r="K64" s="158"/>
      <c r="L64" s="158"/>
      <c r="M64" s="158"/>
      <c r="N64" s="158"/>
      <c r="O64" s="158"/>
      <c r="P64" s="158"/>
      <c r="Q64" s="158"/>
      <c r="R64" s="159"/>
      <c r="S64" s="29"/>
      <c r="T64" s="132"/>
      <c r="U64" s="133"/>
      <c r="V64" s="133"/>
      <c r="W64" s="133"/>
      <c r="X64" s="134"/>
      <c r="Y64" s="21"/>
      <c r="Z64" s="135"/>
      <c r="AA64" s="136"/>
      <c r="AB64" s="136"/>
      <c r="AC64" s="136"/>
      <c r="AD64" s="137"/>
      <c r="AL64" s="4"/>
      <c r="AM64" s="4"/>
      <c r="AN64" s="4"/>
      <c r="AO64" s="4"/>
      <c r="AP64" s="4"/>
      <c r="AQ64" s="4"/>
    </row>
    <row r="65" spans="1:43" ht="12.75" customHeight="1" x14ac:dyDescent="0.25">
      <c r="A65" s="121"/>
      <c r="B65" s="160"/>
      <c r="C65" s="161"/>
      <c r="D65" s="161"/>
      <c r="E65" s="161"/>
      <c r="F65" s="161"/>
      <c r="G65" s="161"/>
      <c r="H65" s="161"/>
      <c r="I65" s="161"/>
      <c r="J65" s="161"/>
      <c r="K65" s="161"/>
      <c r="L65" s="161"/>
      <c r="M65" s="161"/>
      <c r="N65" s="161"/>
      <c r="O65" s="161"/>
      <c r="P65" s="161"/>
      <c r="Q65" s="161"/>
      <c r="R65" s="162"/>
      <c r="S65" s="29"/>
      <c r="T65" s="132"/>
      <c r="U65" s="133"/>
      <c r="V65" s="133"/>
      <c r="W65" s="133"/>
      <c r="X65" s="134"/>
      <c r="Y65" s="21"/>
      <c r="Z65" s="138"/>
      <c r="AA65" s="139"/>
      <c r="AB65" s="139"/>
      <c r="AC65" s="139"/>
      <c r="AD65" s="140"/>
      <c r="AL65" s="4"/>
      <c r="AM65" s="4"/>
      <c r="AN65" s="4"/>
      <c r="AO65" s="4"/>
      <c r="AP65" s="4"/>
      <c r="AQ65" s="4"/>
    </row>
    <row r="66" spans="1:43" ht="12.75" customHeight="1" x14ac:dyDescent="0.25">
      <c r="A66" s="122"/>
      <c r="B66" s="163"/>
      <c r="C66" s="164"/>
      <c r="D66" s="164"/>
      <c r="E66" s="164"/>
      <c r="F66" s="164"/>
      <c r="G66" s="164"/>
      <c r="H66" s="164"/>
      <c r="I66" s="164"/>
      <c r="J66" s="164"/>
      <c r="K66" s="164"/>
      <c r="L66" s="164"/>
      <c r="M66" s="164"/>
      <c r="N66" s="164"/>
      <c r="O66" s="164"/>
      <c r="P66" s="164"/>
      <c r="Q66" s="164"/>
      <c r="R66" s="165"/>
      <c r="S66" s="29"/>
      <c r="T66" s="132"/>
      <c r="U66" s="133"/>
      <c r="V66" s="133"/>
      <c r="W66" s="133"/>
      <c r="X66" s="134"/>
      <c r="Y66" s="21"/>
      <c r="Z66" s="141"/>
      <c r="AA66" s="142"/>
      <c r="AB66" s="142"/>
      <c r="AC66" s="142"/>
      <c r="AD66" s="143"/>
      <c r="AL66" s="4"/>
      <c r="AM66" s="4"/>
      <c r="AN66" s="4"/>
      <c r="AO66" s="4"/>
      <c r="AP66" s="4"/>
      <c r="AQ66" s="4"/>
    </row>
    <row r="67" spans="1:43" s="23" customFormat="1" ht="24" customHeight="1" x14ac:dyDescent="0.25">
      <c r="A67" s="168" t="s">
        <v>195</v>
      </c>
      <c r="B67" s="169"/>
      <c r="C67" s="169"/>
      <c r="D67" s="169"/>
      <c r="E67" s="169"/>
      <c r="F67" s="169"/>
      <c r="G67" s="169"/>
      <c r="H67" s="169"/>
      <c r="I67" s="169"/>
      <c r="J67" s="169"/>
      <c r="K67" s="169"/>
      <c r="L67" s="169"/>
      <c r="M67" s="169"/>
      <c r="N67" s="169"/>
      <c r="O67" s="169"/>
      <c r="P67" s="169"/>
      <c r="Q67" s="169"/>
      <c r="R67" s="169"/>
      <c r="S67" s="169"/>
      <c r="T67" s="170"/>
      <c r="U67" s="168" t="s">
        <v>196</v>
      </c>
      <c r="V67" s="169"/>
      <c r="W67" s="169"/>
      <c r="X67" s="169"/>
      <c r="Y67" s="169"/>
      <c r="Z67" s="169"/>
      <c r="AA67" s="169"/>
      <c r="AB67" s="169"/>
      <c r="AC67" s="169"/>
      <c r="AD67" s="170"/>
      <c r="AE67" s="22"/>
    </row>
    <row r="68" spans="1:43" x14ac:dyDescent="0.25">
      <c r="A68" s="171" t="e">
        <f>+VLOOKUP(F6,BD!B:VI,148,0)</f>
        <v>#N/A</v>
      </c>
      <c r="B68" s="172"/>
      <c r="C68" s="172"/>
      <c r="D68" s="172"/>
      <c r="E68" s="172"/>
      <c r="F68" s="172"/>
      <c r="G68" s="172"/>
      <c r="H68" s="172"/>
      <c r="I68" s="172"/>
      <c r="J68" s="172"/>
      <c r="K68" s="172"/>
      <c r="L68" s="172"/>
      <c r="M68" s="172"/>
      <c r="N68" s="172"/>
      <c r="O68" s="172"/>
      <c r="P68" s="172"/>
      <c r="Q68" s="172"/>
      <c r="R68" s="172"/>
      <c r="S68" s="172"/>
      <c r="T68" s="173"/>
      <c r="U68" s="177" t="e">
        <f>+VLOOKUP(F6,BD!B:VI,149,0)</f>
        <v>#N/A</v>
      </c>
      <c r="V68" s="178"/>
      <c r="W68" s="178"/>
      <c r="X68" s="178"/>
      <c r="Y68" s="178"/>
      <c r="Z68" s="178"/>
      <c r="AA68" s="178"/>
      <c r="AB68" s="178"/>
      <c r="AC68" s="178"/>
      <c r="AD68" s="179"/>
      <c r="AL68" s="4"/>
      <c r="AM68" s="4"/>
      <c r="AN68" s="4"/>
      <c r="AO68" s="4"/>
      <c r="AP68" s="4"/>
      <c r="AQ68" s="4"/>
    </row>
    <row r="69" spans="1:43" s="23" customFormat="1" ht="212.25" customHeight="1" x14ac:dyDescent="0.25">
      <c r="A69" s="174"/>
      <c r="B69" s="175"/>
      <c r="C69" s="175"/>
      <c r="D69" s="175"/>
      <c r="E69" s="175"/>
      <c r="F69" s="175"/>
      <c r="G69" s="175"/>
      <c r="H69" s="175"/>
      <c r="I69" s="175"/>
      <c r="J69" s="175"/>
      <c r="K69" s="175"/>
      <c r="L69" s="175"/>
      <c r="M69" s="175"/>
      <c r="N69" s="175"/>
      <c r="O69" s="175"/>
      <c r="P69" s="175"/>
      <c r="Q69" s="175"/>
      <c r="R69" s="175"/>
      <c r="S69" s="175"/>
      <c r="T69" s="176"/>
      <c r="U69" s="180"/>
      <c r="V69" s="181"/>
      <c r="W69" s="181"/>
      <c r="X69" s="181"/>
      <c r="Y69" s="181"/>
      <c r="Z69" s="181"/>
      <c r="AA69" s="181"/>
      <c r="AB69" s="181"/>
      <c r="AC69" s="181"/>
      <c r="AD69" s="182"/>
      <c r="AE69" s="22"/>
    </row>
    <row r="70" spans="1:43" s="23" customFormat="1" ht="24" customHeight="1" x14ac:dyDescent="0.25">
      <c r="A70" s="168" t="s">
        <v>197</v>
      </c>
      <c r="B70" s="169"/>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70"/>
      <c r="AE70" s="22"/>
    </row>
    <row r="71" spans="1:43" ht="18.75" x14ac:dyDescent="0.3">
      <c r="A71" s="185" t="s">
        <v>238</v>
      </c>
      <c r="B71" s="185"/>
      <c r="C71" s="185"/>
      <c r="D71" s="185"/>
      <c r="E71" s="185"/>
      <c r="F71" s="185"/>
      <c r="G71" s="185"/>
      <c r="H71" s="185"/>
      <c r="I71" s="185"/>
      <c r="J71" s="185"/>
      <c r="K71" s="185"/>
      <c r="L71" s="185"/>
      <c r="M71" s="185"/>
      <c r="N71" s="185"/>
      <c r="O71" s="185"/>
      <c r="P71" s="186" t="s">
        <v>198</v>
      </c>
      <c r="Q71" s="187"/>
      <c r="R71" s="187"/>
      <c r="S71" s="187"/>
      <c r="T71" s="187"/>
      <c r="U71" s="187"/>
      <c r="V71" s="187"/>
      <c r="W71" s="187"/>
      <c r="X71" s="187"/>
      <c r="Y71" s="187"/>
      <c r="Z71" s="187"/>
      <c r="AA71" s="187"/>
      <c r="AB71" s="187"/>
      <c r="AC71" s="183" t="s">
        <v>199</v>
      </c>
      <c r="AD71" s="184"/>
      <c r="AL71" s="3"/>
      <c r="AM71" s="3"/>
      <c r="AN71" s="4"/>
      <c r="AO71" s="4"/>
      <c r="AP71" s="4"/>
      <c r="AQ71" s="4"/>
    </row>
    <row r="72" spans="1:43" ht="15" customHeight="1" x14ac:dyDescent="0.25">
      <c r="A72" s="192" t="e">
        <f>+VLOOKUP(F6,BD!B:VI,531,0)</f>
        <v>#N/A</v>
      </c>
      <c r="B72" s="193"/>
      <c r="C72" s="193"/>
      <c r="D72" s="193"/>
      <c r="E72" s="193"/>
      <c r="F72" s="193"/>
      <c r="G72" s="193"/>
      <c r="H72" s="193"/>
      <c r="I72" s="193"/>
      <c r="J72" s="193"/>
      <c r="K72" s="193"/>
      <c r="L72" s="193"/>
      <c r="M72" s="193"/>
      <c r="N72" s="193"/>
      <c r="O72" s="194"/>
      <c r="P72" s="195"/>
      <c r="Q72" s="195"/>
      <c r="R72" s="195"/>
      <c r="S72" s="195"/>
      <c r="T72" s="195"/>
      <c r="U72" s="195"/>
      <c r="V72" s="195"/>
      <c r="W72" s="195"/>
      <c r="X72" s="195"/>
      <c r="Y72" s="195"/>
      <c r="Z72" s="195"/>
      <c r="AA72" s="195"/>
      <c r="AB72" s="195"/>
      <c r="AC72" s="167"/>
      <c r="AD72" s="167"/>
      <c r="AL72" s="3"/>
      <c r="AM72" s="3"/>
      <c r="AN72" s="4"/>
      <c r="AO72" s="4"/>
      <c r="AP72" s="4"/>
      <c r="AQ72" s="4"/>
    </row>
    <row r="73" spans="1:43" x14ac:dyDescent="0.25">
      <c r="A73" s="189"/>
      <c r="B73" s="190"/>
      <c r="C73" s="190"/>
      <c r="D73" s="190"/>
      <c r="E73" s="190"/>
      <c r="F73" s="190"/>
      <c r="G73" s="190"/>
      <c r="H73" s="190"/>
      <c r="I73" s="190"/>
      <c r="J73" s="190"/>
      <c r="K73" s="190"/>
      <c r="L73" s="190"/>
      <c r="M73" s="190"/>
      <c r="N73" s="190"/>
      <c r="O73" s="191"/>
      <c r="P73" s="195"/>
      <c r="Q73" s="195"/>
      <c r="R73" s="195"/>
      <c r="S73" s="195"/>
      <c r="T73" s="195"/>
      <c r="U73" s="195"/>
      <c r="V73" s="195"/>
      <c r="W73" s="195"/>
      <c r="X73" s="195"/>
      <c r="Y73" s="195"/>
      <c r="Z73" s="195"/>
      <c r="AA73" s="195"/>
      <c r="AB73" s="195"/>
      <c r="AC73" s="167"/>
      <c r="AD73" s="167"/>
      <c r="AL73" s="3"/>
      <c r="AM73" s="3"/>
      <c r="AN73" s="4"/>
      <c r="AO73" s="4"/>
      <c r="AP73" s="4"/>
      <c r="AQ73" s="4"/>
    </row>
    <row r="74" spans="1:43" ht="18.75" x14ac:dyDescent="0.25">
      <c r="A74" s="189" t="e">
        <f>+VLOOKUP(F6,BD!B:VI,533,0)</f>
        <v>#N/A</v>
      </c>
      <c r="B74" s="190"/>
      <c r="C74" s="190"/>
      <c r="D74" s="190"/>
      <c r="E74" s="190"/>
      <c r="F74" s="190"/>
      <c r="G74" s="190"/>
      <c r="H74" s="190"/>
      <c r="I74" s="190"/>
      <c r="J74" s="190"/>
      <c r="K74" s="190"/>
      <c r="L74" s="190"/>
      <c r="M74" s="190"/>
      <c r="N74" s="190"/>
      <c r="O74" s="191"/>
      <c r="P74" s="166"/>
      <c r="Q74" s="166"/>
      <c r="R74" s="166"/>
      <c r="S74" s="166"/>
      <c r="T74" s="166"/>
      <c r="U74" s="166"/>
      <c r="V74" s="166"/>
      <c r="W74" s="166"/>
      <c r="X74" s="166"/>
      <c r="Y74" s="166"/>
      <c r="Z74" s="166"/>
      <c r="AA74" s="166"/>
      <c r="AB74" s="166"/>
      <c r="AC74" s="167"/>
      <c r="AD74" s="167"/>
      <c r="AL74" s="3"/>
      <c r="AM74" s="3"/>
      <c r="AN74" s="4"/>
      <c r="AO74" s="4"/>
      <c r="AP74" s="4"/>
      <c r="AQ74" s="4"/>
    </row>
    <row r="75" spans="1:43" ht="18.75" x14ac:dyDescent="0.25">
      <c r="A75" s="189"/>
      <c r="B75" s="190"/>
      <c r="C75" s="190"/>
      <c r="D75" s="190"/>
      <c r="E75" s="190"/>
      <c r="F75" s="190"/>
      <c r="G75" s="190"/>
      <c r="H75" s="190"/>
      <c r="I75" s="190"/>
      <c r="J75" s="190"/>
      <c r="K75" s="190"/>
      <c r="L75" s="190"/>
      <c r="M75" s="190"/>
      <c r="N75" s="190"/>
      <c r="O75" s="191"/>
      <c r="P75" s="166"/>
      <c r="Q75" s="166"/>
      <c r="R75" s="166"/>
      <c r="S75" s="166"/>
      <c r="T75" s="166"/>
      <c r="U75" s="166"/>
      <c r="V75" s="166"/>
      <c r="W75" s="166"/>
      <c r="X75" s="166"/>
      <c r="Y75" s="166"/>
      <c r="Z75" s="166"/>
      <c r="AA75" s="166"/>
      <c r="AB75" s="166"/>
      <c r="AC75" s="167"/>
      <c r="AD75" s="167"/>
      <c r="AL75" s="3"/>
      <c r="AM75" s="3"/>
      <c r="AN75" s="4"/>
      <c r="AO75" s="4"/>
      <c r="AP75" s="4"/>
      <c r="AQ75" s="4"/>
    </row>
    <row r="76" spans="1:43" ht="18.75" x14ac:dyDescent="0.25">
      <c r="A76" s="189" t="e">
        <f>+VLOOKUP(F6,BD!B:VI,534,0)</f>
        <v>#N/A</v>
      </c>
      <c r="B76" s="190"/>
      <c r="C76" s="190"/>
      <c r="D76" s="190"/>
      <c r="E76" s="190"/>
      <c r="F76" s="190"/>
      <c r="G76" s="190"/>
      <c r="H76" s="190"/>
      <c r="I76" s="190"/>
      <c r="J76" s="190"/>
      <c r="K76" s="190"/>
      <c r="L76" s="190"/>
      <c r="M76" s="190"/>
      <c r="N76" s="190"/>
      <c r="O76" s="191"/>
      <c r="P76" s="166"/>
      <c r="Q76" s="166"/>
      <c r="R76" s="166"/>
      <c r="S76" s="166"/>
      <c r="T76" s="166"/>
      <c r="U76" s="166"/>
      <c r="V76" s="166"/>
      <c r="W76" s="166"/>
      <c r="X76" s="166"/>
      <c r="Y76" s="166"/>
      <c r="Z76" s="166"/>
      <c r="AA76" s="166"/>
      <c r="AB76" s="166"/>
      <c r="AC76" s="167"/>
      <c r="AD76" s="167"/>
      <c r="AL76" s="3"/>
      <c r="AM76" s="3"/>
      <c r="AN76" s="4"/>
      <c r="AO76" s="4"/>
      <c r="AP76" s="4"/>
      <c r="AQ76" s="4"/>
    </row>
    <row r="77" spans="1:43" ht="18.75" x14ac:dyDescent="0.25">
      <c r="A77" s="189"/>
      <c r="B77" s="190"/>
      <c r="C77" s="190"/>
      <c r="D77" s="190"/>
      <c r="E77" s="190"/>
      <c r="F77" s="190"/>
      <c r="G77" s="190"/>
      <c r="H77" s="190"/>
      <c r="I77" s="190"/>
      <c r="J77" s="190"/>
      <c r="K77" s="190"/>
      <c r="L77" s="190"/>
      <c r="M77" s="190"/>
      <c r="N77" s="190"/>
      <c r="O77" s="191"/>
      <c r="P77" s="166"/>
      <c r="Q77" s="166"/>
      <c r="R77" s="166"/>
      <c r="S77" s="166"/>
      <c r="T77" s="166"/>
      <c r="U77" s="166"/>
      <c r="V77" s="166"/>
      <c r="W77" s="166"/>
      <c r="X77" s="166"/>
      <c r="Y77" s="166"/>
      <c r="Z77" s="166"/>
      <c r="AA77" s="166"/>
      <c r="AB77" s="166"/>
      <c r="AC77" s="167"/>
      <c r="AD77" s="167"/>
      <c r="AL77" s="3"/>
      <c r="AM77" s="3"/>
      <c r="AN77" s="4"/>
      <c r="AO77" s="4"/>
      <c r="AP77" s="4"/>
      <c r="AQ77" s="4"/>
    </row>
    <row r="78" spans="1:43" ht="18.75" x14ac:dyDescent="0.25">
      <c r="A78" s="189" t="e">
        <f>+VLOOKUP(F6,BD!B:VI,535,0)</f>
        <v>#N/A</v>
      </c>
      <c r="B78" s="190"/>
      <c r="C78" s="190"/>
      <c r="D78" s="190"/>
      <c r="E78" s="190"/>
      <c r="F78" s="190"/>
      <c r="G78" s="190"/>
      <c r="H78" s="190"/>
      <c r="I78" s="190"/>
      <c r="J78" s="190"/>
      <c r="K78" s="190"/>
      <c r="L78" s="190"/>
      <c r="M78" s="190"/>
      <c r="N78" s="190"/>
      <c r="O78" s="191"/>
      <c r="P78" s="166"/>
      <c r="Q78" s="166"/>
      <c r="R78" s="166"/>
      <c r="S78" s="166"/>
      <c r="T78" s="166"/>
      <c r="U78" s="166"/>
      <c r="V78" s="166"/>
      <c r="W78" s="166"/>
      <c r="X78" s="166"/>
      <c r="Y78" s="166"/>
      <c r="Z78" s="166"/>
      <c r="AA78" s="166"/>
      <c r="AB78" s="166"/>
      <c r="AC78" s="167"/>
      <c r="AD78" s="167"/>
      <c r="AL78" s="3"/>
      <c r="AM78" s="3"/>
      <c r="AN78" s="4"/>
      <c r="AO78" s="4"/>
      <c r="AP78" s="4"/>
      <c r="AQ78" s="4"/>
    </row>
    <row r="79" spans="1:43" ht="18.75" x14ac:dyDescent="0.25">
      <c r="A79" s="189"/>
      <c r="B79" s="190"/>
      <c r="C79" s="190"/>
      <c r="D79" s="190"/>
      <c r="E79" s="190"/>
      <c r="F79" s="190"/>
      <c r="G79" s="190"/>
      <c r="H79" s="190"/>
      <c r="I79" s="190"/>
      <c r="J79" s="190"/>
      <c r="K79" s="190"/>
      <c r="L79" s="190"/>
      <c r="M79" s="190"/>
      <c r="N79" s="190"/>
      <c r="O79" s="191"/>
      <c r="P79" s="166"/>
      <c r="Q79" s="166"/>
      <c r="R79" s="166"/>
      <c r="S79" s="166"/>
      <c r="T79" s="166"/>
      <c r="U79" s="166"/>
      <c r="V79" s="166"/>
      <c r="W79" s="166"/>
      <c r="X79" s="166"/>
      <c r="Y79" s="166"/>
      <c r="Z79" s="166"/>
      <c r="AA79" s="166"/>
      <c r="AB79" s="166"/>
      <c r="AC79" s="167"/>
      <c r="AD79" s="167"/>
      <c r="AL79" s="3"/>
      <c r="AM79" s="3"/>
      <c r="AN79" s="4"/>
      <c r="AO79" s="4"/>
      <c r="AP79" s="4"/>
      <c r="AQ79" s="4"/>
    </row>
    <row r="80" spans="1:43" ht="18.75" x14ac:dyDescent="0.25">
      <c r="A80" s="197" t="e">
        <f>+VLOOKUP(F6,BD!B:VI,536,0)</f>
        <v>#N/A</v>
      </c>
      <c r="B80" s="198"/>
      <c r="C80" s="198"/>
      <c r="D80" s="198"/>
      <c r="E80" s="198"/>
      <c r="F80" s="198"/>
      <c r="G80" s="198"/>
      <c r="H80" s="198"/>
      <c r="I80" s="198"/>
      <c r="J80" s="198"/>
      <c r="K80" s="198"/>
      <c r="L80" s="198"/>
      <c r="M80" s="198"/>
      <c r="N80" s="198"/>
      <c r="O80" s="199"/>
      <c r="P80" s="200"/>
      <c r="Q80" s="200"/>
      <c r="R80" s="200"/>
      <c r="S80" s="200"/>
      <c r="T80" s="200"/>
      <c r="U80" s="200"/>
      <c r="V80" s="200"/>
      <c r="W80" s="200"/>
      <c r="X80" s="200"/>
      <c r="Y80" s="200"/>
      <c r="Z80" s="200"/>
      <c r="AA80" s="200"/>
      <c r="AB80" s="200"/>
      <c r="AC80" s="201">
        <f>SUM(AC72:AD79)</f>
        <v>0</v>
      </c>
      <c r="AD80" s="202"/>
      <c r="AL80" s="3"/>
      <c r="AM80" s="3"/>
      <c r="AN80" s="4"/>
      <c r="AO80" s="4"/>
      <c r="AP80" s="4"/>
      <c r="AQ80" s="4"/>
    </row>
    <row r="81" spans="1:43" x14ac:dyDescent="0.25"/>
    <row r="82" spans="1:43" x14ac:dyDescent="0.25"/>
    <row r="83" spans="1:43" x14ac:dyDescent="0.25"/>
    <row r="84" spans="1:43" x14ac:dyDescent="0.25"/>
    <row r="85" spans="1:43" x14ac:dyDescent="0.25">
      <c r="A85" s="31"/>
      <c r="B85" s="196" t="str">
        <f>IF('UT 1'!B85:J85=0,"",'UT 1'!B85:J85)</f>
        <v/>
      </c>
      <c r="C85" s="196"/>
      <c r="D85" s="196"/>
      <c r="E85" s="196"/>
      <c r="F85" s="196"/>
      <c r="G85" s="196"/>
      <c r="H85" s="196"/>
      <c r="I85" s="196"/>
      <c r="J85" s="196"/>
      <c r="K85" s="31"/>
      <c r="L85" s="196" t="str">
        <f>IF('UT 1'!L85:T85=0,"",'UT 1'!L85:T85)</f>
        <v/>
      </c>
      <c r="M85" s="196"/>
      <c r="N85" s="196"/>
      <c r="O85" s="196"/>
      <c r="P85" s="196"/>
      <c r="Q85" s="196"/>
      <c r="R85" s="196"/>
      <c r="S85" s="196"/>
      <c r="T85" s="196"/>
      <c r="U85" s="31"/>
      <c r="V85" s="196" t="str">
        <f>IF('UT 1'!V85:AD85=0,"",'UT 1'!V85:AD85)</f>
        <v/>
      </c>
      <c r="W85" s="196"/>
      <c r="X85" s="196"/>
      <c r="Y85" s="196"/>
      <c r="Z85" s="196"/>
      <c r="AA85" s="196"/>
      <c r="AB85" s="196"/>
      <c r="AC85" s="196"/>
      <c r="AD85" s="196"/>
      <c r="AL85" s="3"/>
      <c r="AM85" s="3"/>
    </row>
    <row r="86" spans="1:43" s="7" customFormat="1" x14ac:dyDescent="0.25">
      <c r="B86" s="31" t="str">
        <f>+'UT 1'!B86</f>
        <v>Elaboró (Nombre completo y Firma)</v>
      </c>
      <c r="C86" s="31"/>
      <c r="D86" s="31"/>
      <c r="E86" s="31"/>
      <c r="F86" s="31"/>
      <c r="G86" s="31"/>
      <c r="H86" s="31"/>
      <c r="I86" s="31"/>
      <c r="K86" s="31"/>
      <c r="L86" s="31"/>
      <c r="M86" s="31" t="str">
        <f>+'UT 1'!M86</f>
        <v>Revisó (Nombre completo y Firma)</v>
      </c>
      <c r="N86" s="31"/>
      <c r="O86" s="31"/>
      <c r="P86" s="24"/>
      <c r="Q86" s="24"/>
      <c r="S86" s="31"/>
      <c r="T86" s="31"/>
      <c r="U86" s="31"/>
      <c r="V86" s="31" t="str">
        <f>+'UT 1'!V86</f>
        <v>Validó (Nombre completo y Firma)</v>
      </c>
      <c r="W86" s="31"/>
      <c r="X86" s="31"/>
      <c r="Y86" s="31"/>
      <c r="Z86" s="31"/>
      <c r="AA86" s="31"/>
      <c r="AB86" s="31"/>
      <c r="AC86" s="31"/>
      <c r="AF86" s="4"/>
      <c r="AG86" s="4"/>
      <c r="AH86" s="4"/>
      <c r="AI86" s="4"/>
      <c r="AJ86" s="4"/>
      <c r="AK86" s="4"/>
      <c r="AL86" s="3"/>
      <c r="AM86" s="3"/>
      <c r="AN86" s="25"/>
      <c r="AO86" s="25"/>
      <c r="AP86" s="25"/>
      <c r="AQ86" s="25"/>
    </row>
    <row r="87" spans="1:43" ht="16.5" customHeight="1" x14ac:dyDescent="0.25">
      <c r="A87" s="24" t="s">
        <v>206</v>
      </c>
      <c r="AM87" s="3"/>
    </row>
    <row r="88" spans="1:43" x14ac:dyDescent="0.25">
      <c r="A88" s="188" t="s">
        <v>4009</v>
      </c>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row>
  </sheetData>
  <sheetProtection password="B7B8" sheet="1" objects="1" scenarios="1" formatCells="0" formatColumns="0" selectLockedCells="1"/>
  <mergeCells count="177">
    <mergeCell ref="A88:AD88"/>
    <mergeCell ref="A80:O80"/>
    <mergeCell ref="P80:AB80"/>
    <mergeCell ref="AC80:AD80"/>
    <mergeCell ref="AC76:AD76"/>
    <mergeCell ref="P77:AB77"/>
    <mergeCell ref="AC77:AD77"/>
    <mergeCell ref="P78:AB78"/>
    <mergeCell ref="AC78:AD78"/>
    <mergeCell ref="P79:AB79"/>
    <mergeCell ref="AC79:AD79"/>
    <mergeCell ref="B85:J85"/>
    <mergeCell ref="L85:T85"/>
    <mergeCell ref="V85:AD85"/>
    <mergeCell ref="A78:O79"/>
    <mergeCell ref="A72:O73"/>
    <mergeCell ref="A74:O75"/>
    <mergeCell ref="A76:O77"/>
    <mergeCell ref="A67:T67"/>
    <mergeCell ref="U67:AD67"/>
    <mergeCell ref="A68:T69"/>
    <mergeCell ref="U68:AD69"/>
    <mergeCell ref="A70:AD70"/>
    <mergeCell ref="A71:O71"/>
    <mergeCell ref="P71:AB71"/>
    <mergeCell ref="AC71:AD71"/>
    <mergeCell ref="P72:AB72"/>
    <mergeCell ref="AC72:AD72"/>
    <mergeCell ref="P73:AB73"/>
    <mergeCell ref="AC73:AD73"/>
    <mergeCell ref="P74:AB74"/>
    <mergeCell ref="AC74:AD74"/>
    <mergeCell ref="P75:AB75"/>
    <mergeCell ref="AC75:AD75"/>
    <mergeCell ref="P76:AB76"/>
    <mergeCell ref="A64:A66"/>
    <mergeCell ref="B64:R66"/>
    <mergeCell ref="T64:X64"/>
    <mergeCell ref="Z64:AD66"/>
    <mergeCell ref="T65:X65"/>
    <mergeCell ref="T66:X66"/>
    <mergeCell ref="A61:A63"/>
    <mergeCell ref="B61:R63"/>
    <mergeCell ref="T61:X61"/>
    <mergeCell ref="Z61:AD63"/>
    <mergeCell ref="T62:X62"/>
    <mergeCell ref="T63:X63"/>
    <mergeCell ref="B57:R57"/>
    <mergeCell ref="T57:W57"/>
    <mergeCell ref="Z57:AD57"/>
    <mergeCell ref="A58:A60"/>
    <mergeCell ref="B58:R60"/>
    <mergeCell ref="T58:X58"/>
    <mergeCell ref="Z58:AD60"/>
    <mergeCell ref="T59:X59"/>
    <mergeCell ref="T60:X60"/>
    <mergeCell ref="A54:A56"/>
    <mergeCell ref="B54:R56"/>
    <mergeCell ref="T54:X54"/>
    <mergeCell ref="Z54:AD56"/>
    <mergeCell ref="T55:X55"/>
    <mergeCell ref="T56:X56"/>
    <mergeCell ref="A51:A53"/>
    <mergeCell ref="B51:R53"/>
    <mergeCell ref="T51:X51"/>
    <mergeCell ref="Z51:AD53"/>
    <mergeCell ref="T52:X52"/>
    <mergeCell ref="T53:X53"/>
    <mergeCell ref="A48:A50"/>
    <mergeCell ref="B48:R50"/>
    <mergeCell ref="T48:X48"/>
    <mergeCell ref="Z48:AD50"/>
    <mergeCell ref="T49:X49"/>
    <mergeCell ref="T50:X50"/>
    <mergeCell ref="A45:A47"/>
    <mergeCell ref="B45:R47"/>
    <mergeCell ref="T45:X45"/>
    <mergeCell ref="Z45:AD47"/>
    <mergeCell ref="T46:X46"/>
    <mergeCell ref="T47:X47"/>
    <mergeCell ref="A42:A44"/>
    <mergeCell ref="B42:R44"/>
    <mergeCell ref="T42:X42"/>
    <mergeCell ref="Z42:AD44"/>
    <mergeCell ref="T43:X43"/>
    <mergeCell ref="T44:X44"/>
    <mergeCell ref="A39:A41"/>
    <mergeCell ref="B39:R41"/>
    <mergeCell ref="T39:X39"/>
    <mergeCell ref="Z39:AD41"/>
    <mergeCell ref="T40:X40"/>
    <mergeCell ref="T41:X41"/>
    <mergeCell ref="B35:R35"/>
    <mergeCell ref="T35:W35"/>
    <mergeCell ref="Z35:AD35"/>
    <mergeCell ref="A36:A38"/>
    <mergeCell ref="B36:R38"/>
    <mergeCell ref="T36:X36"/>
    <mergeCell ref="Z36:AD38"/>
    <mergeCell ref="T37:X37"/>
    <mergeCell ref="T38:X38"/>
    <mergeCell ref="A32:A34"/>
    <mergeCell ref="B32:R34"/>
    <mergeCell ref="T32:X32"/>
    <mergeCell ref="Z32:AD34"/>
    <mergeCell ref="T33:X33"/>
    <mergeCell ref="T34:X34"/>
    <mergeCell ref="T28:X28"/>
    <mergeCell ref="A29:A31"/>
    <mergeCell ref="B29:R31"/>
    <mergeCell ref="T29:X29"/>
    <mergeCell ref="Z29:AD31"/>
    <mergeCell ref="T30:X30"/>
    <mergeCell ref="T31:X31"/>
    <mergeCell ref="A24:AD24"/>
    <mergeCell ref="B25:R25"/>
    <mergeCell ref="T25:W25"/>
    <mergeCell ref="Z25:AD25"/>
    <mergeCell ref="A26:A28"/>
    <mergeCell ref="B26:R28"/>
    <mergeCell ref="T26:X26"/>
    <mergeCell ref="Z26:AD28"/>
    <mergeCell ref="T27:X2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13:O13"/>
    <mergeCell ref="Q13:AD13"/>
    <mergeCell ref="A14:O14"/>
    <mergeCell ref="Q14:AD14"/>
    <mergeCell ref="A8:E8"/>
    <mergeCell ref="F8:AD8"/>
    <mergeCell ref="A9:E9"/>
    <mergeCell ref="F9:H9"/>
    <mergeCell ref="M9:O9"/>
    <mergeCell ref="Q9:T9"/>
    <mergeCell ref="V9:Y9"/>
    <mergeCell ref="Z9:AD9"/>
    <mergeCell ref="A2:AD2"/>
    <mergeCell ref="A5:AB5"/>
    <mergeCell ref="A6:E6"/>
    <mergeCell ref="F6:AD6"/>
    <mergeCell ref="A7:E7"/>
    <mergeCell ref="F7:AD7"/>
    <mergeCell ref="A10:AD10"/>
    <mergeCell ref="A11:AD11"/>
    <mergeCell ref="A12:AD12"/>
  </mergeCells>
  <conditionalFormatting sqref="A18:A23">
    <cfRule type="containsBlanks" dxfId="89" priority="113">
      <formula>LEN(TRIM(A18))=0</formula>
    </cfRule>
  </conditionalFormatting>
  <conditionalFormatting sqref="AD5">
    <cfRule type="containsBlanks" dxfId="88" priority="81">
      <formula>LEN(TRIM(AD5))=0</formula>
    </cfRule>
  </conditionalFormatting>
  <conditionalFormatting sqref="AC80:AD80 P72:AD79">
    <cfRule type="containsBlanks" dxfId="87" priority="47">
      <formula>LEN(TRIM(P72))=0</formula>
    </cfRule>
  </conditionalFormatting>
  <conditionalFormatting sqref="A13:O14">
    <cfRule type="containsBlanks" dxfId="86" priority="34">
      <formula>LEN(TRIM(A13))=0</formula>
    </cfRule>
  </conditionalFormatting>
  <conditionalFormatting sqref="Q13:AD14">
    <cfRule type="containsBlanks" dxfId="85" priority="33">
      <formula>LEN(TRIM(Q13))=0</formula>
    </cfRule>
  </conditionalFormatting>
  <conditionalFormatting sqref="H17:AA23">
    <cfRule type="containsBlanks" dxfId="84" priority="32">
      <formula>LEN(TRIM(H17))=0</formula>
    </cfRule>
  </conditionalFormatting>
  <conditionalFormatting sqref="A58 A26 A29 A32 A54 A61 A64 A36 A39 A42 A45 A48 A51">
    <cfRule type="containsBlanks" dxfId="83" priority="31">
      <formula>LEN(TRIM(A26))=0</formula>
    </cfRule>
  </conditionalFormatting>
  <conditionalFormatting sqref="S26:S34">
    <cfRule type="containsBlanks" dxfId="82" priority="30">
      <formula>LEN(TRIM(S26))=0</formula>
    </cfRule>
  </conditionalFormatting>
  <conditionalFormatting sqref="B26">
    <cfRule type="containsBlanks" dxfId="81" priority="29">
      <formula>LEN(TRIM(B26))=0</formula>
    </cfRule>
  </conditionalFormatting>
  <conditionalFormatting sqref="B29">
    <cfRule type="containsBlanks" dxfId="80" priority="28">
      <formula>LEN(TRIM(B29))=0</formula>
    </cfRule>
  </conditionalFormatting>
  <conditionalFormatting sqref="B32">
    <cfRule type="containsBlanks" dxfId="79" priority="27">
      <formula>LEN(TRIM(B32))=0</formula>
    </cfRule>
  </conditionalFormatting>
  <conditionalFormatting sqref="B54 B36 B39 B42 B45 B48 B51 S36:S56">
    <cfRule type="containsBlanks" dxfId="78" priority="18">
      <formula>LEN(TRIM(B36))=0</formula>
    </cfRule>
  </conditionalFormatting>
  <conditionalFormatting sqref="B58 B61 B64 S58:S66">
    <cfRule type="containsBlanks" dxfId="77" priority="15">
      <formula>LEN(TRIM(B58))=0</formula>
    </cfRule>
  </conditionalFormatting>
  <conditionalFormatting sqref="T58">
    <cfRule type="containsBlanks" dxfId="76" priority="5">
      <formula>LEN(TRIM(T58))=0</formula>
    </cfRule>
  </conditionalFormatting>
  <conditionalFormatting sqref="T36:T56">
    <cfRule type="containsBlanks" dxfId="75" priority="4">
      <formula>LEN(TRIM(T36))=0</formula>
    </cfRule>
  </conditionalFormatting>
  <conditionalFormatting sqref="T59:T66">
    <cfRule type="containsBlanks" dxfId="74" priority="3">
      <formula>LEN(TRIM(T59))=0</formula>
    </cfRule>
  </conditionalFormatting>
  <conditionalFormatting sqref="T26">
    <cfRule type="containsBlanks" dxfId="73" priority="2">
      <formula>LEN(TRIM(T26))=0</formula>
    </cfRule>
  </conditionalFormatting>
  <conditionalFormatting sqref="T27:T34">
    <cfRule type="containsBlanks" dxfId="72" priority="1">
      <formula>LEN(TRIM(T27))=0</formula>
    </cfRule>
  </conditionalFormatting>
  <dataValidations count="4">
    <dataValidation type="list" allowBlank="1" showInputMessage="1" showErrorMessage="1" sqref="S58:S66 Y58:Y66 Y36:Y56 S26:S34 S36:S56 Y26:Y34">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s>
  <printOptions horizontalCentered="1"/>
  <pageMargins left="0.19685039370078741" right="0.19685039370078741" top="0.19685039370078741" bottom="0.19685039370078741" header="0" footer="0"/>
  <pageSetup scale="80" fitToHeight="2" orientation="portrait" verticalDpi="300" r:id="rId1"/>
  <rowBreaks count="1" manualBreakCount="1">
    <brk id="47" max="29"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88"/>
  <sheetViews>
    <sheetView view="pageBreakPreview" zoomScale="120" zoomScaleNormal="115" zoomScaleSheetLayoutView="120" workbookViewId="0">
      <selection activeCell="A13" sqref="A13:O13"/>
    </sheetView>
  </sheetViews>
  <sheetFormatPr baseColWidth="10" defaultColWidth="0" defaultRowHeight="15" zeroHeight="1" x14ac:dyDescent="0.25"/>
  <cols>
    <col min="1" max="29" width="4.28515625" style="24" customWidth="1"/>
    <col min="30" max="30" width="4.28515625" style="7" customWidth="1"/>
    <col min="31" max="31" width="12.42578125" style="7" customWidth="1"/>
    <col min="32" max="37" width="4.28515625" style="4" hidden="1" customWidth="1"/>
    <col min="38" max="41" width="11.42578125" style="25" hidden="1" customWidth="1"/>
    <col min="42" max="42" width="4.28515625" style="25" hidden="1" customWidth="1"/>
    <col min="43" max="43" width="0" style="25" hidden="1" customWidth="1"/>
    <col min="44" max="16384" width="11.42578125" style="4" hidden="1"/>
  </cols>
  <sheetData>
    <row r="1" spans="1:43"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L1" s="4"/>
      <c r="AM1" s="3" t="s">
        <v>190</v>
      </c>
      <c r="AN1" s="4"/>
      <c r="AO1" s="4"/>
      <c r="AP1" s="4"/>
      <c r="AQ1" s="4"/>
    </row>
    <row r="2" spans="1:43" ht="21" customHeight="1" x14ac:dyDescent="0.25">
      <c r="A2" s="61" t="str">
        <f>+'UT 1'!A2:AD2</f>
        <v>PLANEACIÓN ACADÉMICA REV. 0</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3"/>
      <c r="AL2" s="4"/>
      <c r="AM2" s="59" t="s">
        <v>228</v>
      </c>
      <c r="AN2" s="4"/>
      <c r="AO2" s="4"/>
      <c r="AP2" s="4"/>
      <c r="AQ2" s="4"/>
    </row>
    <row r="3" spans="1:43"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L3" s="4"/>
      <c r="AM3" s="59" t="s">
        <v>236</v>
      </c>
      <c r="AN3" s="4"/>
      <c r="AO3" s="4"/>
      <c r="AP3" s="4"/>
      <c r="AQ3" s="4"/>
    </row>
    <row r="4" spans="1:43"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6"/>
      <c r="AB4" s="5"/>
      <c r="AC4" s="5"/>
      <c r="AD4" s="5"/>
      <c r="AL4" s="4"/>
      <c r="AM4" s="59" t="s">
        <v>213</v>
      </c>
      <c r="AN4" s="4"/>
      <c r="AO4" s="4"/>
      <c r="AP4" s="4"/>
      <c r="AQ4" s="4"/>
    </row>
    <row r="5" spans="1:43" x14ac:dyDescent="0.25">
      <c r="A5" s="62" t="s">
        <v>172</v>
      </c>
      <c r="B5" s="63"/>
      <c r="C5" s="63"/>
      <c r="D5" s="63"/>
      <c r="E5" s="63"/>
      <c r="F5" s="63"/>
      <c r="G5" s="63"/>
      <c r="H5" s="63"/>
      <c r="I5" s="63"/>
      <c r="J5" s="63"/>
      <c r="K5" s="63"/>
      <c r="L5" s="63"/>
      <c r="M5" s="63"/>
      <c r="N5" s="63"/>
      <c r="O5" s="63"/>
      <c r="P5" s="63"/>
      <c r="Q5" s="63"/>
      <c r="R5" s="63"/>
      <c r="S5" s="63"/>
      <c r="T5" s="63"/>
      <c r="U5" s="63"/>
      <c r="V5" s="63"/>
      <c r="W5" s="63"/>
      <c r="X5" s="63"/>
      <c r="Y5" s="63"/>
      <c r="Z5" s="63"/>
      <c r="AA5" s="63"/>
      <c r="AB5" s="64"/>
      <c r="AC5" s="8" t="s">
        <v>173</v>
      </c>
      <c r="AD5" s="9" t="s">
        <v>33</v>
      </c>
      <c r="AL5" s="4"/>
      <c r="AM5" s="59" t="s">
        <v>221</v>
      </c>
      <c r="AN5" s="4"/>
      <c r="AO5" s="4"/>
      <c r="AP5" s="4"/>
      <c r="AQ5" s="4"/>
    </row>
    <row r="6" spans="1:43" ht="15.75" customHeight="1" x14ac:dyDescent="0.3">
      <c r="A6" s="65" t="s">
        <v>174</v>
      </c>
      <c r="B6" s="66"/>
      <c r="C6" s="66"/>
      <c r="D6" s="66"/>
      <c r="E6" s="66"/>
      <c r="F6" s="203">
        <f>+'UT 1'!F6:AD6</f>
        <v>0</v>
      </c>
      <c r="G6" s="204"/>
      <c r="H6" s="204"/>
      <c r="I6" s="204"/>
      <c r="J6" s="204"/>
      <c r="K6" s="204"/>
      <c r="L6" s="204"/>
      <c r="M6" s="204"/>
      <c r="N6" s="204"/>
      <c r="O6" s="204"/>
      <c r="P6" s="204"/>
      <c r="Q6" s="204"/>
      <c r="R6" s="204"/>
      <c r="S6" s="204"/>
      <c r="T6" s="204"/>
      <c r="U6" s="204"/>
      <c r="V6" s="204"/>
      <c r="W6" s="204"/>
      <c r="X6" s="204"/>
      <c r="Y6" s="204"/>
      <c r="Z6" s="204"/>
      <c r="AA6" s="204"/>
      <c r="AB6" s="204"/>
      <c r="AC6" s="205"/>
      <c r="AD6" s="206"/>
      <c r="AL6" s="4"/>
      <c r="AM6" s="59" t="s">
        <v>225</v>
      </c>
      <c r="AN6" s="4"/>
      <c r="AO6" s="4"/>
      <c r="AP6" s="4"/>
      <c r="AQ6" s="4"/>
    </row>
    <row r="7" spans="1:43" ht="15.75" x14ac:dyDescent="0.25">
      <c r="A7" s="71" t="s">
        <v>175</v>
      </c>
      <c r="B7" s="72"/>
      <c r="C7" s="72"/>
      <c r="D7" s="72"/>
      <c r="E7" s="73"/>
      <c r="F7" s="74" t="e">
        <f>+VLOOKUP(F6,BD!B:VI,2,0)</f>
        <v>#N/A</v>
      </c>
      <c r="G7" s="75"/>
      <c r="H7" s="75"/>
      <c r="I7" s="75"/>
      <c r="J7" s="75"/>
      <c r="K7" s="75"/>
      <c r="L7" s="75"/>
      <c r="M7" s="75"/>
      <c r="N7" s="75"/>
      <c r="O7" s="75"/>
      <c r="P7" s="75"/>
      <c r="Q7" s="75"/>
      <c r="R7" s="75"/>
      <c r="S7" s="75"/>
      <c r="T7" s="75"/>
      <c r="U7" s="75"/>
      <c r="V7" s="75"/>
      <c r="W7" s="75"/>
      <c r="X7" s="75"/>
      <c r="Y7" s="75"/>
      <c r="Z7" s="75"/>
      <c r="AA7" s="75"/>
      <c r="AB7" s="75"/>
      <c r="AC7" s="75"/>
      <c r="AD7" s="76"/>
      <c r="AL7" s="4"/>
      <c r="AM7" s="59" t="s">
        <v>226</v>
      </c>
      <c r="AN7" s="4"/>
      <c r="AO7" s="4"/>
      <c r="AP7" s="4"/>
      <c r="AQ7" s="4"/>
    </row>
    <row r="8" spans="1:43" x14ac:dyDescent="0.25">
      <c r="A8" s="83" t="s">
        <v>205</v>
      </c>
      <c r="B8" s="84"/>
      <c r="C8" s="84"/>
      <c r="D8" s="84"/>
      <c r="E8" s="84"/>
      <c r="F8" s="93" t="e">
        <f>+VLOOKUP(F6,BD!B:VI,155,0)</f>
        <v>#N/A</v>
      </c>
      <c r="G8" s="94"/>
      <c r="H8" s="94"/>
      <c r="I8" s="94"/>
      <c r="J8" s="94"/>
      <c r="K8" s="94"/>
      <c r="L8" s="94"/>
      <c r="M8" s="94"/>
      <c r="N8" s="94"/>
      <c r="O8" s="94"/>
      <c r="P8" s="94"/>
      <c r="Q8" s="94"/>
      <c r="R8" s="94"/>
      <c r="S8" s="94"/>
      <c r="T8" s="94"/>
      <c r="U8" s="94"/>
      <c r="V8" s="94"/>
      <c r="W8" s="94"/>
      <c r="X8" s="94"/>
      <c r="Y8" s="94"/>
      <c r="Z8" s="94"/>
      <c r="AA8" s="94"/>
      <c r="AB8" s="94"/>
      <c r="AC8" s="94"/>
      <c r="AD8" s="95"/>
      <c r="AL8" s="4"/>
      <c r="AM8" s="59" t="s">
        <v>229</v>
      </c>
      <c r="AN8" s="4"/>
      <c r="AO8" s="4"/>
      <c r="AP8" s="4"/>
      <c r="AQ8" s="4"/>
    </row>
    <row r="9" spans="1:43" ht="15.75" customHeight="1" x14ac:dyDescent="0.25">
      <c r="A9" s="65" t="s">
        <v>176</v>
      </c>
      <c r="B9" s="66"/>
      <c r="C9" s="66"/>
      <c r="D9" s="66"/>
      <c r="E9" s="66"/>
      <c r="F9" s="85" t="e">
        <f>+VLOOKUP(F6,BD!B:VI,4,0)</f>
        <v>#N/A</v>
      </c>
      <c r="G9" s="86"/>
      <c r="H9" s="87"/>
      <c r="I9" s="10" t="s">
        <v>177</v>
      </c>
      <c r="J9" s="11"/>
      <c r="K9" s="11"/>
      <c r="L9" s="12" t="e">
        <f>+VLOOKUP(F6,BD!B:VI,156,0)</f>
        <v>#N/A</v>
      </c>
      <c r="M9" s="88" t="s">
        <v>178</v>
      </c>
      <c r="N9" s="89"/>
      <c r="O9" s="89"/>
      <c r="P9" s="13" t="e">
        <f>+VLOOKUP(F6,BD!B:VI,157,0)</f>
        <v>#N/A</v>
      </c>
      <c r="Q9" s="88" t="s">
        <v>179</v>
      </c>
      <c r="R9" s="89"/>
      <c r="S9" s="89"/>
      <c r="T9" s="89"/>
      <c r="U9" s="14" t="e">
        <f>+VLOOKUP(F6,BD!B:VI,8,0)</f>
        <v>#N/A</v>
      </c>
      <c r="V9" s="88" t="s">
        <v>180</v>
      </c>
      <c r="W9" s="89"/>
      <c r="X9" s="89"/>
      <c r="Y9" s="89"/>
      <c r="Z9" s="90" t="e">
        <f>+VLOOKUP(F6,BD!B:VI,201,0)</f>
        <v>#N/A</v>
      </c>
      <c r="AA9" s="91"/>
      <c r="AB9" s="91"/>
      <c r="AC9" s="91"/>
      <c r="AD9" s="92"/>
      <c r="AL9" s="4"/>
      <c r="AM9" s="59" t="s">
        <v>220</v>
      </c>
      <c r="AN9" s="4"/>
      <c r="AO9" s="4"/>
      <c r="AP9" s="4"/>
      <c r="AQ9" s="4"/>
    </row>
    <row r="10" spans="1:43" x14ac:dyDescent="0.25">
      <c r="A10" s="62" t="s">
        <v>181</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4"/>
      <c r="AL10" s="4"/>
      <c r="AM10" s="59" t="s">
        <v>215</v>
      </c>
      <c r="AN10" s="4"/>
      <c r="AO10" s="4"/>
      <c r="AP10" s="4"/>
      <c r="AQ10" s="4"/>
    </row>
    <row r="11" spans="1:43" ht="34.5" customHeight="1" x14ac:dyDescent="0.25">
      <c r="A11" s="77" t="e">
        <f>+VLOOKUP(F6,BD!B:VI,159,0)</f>
        <v>#N/A</v>
      </c>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9"/>
      <c r="AL11" s="4"/>
      <c r="AM11" s="59" t="s">
        <v>230</v>
      </c>
      <c r="AN11" s="4"/>
      <c r="AO11" s="4"/>
      <c r="AP11" s="4"/>
      <c r="AQ11" s="4"/>
    </row>
    <row r="12" spans="1:43" x14ac:dyDescent="0.25">
      <c r="A12" s="62" t="s">
        <v>237</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4"/>
      <c r="AL12" s="3" t="s">
        <v>207</v>
      </c>
      <c r="AM12" s="59" t="s">
        <v>231</v>
      </c>
      <c r="AN12" s="4"/>
      <c r="AO12" s="4"/>
      <c r="AP12" s="4"/>
      <c r="AQ12" s="4"/>
    </row>
    <row r="13" spans="1:43" ht="21" customHeight="1" x14ac:dyDescent="0.25">
      <c r="A13" s="80"/>
      <c r="B13" s="81"/>
      <c r="C13" s="81"/>
      <c r="D13" s="81"/>
      <c r="E13" s="81"/>
      <c r="F13" s="81"/>
      <c r="G13" s="81"/>
      <c r="H13" s="81"/>
      <c r="I13" s="81"/>
      <c r="J13" s="81"/>
      <c r="K13" s="81"/>
      <c r="L13" s="81"/>
      <c r="M13" s="81"/>
      <c r="N13" s="81"/>
      <c r="O13" s="82"/>
      <c r="P13" s="34" t="s">
        <v>182</v>
      </c>
      <c r="Q13" s="80"/>
      <c r="R13" s="81"/>
      <c r="S13" s="81"/>
      <c r="T13" s="81"/>
      <c r="U13" s="81"/>
      <c r="V13" s="81"/>
      <c r="W13" s="81"/>
      <c r="X13" s="81"/>
      <c r="Y13" s="81"/>
      <c r="Z13" s="81"/>
      <c r="AA13" s="81"/>
      <c r="AB13" s="81"/>
      <c r="AC13" s="81"/>
      <c r="AD13" s="82"/>
      <c r="AE13" s="7" t="s">
        <v>182</v>
      </c>
      <c r="AL13" s="3" t="s">
        <v>208</v>
      </c>
      <c r="AM13" s="59" t="s">
        <v>217</v>
      </c>
      <c r="AN13" s="4"/>
      <c r="AO13" s="4"/>
      <c r="AP13" s="4"/>
      <c r="AQ13" s="4"/>
    </row>
    <row r="14" spans="1:43" ht="21" customHeight="1" x14ac:dyDescent="0.25">
      <c r="A14" s="80"/>
      <c r="B14" s="81"/>
      <c r="C14" s="81"/>
      <c r="D14" s="81"/>
      <c r="E14" s="81"/>
      <c r="F14" s="81"/>
      <c r="G14" s="81"/>
      <c r="H14" s="81"/>
      <c r="I14" s="81"/>
      <c r="J14" s="81"/>
      <c r="K14" s="81"/>
      <c r="L14" s="81"/>
      <c r="M14" s="81"/>
      <c r="N14" s="81"/>
      <c r="O14" s="82"/>
      <c r="P14" s="34" t="s">
        <v>182</v>
      </c>
      <c r="Q14" s="80"/>
      <c r="R14" s="81"/>
      <c r="S14" s="81"/>
      <c r="T14" s="81"/>
      <c r="U14" s="81"/>
      <c r="V14" s="81"/>
      <c r="W14" s="81"/>
      <c r="X14" s="81"/>
      <c r="Y14" s="81"/>
      <c r="Z14" s="81"/>
      <c r="AA14" s="81"/>
      <c r="AB14" s="81"/>
      <c r="AC14" s="81"/>
      <c r="AD14" s="82"/>
      <c r="AE14" s="7" t="s">
        <v>182</v>
      </c>
      <c r="AL14" s="3" t="s">
        <v>209</v>
      </c>
      <c r="AM14" s="59" t="s">
        <v>223</v>
      </c>
      <c r="AN14" s="4"/>
      <c r="AO14" s="4"/>
      <c r="AP14" s="4"/>
      <c r="AQ14" s="4"/>
    </row>
    <row r="15" spans="1:43" x14ac:dyDescent="0.25">
      <c r="A15" s="105" t="s">
        <v>211</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7"/>
      <c r="AL15" s="4"/>
      <c r="AM15" s="59" t="s">
        <v>232</v>
      </c>
      <c r="AN15" s="4"/>
      <c r="AO15" s="4"/>
      <c r="AP15" s="4"/>
      <c r="AQ15" s="4"/>
    </row>
    <row r="16" spans="1:43" x14ac:dyDescent="0.25">
      <c r="A16" s="108" t="s">
        <v>183</v>
      </c>
      <c r="B16" s="108"/>
      <c r="C16" s="108"/>
      <c r="D16" s="108"/>
      <c r="E16" s="108"/>
      <c r="F16" s="108"/>
      <c r="G16" s="108"/>
      <c r="H16" s="109" t="s">
        <v>184</v>
      </c>
      <c r="I16" s="109"/>
      <c r="J16" s="109"/>
      <c r="K16" s="109"/>
      <c r="L16" s="109"/>
      <c r="M16" s="109"/>
      <c r="N16" s="109"/>
      <c r="O16" s="109"/>
      <c r="P16" s="109"/>
      <c r="Q16" s="109"/>
      <c r="R16" s="109"/>
      <c r="S16" s="109"/>
      <c r="T16" s="109"/>
      <c r="U16" s="109"/>
      <c r="V16" s="109"/>
      <c r="W16" s="109"/>
      <c r="X16" s="109"/>
      <c r="Y16" s="110"/>
      <c r="Z16" s="111" t="s">
        <v>185</v>
      </c>
      <c r="AA16" s="112"/>
      <c r="AB16" s="113" t="s">
        <v>186</v>
      </c>
      <c r="AC16" s="114"/>
      <c r="AD16" s="115"/>
      <c r="AL16" s="4"/>
      <c r="AM16" s="59" t="s">
        <v>218</v>
      </c>
      <c r="AN16" s="4"/>
      <c r="AO16" s="4"/>
      <c r="AP16" s="4"/>
      <c r="AQ16" s="4"/>
    </row>
    <row r="17" spans="1:43" s="16" customFormat="1" ht="39" customHeight="1" x14ac:dyDescent="0.25">
      <c r="A17" s="207" t="e">
        <f>IF(VLOOKUP(F6,BD!B:VI,160,0)=0,"----------------------------------------------------",(VLOOKUP(F6,BD!B:VI,160,0)))</f>
        <v>#N/A</v>
      </c>
      <c r="B17" s="208"/>
      <c r="C17" s="208"/>
      <c r="D17" s="208"/>
      <c r="E17" s="208"/>
      <c r="F17" s="208"/>
      <c r="G17" s="209"/>
      <c r="H17" s="210"/>
      <c r="I17" s="100"/>
      <c r="J17" s="100"/>
      <c r="K17" s="100"/>
      <c r="L17" s="100"/>
      <c r="M17" s="100"/>
      <c r="N17" s="100"/>
      <c r="O17" s="100"/>
      <c r="P17" s="100"/>
      <c r="Q17" s="100"/>
      <c r="R17" s="100"/>
      <c r="S17" s="100"/>
      <c r="T17" s="100"/>
      <c r="U17" s="100"/>
      <c r="V17" s="100"/>
      <c r="W17" s="100"/>
      <c r="X17" s="100"/>
      <c r="Y17" s="101"/>
      <c r="Z17" s="102"/>
      <c r="AA17" s="103"/>
      <c r="AB17" s="104" t="str">
        <f>+IF(Z17="","","Firma de conclusión del tema")</f>
        <v/>
      </c>
      <c r="AC17" s="104"/>
      <c r="AD17" s="104"/>
      <c r="AE17" s="15"/>
      <c r="AM17" s="59" t="s">
        <v>233</v>
      </c>
    </row>
    <row r="18" spans="1:43" s="16" customFormat="1" ht="39" customHeight="1" x14ac:dyDescent="0.25">
      <c r="A18" s="207" t="e">
        <f>IF(VLOOKUP(F6,BD!B:VI,164,0)=0,"----------------------------------------------------",(VLOOKUP(F6,BD!B:VI,164,0)))</f>
        <v>#N/A</v>
      </c>
      <c r="B18" s="208"/>
      <c r="C18" s="208"/>
      <c r="D18" s="208"/>
      <c r="E18" s="208"/>
      <c r="F18" s="208"/>
      <c r="G18" s="209"/>
      <c r="H18" s="210"/>
      <c r="I18" s="100"/>
      <c r="J18" s="100"/>
      <c r="K18" s="100"/>
      <c r="L18" s="100"/>
      <c r="M18" s="100"/>
      <c r="N18" s="100"/>
      <c r="O18" s="100"/>
      <c r="P18" s="100"/>
      <c r="Q18" s="100"/>
      <c r="R18" s="100"/>
      <c r="S18" s="100"/>
      <c r="T18" s="100"/>
      <c r="U18" s="100"/>
      <c r="V18" s="100"/>
      <c r="W18" s="100"/>
      <c r="X18" s="100"/>
      <c r="Y18" s="101"/>
      <c r="Z18" s="102"/>
      <c r="AA18" s="103"/>
      <c r="AB18" s="104" t="str">
        <f t="shared" ref="AB18:AB23" si="0">+IF(Z18="","","Firma de conclusión del tema")</f>
        <v/>
      </c>
      <c r="AC18" s="104"/>
      <c r="AD18" s="104"/>
      <c r="AE18" s="15"/>
      <c r="AM18" s="59" t="s">
        <v>219</v>
      </c>
    </row>
    <row r="19" spans="1:43" s="16" customFormat="1" ht="39" customHeight="1" x14ac:dyDescent="0.25">
      <c r="A19" s="207" t="e">
        <f>IF(VLOOKUP(F6,BD!B:VI,168,0)=0,"----------------------------------------------------",(VLOOKUP(F6,BD!B:VI,168,0)))</f>
        <v>#N/A</v>
      </c>
      <c r="B19" s="208"/>
      <c r="C19" s="208"/>
      <c r="D19" s="208"/>
      <c r="E19" s="208"/>
      <c r="F19" s="208"/>
      <c r="G19" s="209"/>
      <c r="H19" s="210"/>
      <c r="I19" s="100"/>
      <c r="J19" s="100"/>
      <c r="K19" s="100"/>
      <c r="L19" s="100"/>
      <c r="M19" s="100"/>
      <c r="N19" s="100"/>
      <c r="O19" s="100"/>
      <c r="P19" s="100"/>
      <c r="Q19" s="100"/>
      <c r="R19" s="100"/>
      <c r="S19" s="100"/>
      <c r="T19" s="100"/>
      <c r="U19" s="100"/>
      <c r="V19" s="100"/>
      <c r="W19" s="100"/>
      <c r="X19" s="100"/>
      <c r="Y19" s="101"/>
      <c r="Z19" s="102"/>
      <c r="AA19" s="103"/>
      <c r="AB19" s="104" t="str">
        <f t="shared" si="0"/>
        <v/>
      </c>
      <c r="AC19" s="104"/>
      <c r="AD19" s="104"/>
      <c r="AE19" s="15"/>
      <c r="AM19" s="59" t="s">
        <v>224</v>
      </c>
    </row>
    <row r="20" spans="1:43" s="16" customFormat="1" ht="39" customHeight="1" x14ac:dyDescent="0.25">
      <c r="A20" s="207" t="e">
        <f>IF(VLOOKUP(F6,BD!B:VI,172,0)=0,"----------------------------------------------------",(VLOOKUP(F6,BD!B:VI,172,0)))</f>
        <v>#N/A</v>
      </c>
      <c r="B20" s="208"/>
      <c r="C20" s="208"/>
      <c r="D20" s="208"/>
      <c r="E20" s="208"/>
      <c r="F20" s="208"/>
      <c r="G20" s="209"/>
      <c r="H20" s="210"/>
      <c r="I20" s="100"/>
      <c r="J20" s="100"/>
      <c r="K20" s="100"/>
      <c r="L20" s="100"/>
      <c r="M20" s="100"/>
      <c r="N20" s="100"/>
      <c r="O20" s="100"/>
      <c r="P20" s="100"/>
      <c r="Q20" s="100"/>
      <c r="R20" s="100"/>
      <c r="S20" s="100"/>
      <c r="T20" s="100"/>
      <c r="U20" s="100"/>
      <c r="V20" s="100"/>
      <c r="W20" s="100"/>
      <c r="X20" s="100"/>
      <c r="Y20" s="101"/>
      <c r="Z20" s="102"/>
      <c r="AA20" s="103"/>
      <c r="AB20" s="104" t="str">
        <f t="shared" si="0"/>
        <v/>
      </c>
      <c r="AC20" s="104"/>
      <c r="AD20" s="104"/>
      <c r="AE20" s="15"/>
      <c r="AM20" s="59" t="s">
        <v>216</v>
      </c>
    </row>
    <row r="21" spans="1:43" s="16" customFormat="1" ht="39" customHeight="1" x14ac:dyDescent="0.25">
      <c r="A21" s="207" t="e">
        <f>IF(VLOOKUP(F6,BD!B:VI,176,0)=0,"----------------------------------------------------",(VLOOKUP(F6,BD!B:VI,176,0)))</f>
        <v>#N/A</v>
      </c>
      <c r="B21" s="208"/>
      <c r="C21" s="208"/>
      <c r="D21" s="208"/>
      <c r="E21" s="208"/>
      <c r="F21" s="208"/>
      <c r="G21" s="209"/>
      <c r="H21" s="210"/>
      <c r="I21" s="100"/>
      <c r="J21" s="100"/>
      <c r="K21" s="100"/>
      <c r="L21" s="100"/>
      <c r="M21" s="100"/>
      <c r="N21" s="100"/>
      <c r="O21" s="100"/>
      <c r="P21" s="100"/>
      <c r="Q21" s="100"/>
      <c r="R21" s="100"/>
      <c r="S21" s="100"/>
      <c r="T21" s="100"/>
      <c r="U21" s="100"/>
      <c r="V21" s="100"/>
      <c r="W21" s="100"/>
      <c r="X21" s="100"/>
      <c r="Y21" s="101"/>
      <c r="Z21" s="102"/>
      <c r="AA21" s="103"/>
      <c r="AB21" s="104" t="str">
        <f t="shared" si="0"/>
        <v/>
      </c>
      <c r="AC21" s="104"/>
      <c r="AD21" s="104"/>
      <c r="AE21" s="15"/>
      <c r="AM21" s="59" t="s">
        <v>222</v>
      </c>
    </row>
    <row r="22" spans="1:43" s="16" customFormat="1" ht="39" customHeight="1" x14ac:dyDescent="0.25">
      <c r="A22" s="207" t="e">
        <f>IF(VLOOKUP(F6,BD!B:VI,180,0)=0,"----------------------------------------------------",(VLOOKUP(F6,BD!B:VI,180,0)))</f>
        <v>#N/A</v>
      </c>
      <c r="B22" s="208"/>
      <c r="C22" s="208"/>
      <c r="D22" s="208"/>
      <c r="E22" s="208"/>
      <c r="F22" s="208"/>
      <c r="G22" s="209"/>
      <c r="H22" s="210"/>
      <c r="I22" s="100"/>
      <c r="J22" s="100"/>
      <c r="K22" s="100"/>
      <c r="L22" s="100"/>
      <c r="M22" s="100"/>
      <c r="N22" s="100"/>
      <c r="O22" s="100"/>
      <c r="P22" s="100"/>
      <c r="Q22" s="100"/>
      <c r="R22" s="100"/>
      <c r="S22" s="100"/>
      <c r="T22" s="100"/>
      <c r="U22" s="100"/>
      <c r="V22" s="100"/>
      <c r="W22" s="100"/>
      <c r="X22" s="100"/>
      <c r="Y22" s="101"/>
      <c r="Z22" s="102"/>
      <c r="AA22" s="103"/>
      <c r="AB22" s="104" t="str">
        <f t="shared" si="0"/>
        <v/>
      </c>
      <c r="AC22" s="104"/>
      <c r="AD22" s="104"/>
      <c r="AE22" s="15"/>
      <c r="AM22" s="59" t="s">
        <v>234</v>
      </c>
    </row>
    <row r="23" spans="1:43" s="16" customFormat="1" ht="39" customHeight="1" x14ac:dyDescent="0.25">
      <c r="A23" s="207" t="e">
        <f>IF(VLOOKUP(F6,BD!B:VI,184,0)=0,"----------------------------------------------------",(VLOOKUP(F6,BD!B:VI,184,0)))</f>
        <v>#N/A</v>
      </c>
      <c r="B23" s="208"/>
      <c r="C23" s="208"/>
      <c r="D23" s="208"/>
      <c r="E23" s="208"/>
      <c r="F23" s="208"/>
      <c r="G23" s="209"/>
      <c r="H23" s="210"/>
      <c r="I23" s="100"/>
      <c r="J23" s="100"/>
      <c r="K23" s="100"/>
      <c r="L23" s="100"/>
      <c r="M23" s="100"/>
      <c r="N23" s="100"/>
      <c r="O23" s="100"/>
      <c r="P23" s="100"/>
      <c r="Q23" s="100"/>
      <c r="R23" s="100"/>
      <c r="S23" s="100"/>
      <c r="T23" s="100"/>
      <c r="U23" s="100"/>
      <c r="V23" s="100"/>
      <c r="W23" s="100"/>
      <c r="X23" s="100"/>
      <c r="Y23" s="101"/>
      <c r="Z23" s="102"/>
      <c r="AA23" s="103"/>
      <c r="AB23" s="104" t="str">
        <f t="shared" si="0"/>
        <v/>
      </c>
      <c r="AC23" s="104"/>
      <c r="AD23" s="104"/>
      <c r="AE23" s="15"/>
      <c r="AM23" s="59" t="s">
        <v>235</v>
      </c>
    </row>
    <row r="24" spans="1:43" ht="18" customHeight="1" x14ac:dyDescent="0.25">
      <c r="A24" s="116" t="s">
        <v>212</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8"/>
      <c r="AL24" s="3" t="s">
        <v>210</v>
      </c>
      <c r="AM24" s="59" t="s">
        <v>214</v>
      </c>
      <c r="AN24" s="4"/>
      <c r="AO24" s="4"/>
      <c r="AP24" s="4"/>
      <c r="AQ24" s="4"/>
    </row>
    <row r="25" spans="1:43" x14ac:dyDescent="0.25">
      <c r="A25" s="17" t="s">
        <v>187</v>
      </c>
      <c r="B25" s="109" t="s">
        <v>188</v>
      </c>
      <c r="C25" s="109"/>
      <c r="D25" s="109"/>
      <c r="E25" s="109"/>
      <c r="F25" s="109"/>
      <c r="G25" s="109"/>
      <c r="H25" s="109"/>
      <c r="I25" s="109"/>
      <c r="J25" s="109"/>
      <c r="K25" s="109"/>
      <c r="L25" s="109"/>
      <c r="M25" s="109"/>
      <c r="N25" s="109"/>
      <c r="O25" s="109"/>
      <c r="P25" s="109"/>
      <c r="Q25" s="109"/>
      <c r="R25" s="110"/>
      <c r="S25" s="18" t="s">
        <v>189</v>
      </c>
      <c r="T25" s="108" t="s">
        <v>190</v>
      </c>
      <c r="U25" s="108"/>
      <c r="V25" s="108"/>
      <c r="W25" s="108"/>
      <c r="X25" s="19"/>
      <c r="Y25" s="20" t="s">
        <v>191</v>
      </c>
      <c r="Z25" s="119" t="s">
        <v>192</v>
      </c>
      <c r="AA25" s="119"/>
      <c r="AB25" s="119"/>
      <c r="AC25" s="119"/>
      <c r="AD25" s="119"/>
      <c r="AL25" s="4"/>
      <c r="AM25" s="59" t="s">
        <v>227</v>
      </c>
      <c r="AN25" s="4"/>
      <c r="AO25" s="4"/>
      <c r="AP25" s="4"/>
      <c r="AQ25" s="4"/>
    </row>
    <row r="26" spans="1:43" ht="13.5" customHeight="1" x14ac:dyDescent="0.25">
      <c r="A26" s="120">
        <v>1</v>
      </c>
      <c r="B26" s="123"/>
      <c r="C26" s="124"/>
      <c r="D26" s="124"/>
      <c r="E26" s="124"/>
      <c r="F26" s="124"/>
      <c r="G26" s="124"/>
      <c r="H26" s="124"/>
      <c r="I26" s="124"/>
      <c r="J26" s="124"/>
      <c r="K26" s="124"/>
      <c r="L26" s="124"/>
      <c r="M26" s="124"/>
      <c r="N26" s="124"/>
      <c r="O26" s="124"/>
      <c r="P26" s="124"/>
      <c r="Q26" s="124"/>
      <c r="R26" s="125"/>
      <c r="S26" s="29"/>
      <c r="T26" s="132"/>
      <c r="U26" s="133"/>
      <c r="V26" s="133"/>
      <c r="W26" s="133"/>
      <c r="X26" s="134"/>
      <c r="Y26" s="21"/>
      <c r="Z26" s="135"/>
      <c r="AA26" s="136"/>
      <c r="AB26" s="136"/>
      <c r="AC26" s="136"/>
      <c r="AD26" s="137"/>
      <c r="AL26" s="4"/>
      <c r="AM26" s="4"/>
      <c r="AN26" s="4"/>
      <c r="AO26" s="4"/>
      <c r="AP26" s="4"/>
      <c r="AQ26" s="4"/>
    </row>
    <row r="27" spans="1:43" ht="13.5" customHeight="1" x14ac:dyDescent="0.25">
      <c r="A27" s="121"/>
      <c r="B27" s="126"/>
      <c r="C27" s="127"/>
      <c r="D27" s="127"/>
      <c r="E27" s="127"/>
      <c r="F27" s="127"/>
      <c r="G27" s="127"/>
      <c r="H27" s="127"/>
      <c r="I27" s="127"/>
      <c r="J27" s="127"/>
      <c r="K27" s="127"/>
      <c r="L27" s="127"/>
      <c r="M27" s="127"/>
      <c r="N27" s="127"/>
      <c r="O27" s="127"/>
      <c r="P27" s="127"/>
      <c r="Q27" s="127"/>
      <c r="R27" s="128"/>
      <c r="S27" s="29"/>
      <c r="T27" s="132"/>
      <c r="U27" s="133"/>
      <c r="V27" s="133"/>
      <c r="W27" s="133"/>
      <c r="X27" s="134"/>
      <c r="Y27" s="21"/>
      <c r="Z27" s="138"/>
      <c r="AA27" s="139"/>
      <c r="AB27" s="139"/>
      <c r="AC27" s="139"/>
      <c r="AD27" s="140"/>
      <c r="AL27" s="4"/>
      <c r="AM27" s="4"/>
      <c r="AN27" s="4"/>
      <c r="AO27" s="4"/>
      <c r="AP27" s="4"/>
      <c r="AQ27" s="4"/>
    </row>
    <row r="28" spans="1:43" ht="13.5" customHeight="1" x14ac:dyDescent="0.25">
      <c r="A28" s="122"/>
      <c r="B28" s="129"/>
      <c r="C28" s="130"/>
      <c r="D28" s="130"/>
      <c r="E28" s="130"/>
      <c r="F28" s="130"/>
      <c r="G28" s="130"/>
      <c r="H28" s="130"/>
      <c r="I28" s="130"/>
      <c r="J28" s="130"/>
      <c r="K28" s="130"/>
      <c r="L28" s="130"/>
      <c r="M28" s="130"/>
      <c r="N28" s="130"/>
      <c r="O28" s="130"/>
      <c r="P28" s="130"/>
      <c r="Q28" s="130"/>
      <c r="R28" s="131"/>
      <c r="S28" s="29"/>
      <c r="T28" s="132"/>
      <c r="U28" s="133"/>
      <c r="V28" s="133"/>
      <c r="W28" s="133"/>
      <c r="X28" s="134"/>
      <c r="Y28" s="21"/>
      <c r="Z28" s="141"/>
      <c r="AA28" s="142"/>
      <c r="AB28" s="142"/>
      <c r="AC28" s="142"/>
      <c r="AD28" s="143"/>
      <c r="AL28" s="4"/>
      <c r="AM28" s="4"/>
      <c r="AN28" s="4"/>
      <c r="AO28" s="4"/>
      <c r="AP28" s="4"/>
      <c r="AQ28" s="4"/>
    </row>
    <row r="29" spans="1:43" ht="13.5" customHeight="1" x14ac:dyDescent="0.25">
      <c r="A29" s="120">
        <v>2</v>
      </c>
      <c r="B29" s="123"/>
      <c r="C29" s="124"/>
      <c r="D29" s="124"/>
      <c r="E29" s="124"/>
      <c r="F29" s="124"/>
      <c r="G29" s="124"/>
      <c r="H29" s="124"/>
      <c r="I29" s="124"/>
      <c r="J29" s="124"/>
      <c r="K29" s="124"/>
      <c r="L29" s="124"/>
      <c r="M29" s="124"/>
      <c r="N29" s="124"/>
      <c r="O29" s="124"/>
      <c r="P29" s="124"/>
      <c r="Q29" s="124"/>
      <c r="R29" s="125"/>
      <c r="S29" s="29"/>
      <c r="T29" s="132"/>
      <c r="U29" s="133"/>
      <c r="V29" s="133"/>
      <c r="W29" s="133"/>
      <c r="X29" s="134"/>
      <c r="Y29" s="21"/>
      <c r="Z29" s="135"/>
      <c r="AA29" s="136"/>
      <c r="AB29" s="136"/>
      <c r="AC29" s="136"/>
      <c r="AD29" s="137"/>
      <c r="AL29" s="4"/>
      <c r="AM29" s="4"/>
      <c r="AN29" s="4"/>
      <c r="AO29" s="4"/>
      <c r="AP29" s="4"/>
      <c r="AQ29" s="4"/>
    </row>
    <row r="30" spans="1:43" ht="13.5" customHeight="1" x14ac:dyDescent="0.25">
      <c r="A30" s="121"/>
      <c r="B30" s="126"/>
      <c r="C30" s="127"/>
      <c r="D30" s="127"/>
      <c r="E30" s="127"/>
      <c r="F30" s="127"/>
      <c r="G30" s="127"/>
      <c r="H30" s="127"/>
      <c r="I30" s="127"/>
      <c r="J30" s="127"/>
      <c r="K30" s="127"/>
      <c r="L30" s="127"/>
      <c r="M30" s="127"/>
      <c r="N30" s="127"/>
      <c r="O30" s="127"/>
      <c r="P30" s="127"/>
      <c r="Q30" s="127"/>
      <c r="R30" s="128"/>
      <c r="S30" s="29"/>
      <c r="T30" s="132"/>
      <c r="U30" s="133"/>
      <c r="V30" s="133"/>
      <c r="W30" s="133"/>
      <c r="X30" s="134"/>
      <c r="Y30" s="21"/>
      <c r="Z30" s="138"/>
      <c r="AA30" s="139"/>
      <c r="AB30" s="139"/>
      <c r="AC30" s="139"/>
      <c r="AD30" s="140"/>
      <c r="AL30" s="4"/>
      <c r="AM30" s="4"/>
      <c r="AN30" s="4"/>
      <c r="AO30" s="4"/>
      <c r="AP30" s="4"/>
      <c r="AQ30" s="4"/>
    </row>
    <row r="31" spans="1:43" ht="13.5" customHeight="1" x14ac:dyDescent="0.25">
      <c r="A31" s="122"/>
      <c r="B31" s="129"/>
      <c r="C31" s="130"/>
      <c r="D31" s="130"/>
      <c r="E31" s="130"/>
      <c r="F31" s="130"/>
      <c r="G31" s="130"/>
      <c r="H31" s="130"/>
      <c r="I31" s="130"/>
      <c r="J31" s="130"/>
      <c r="K31" s="130"/>
      <c r="L31" s="130"/>
      <c r="M31" s="130"/>
      <c r="N31" s="130"/>
      <c r="O31" s="130"/>
      <c r="P31" s="130"/>
      <c r="Q31" s="130"/>
      <c r="R31" s="131"/>
      <c r="S31" s="29"/>
      <c r="T31" s="132"/>
      <c r="U31" s="133"/>
      <c r="V31" s="133"/>
      <c r="W31" s="133"/>
      <c r="X31" s="134"/>
      <c r="Y31" s="21"/>
      <c r="Z31" s="141"/>
      <c r="AA31" s="142"/>
      <c r="AB31" s="142"/>
      <c r="AC31" s="142"/>
      <c r="AD31" s="143"/>
      <c r="AL31" s="4"/>
      <c r="AM31" s="4"/>
      <c r="AN31" s="4"/>
      <c r="AO31" s="4"/>
      <c r="AP31" s="4"/>
      <c r="AQ31" s="4"/>
    </row>
    <row r="32" spans="1:43" ht="13.5" customHeight="1" x14ac:dyDescent="0.25">
      <c r="A32" s="120">
        <v>3</v>
      </c>
      <c r="B32" s="123"/>
      <c r="C32" s="124"/>
      <c r="D32" s="124"/>
      <c r="E32" s="124"/>
      <c r="F32" s="124"/>
      <c r="G32" s="124"/>
      <c r="H32" s="124"/>
      <c r="I32" s="124"/>
      <c r="J32" s="124"/>
      <c r="K32" s="124"/>
      <c r="L32" s="124"/>
      <c r="M32" s="124"/>
      <c r="N32" s="124"/>
      <c r="O32" s="124"/>
      <c r="P32" s="124"/>
      <c r="Q32" s="124"/>
      <c r="R32" s="125"/>
      <c r="S32" s="29"/>
      <c r="T32" s="132"/>
      <c r="U32" s="133"/>
      <c r="V32" s="133"/>
      <c r="W32" s="133"/>
      <c r="X32" s="134"/>
      <c r="Y32" s="21"/>
      <c r="Z32" s="135"/>
      <c r="AA32" s="136"/>
      <c r="AB32" s="136"/>
      <c r="AC32" s="136"/>
      <c r="AD32" s="137"/>
      <c r="AL32" s="4"/>
      <c r="AM32" s="4"/>
      <c r="AN32" s="4"/>
      <c r="AO32" s="4"/>
      <c r="AP32" s="4"/>
      <c r="AQ32" s="4"/>
    </row>
    <row r="33" spans="1:43" ht="13.5" customHeight="1" x14ac:dyDescent="0.25">
      <c r="A33" s="121"/>
      <c r="B33" s="126"/>
      <c r="C33" s="127"/>
      <c r="D33" s="127"/>
      <c r="E33" s="127"/>
      <c r="F33" s="127"/>
      <c r="G33" s="127"/>
      <c r="H33" s="127"/>
      <c r="I33" s="127"/>
      <c r="J33" s="127"/>
      <c r="K33" s="127"/>
      <c r="L33" s="127"/>
      <c r="M33" s="127"/>
      <c r="N33" s="127"/>
      <c r="O33" s="127"/>
      <c r="P33" s="127"/>
      <c r="Q33" s="127"/>
      <c r="R33" s="128"/>
      <c r="S33" s="29"/>
      <c r="T33" s="132"/>
      <c r="U33" s="133"/>
      <c r="V33" s="133"/>
      <c r="W33" s="133"/>
      <c r="X33" s="134"/>
      <c r="Y33" s="21"/>
      <c r="Z33" s="138"/>
      <c r="AA33" s="139"/>
      <c r="AB33" s="139"/>
      <c r="AC33" s="139"/>
      <c r="AD33" s="140"/>
      <c r="AL33" s="4"/>
      <c r="AM33" s="4"/>
      <c r="AN33" s="4"/>
      <c r="AO33" s="4"/>
      <c r="AP33" s="4"/>
      <c r="AQ33" s="4"/>
    </row>
    <row r="34" spans="1:43" ht="13.5" customHeight="1" x14ac:dyDescent="0.25">
      <c r="A34" s="122"/>
      <c r="B34" s="129"/>
      <c r="C34" s="130"/>
      <c r="D34" s="130"/>
      <c r="E34" s="130"/>
      <c r="F34" s="130"/>
      <c r="G34" s="130"/>
      <c r="H34" s="130"/>
      <c r="I34" s="130"/>
      <c r="J34" s="130"/>
      <c r="K34" s="130"/>
      <c r="L34" s="130"/>
      <c r="M34" s="130"/>
      <c r="N34" s="130"/>
      <c r="O34" s="130"/>
      <c r="P34" s="130"/>
      <c r="Q34" s="130"/>
      <c r="R34" s="131"/>
      <c r="S34" s="29"/>
      <c r="T34" s="132"/>
      <c r="U34" s="133"/>
      <c r="V34" s="133"/>
      <c r="W34" s="133"/>
      <c r="X34" s="134"/>
      <c r="Y34" s="21"/>
      <c r="Z34" s="141"/>
      <c r="AA34" s="142"/>
      <c r="AB34" s="142"/>
      <c r="AC34" s="142"/>
      <c r="AD34" s="143"/>
      <c r="AL34" s="4"/>
      <c r="AM34" s="4"/>
      <c r="AN34" s="4"/>
      <c r="AO34" s="4"/>
      <c r="AP34" s="4"/>
      <c r="AQ34" s="4"/>
    </row>
    <row r="35" spans="1:43" x14ac:dyDescent="0.25">
      <c r="A35" s="17" t="s">
        <v>187</v>
      </c>
      <c r="B35" s="109" t="s">
        <v>193</v>
      </c>
      <c r="C35" s="109"/>
      <c r="D35" s="109"/>
      <c r="E35" s="109"/>
      <c r="F35" s="109"/>
      <c r="G35" s="109"/>
      <c r="H35" s="109"/>
      <c r="I35" s="109"/>
      <c r="J35" s="109"/>
      <c r="K35" s="109"/>
      <c r="L35" s="109"/>
      <c r="M35" s="109"/>
      <c r="N35" s="109"/>
      <c r="O35" s="109"/>
      <c r="P35" s="109"/>
      <c r="Q35" s="109"/>
      <c r="R35" s="110"/>
      <c r="S35" s="33" t="s">
        <v>189</v>
      </c>
      <c r="T35" s="108" t="s">
        <v>190</v>
      </c>
      <c r="U35" s="108"/>
      <c r="V35" s="108"/>
      <c r="W35" s="108"/>
      <c r="X35" s="19"/>
      <c r="Y35" s="32" t="s">
        <v>191</v>
      </c>
      <c r="Z35" s="144" t="s">
        <v>192</v>
      </c>
      <c r="AA35" s="145"/>
      <c r="AB35" s="145"/>
      <c r="AC35" s="145"/>
      <c r="AD35" s="146"/>
      <c r="AL35" s="4"/>
      <c r="AM35" s="4"/>
      <c r="AN35" s="4"/>
      <c r="AO35" s="4"/>
      <c r="AP35" s="4"/>
      <c r="AQ35" s="4"/>
    </row>
    <row r="36" spans="1:43" ht="12.75" customHeight="1" x14ac:dyDescent="0.25">
      <c r="A36" s="120">
        <v>4</v>
      </c>
      <c r="B36" s="147"/>
      <c r="C36" s="148"/>
      <c r="D36" s="148"/>
      <c r="E36" s="148"/>
      <c r="F36" s="148"/>
      <c r="G36" s="148"/>
      <c r="H36" s="148"/>
      <c r="I36" s="148"/>
      <c r="J36" s="148"/>
      <c r="K36" s="148"/>
      <c r="L36" s="148"/>
      <c r="M36" s="148"/>
      <c r="N36" s="148"/>
      <c r="O36" s="148"/>
      <c r="P36" s="148"/>
      <c r="Q36" s="148"/>
      <c r="R36" s="149"/>
      <c r="S36" s="29"/>
      <c r="T36" s="132"/>
      <c r="U36" s="133"/>
      <c r="V36" s="133"/>
      <c r="W36" s="133"/>
      <c r="X36" s="134"/>
      <c r="Y36" s="21"/>
      <c r="Z36" s="135"/>
      <c r="AA36" s="136"/>
      <c r="AB36" s="136"/>
      <c r="AC36" s="136"/>
      <c r="AD36" s="137"/>
      <c r="AL36" s="4"/>
      <c r="AM36" s="4"/>
      <c r="AN36" s="4"/>
      <c r="AO36" s="4"/>
      <c r="AP36" s="4"/>
      <c r="AQ36" s="4"/>
    </row>
    <row r="37" spans="1:43" ht="12.75" customHeight="1" x14ac:dyDescent="0.25">
      <c r="A37" s="121"/>
      <c r="B37" s="150"/>
      <c r="C37" s="151"/>
      <c r="D37" s="151"/>
      <c r="E37" s="151"/>
      <c r="F37" s="151"/>
      <c r="G37" s="151"/>
      <c r="H37" s="151"/>
      <c r="I37" s="151"/>
      <c r="J37" s="151"/>
      <c r="K37" s="151"/>
      <c r="L37" s="151"/>
      <c r="M37" s="151"/>
      <c r="N37" s="151"/>
      <c r="O37" s="151"/>
      <c r="P37" s="151"/>
      <c r="Q37" s="151"/>
      <c r="R37" s="152"/>
      <c r="S37" s="29"/>
      <c r="T37" s="132"/>
      <c r="U37" s="133"/>
      <c r="V37" s="133"/>
      <c r="W37" s="133"/>
      <c r="X37" s="134"/>
      <c r="Y37" s="21"/>
      <c r="Z37" s="138"/>
      <c r="AA37" s="139"/>
      <c r="AB37" s="139"/>
      <c r="AC37" s="139"/>
      <c r="AD37" s="140"/>
      <c r="AL37" s="4"/>
      <c r="AM37" s="4"/>
      <c r="AN37" s="4"/>
      <c r="AO37" s="4"/>
      <c r="AP37" s="4"/>
      <c r="AQ37" s="4"/>
    </row>
    <row r="38" spans="1:43" ht="12.75" customHeight="1" x14ac:dyDescent="0.25">
      <c r="A38" s="122"/>
      <c r="B38" s="153"/>
      <c r="C38" s="154"/>
      <c r="D38" s="154"/>
      <c r="E38" s="154"/>
      <c r="F38" s="154"/>
      <c r="G38" s="154"/>
      <c r="H38" s="154"/>
      <c r="I38" s="154"/>
      <c r="J38" s="154"/>
      <c r="K38" s="154"/>
      <c r="L38" s="154"/>
      <c r="M38" s="154"/>
      <c r="N38" s="154"/>
      <c r="O38" s="154"/>
      <c r="P38" s="154"/>
      <c r="Q38" s="154"/>
      <c r="R38" s="155"/>
      <c r="S38" s="29"/>
      <c r="T38" s="132"/>
      <c r="U38" s="133"/>
      <c r="V38" s="133"/>
      <c r="W38" s="133"/>
      <c r="X38" s="134"/>
      <c r="Y38" s="21"/>
      <c r="Z38" s="141"/>
      <c r="AA38" s="142"/>
      <c r="AB38" s="142"/>
      <c r="AC38" s="142"/>
      <c r="AD38" s="143"/>
      <c r="AL38" s="4"/>
      <c r="AM38" s="4"/>
      <c r="AN38" s="4"/>
      <c r="AO38" s="4"/>
      <c r="AP38" s="4"/>
      <c r="AQ38" s="4"/>
    </row>
    <row r="39" spans="1:43" ht="12.75" customHeight="1" x14ac:dyDescent="0.25">
      <c r="A39" s="120">
        <v>5</v>
      </c>
      <c r="B39" s="147"/>
      <c r="C39" s="148"/>
      <c r="D39" s="148"/>
      <c r="E39" s="148"/>
      <c r="F39" s="148"/>
      <c r="G39" s="148"/>
      <c r="H39" s="148"/>
      <c r="I39" s="148"/>
      <c r="J39" s="148"/>
      <c r="K39" s="148"/>
      <c r="L39" s="148"/>
      <c r="M39" s="148"/>
      <c r="N39" s="148"/>
      <c r="O39" s="148"/>
      <c r="P39" s="148"/>
      <c r="Q39" s="148"/>
      <c r="R39" s="149"/>
      <c r="S39" s="29"/>
      <c r="T39" s="132"/>
      <c r="U39" s="133"/>
      <c r="V39" s="133"/>
      <c r="W39" s="133"/>
      <c r="X39" s="134"/>
      <c r="Y39" s="21"/>
      <c r="Z39" s="135"/>
      <c r="AA39" s="136"/>
      <c r="AB39" s="136"/>
      <c r="AC39" s="136"/>
      <c r="AD39" s="137"/>
      <c r="AL39" s="4"/>
      <c r="AM39" s="4"/>
      <c r="AN39" s="4"/>
      <c r="AO39" s="4"/>
      <c r="AP39" s="4"/>
      <c r="AQ39" s="4"/>
    </row>
    <row r="40" spans="1:43" ht="12.75" customHeight="1" x14ac:dyDescent="0.25">
      <c r="A40" s="121"/>
      <c r="B40" s="150"/>
      <c r="C40" s="151"/>
      <c r="D40" s="151"/>
      <c r="E40" s="151"/>
      <c r="F40" s="151"/>
      <c r="G40" s="151"/>
      <c r="H40" s="151"/>
      <c r="I40" s="151"/>
      <c r="J40" s="151"/>
      <c r="K40" s="151"/>
      <c r="L40" s="151"/>
      <c r="M40" s="151"/>
      <c r="N40" s="151"/>
      <c r="O40" s="151"/>
      <c r="P40" s="151"/>
      <c r="Q40" s="151"/>
      <c r="R40" s="152"/>
      <c r="S40" s="29"/>
      <c r="T40" s="132"/>
      <c r="U40" s="133"/>
      <c r="V40" s="133"/>
      <c r="W40" s="133"/>
      <c r="X40" s="134"/>
      <c r="Y40" s="21"/>
      <c r="Z40" s="138"/>
      <c r="AA40" s="139"/>
      <c r="AB40" s="139"/>
      <c r="AC40" s="139"/>
      <c r="AD40" s="140"/>
      <c r="AL40" s="4"/>
      <c r="AM40" s="4"/>
      <c r="AN40" s="4"/>
      <c r="AO40" s="4"/>
      <c r="AP40" s="4"/>
      <c r="AQ40" s="4"/>
    </row>
    <row r="41" spans="1:43" ht="12.75" customHeight="1" x14ac:dyDescent="0.25">
      <c r="A41" s="122"/>
      <c r="B41" s="153"/>
      <c r="C41" s="154"/>
      <c r="D41" s="154"/>
      <c r="E41" s="154"/>
      <c r="F41" s="154"/>
      <c r="G41" s="154"/>
      <c r="H41" s="154"/>
      <c r="I41" s="154"/>
      <c r="J41" s="154"/>
      <c r="K41" s="154"/>
      <c r="L41" s="154"/>
      <c r="M41" s="154"/>
      <c r="N41" s="154"/>
      <c r="O41" s="154"/>
      <c r="P41" s="154"/>
      <c r="Q41" s="154"/>
      <c r="R41" s="155"/>
      <c r="S41" s="29"/>
      <c r="T41" s="132"/>
      <c r="U41" s="133"/>
      <c r="V41" s="133"/>
      <c r="W41" s="133"/>
      <c r="X41" s="134"/>
      <c r="Y41" s="21"/>
      <c r="Z41" s="141"/>
      <c r="AA41" s="142"/>
      <c r="AB41" s="142"/>
      <c r="AC41" s="142"/>
      <c r="AD41" s="143"/>
      <c r="AL41" s="4"/>
      <c r="AM41" s="4"/>
      <c r="AN41" s="4"/>
      <c r="AO41" s="4"/>
      <c r="AP41" s="4"/>
      <c r="AQ41" s="4"/>
    </row>
    <row r="42" spans="1:43" ht="12.75" customHeight="1" x14ac:dyDescent="0.25">
      <c r="A42" s="120">
        <v>6</v>
      </c>
      <c r="B42" s="147"/>
      <c r="C42" s="148"/>
      <c r="D42" s="148"/>
      <c r="E42" s="148"/>
      <c r="F42" s="148"/>
      <c r="G42" s="148"/>
      <c r="H42" s="148"/>
      <c r="I42" s="148"/>
      <c r="J42" s="148"/>
      <c r="K42" s="148"/>
      <c r="L42" s="148"/>
      <c r="M42" s="148"/>
      <c r="N42" s="148"/>
      <c r="O42" s="148"/>
      <c r="P42" s="148"/>
      <c r="Q42" s="148"/>
      <c r="R42" s="149"/>
      <c r="S42" s="29"/>
      <c r="T42" s="132"/>
      <c r="U42" s="133"/>
      <c r="V42" s="133"/>
      <c r="W42" s="133"/>
      <c r="X42" s="134"/>
      <c r="Y42" s="21"/>
      <c r="Z42" s="135"/>
      <c r="AA42" s="136"/>
      <c r="AB42" s="136"/>
      <c r="AC42" s="136"/>
      <c r="AD42" s="137"/>
      <c r="AL42" s="4"/>
      <c r="AM42" s="4"/>
      <c r="AN42" s="4"/>
      <c r="AO42" s="4"/>
      <c r="AP42" s="4"/>
      <c r="AQ42" s="4"/>
    </row>
    <row r="43" spans="1:43" ht="12.75" customHeight="1" x14ac:dyDescent="0.25">
      <c r="A43" s="121"/>
      <c r="B43" s="150"/>
      <c r="C43" s="151"/>
      <c r="D43" s="151"/>
      <c r="E43" s="151"/>
      <c r="F43" s="151"/>
      <c r="G43" s="151"/>
      <c r="H43" s="151"/>
      <c r="I43" s="151"/>
      <c r="J43" s="151"/>
      <c r="K43" s="151"/>
      <c r="L43" s="151"/>
      <c r="M43" s="151"/>
      <c r="N43" s="151"/>
      <c r="O43" s="151"/>
      <c r="P43" s="151"/>
      <c r="Q43" s="151"/>
      <c r="R43" s="152"/>
      <c r="S43" s="29"/>
      <c r="T43" s="132"/>
      <c r="U43" s="133"/>
      <c r="V43" s="133"/>
      <c r="W43" s="133"/>
      <c r="X43" s="134"/>
      <c r="Y43" s="21"/>
      <c r="Z43" s="138"/>
      <c r="AA43" s="139"/>
      <c r="AB43" s="139"/>
      <c r="AC43" s="139"/>
      <c r="AD43" s="140"/>
      <c r="AL43" s="4"/>
      <c r="AM43" s="4"/>
      <c r="AN43" s="4"/>
      <c r="AO43" s="4"/>
      <c r="AP43" s="4"/>
      <c r="AQ43" s="4"/>
    </row>
    <row r="44" spans="1:43" ht="12.75" customHeight="1" x14ac:dyDescent="0.25">
      <c r="A44" s="122"/>
      <c r="B44" s="153"/>
      <c r="C44" s="154"/>
      <c r="D44" s="154"/>
      <c r="E44" s="154"/>
      <c r="F44" s="154"/>
      <c r="G44" s="154"/>
      <c r="H44" s="154"/>
      <c r="I44" s="154"/>
      <c r="J44" s="154"/>
      <c r="K44" s="154"/>
      <c r="L44" s="154"/>
      <c r="M44" s="154"/>
      <c r="N44" s="154"/>
      <c r="O44" s="154"/>
      <c r="P44" s="154"/>
      <c r="Q44" s="154"/>
      <c r="R44" s="155"/>
      <c r="S44" s="29"/>
      <c r="T44" s="132"/>
      <c r="U44" s="133"/>
      <c r="V44" s="133"/>
      <c r="W44" s="133"/>
      <c r="X44" s="134"/>
      <c r="Y44" s="21"/>
      <c r="Z44" s="141"/>
      <c r="AA44" s="142"/>
      <c r="AB44" s="142"/>
      <c r="AC44" s="142"/>
      <c r="AD44" s="143"/>
      <c r="AL44" s="4"/>
      <c r="AM44" s="4"/>
      <c r="AN44" s="4"/>
      <c r="AO44" s="4"/>
      <c r="AP44" s="4"/>
      <c r="AQ44" s="4"/>
    </row>
    <row r="45" spans="1:43" ht="12.75" customHeight="1" x14ac:dyDescent="0.25">
      <c r="A45" s="120">
        <v>7</v>
      </c>
      <c r="B45" s="147"/>
      <c r="C45" s="148"/>
      <c r="D45" s="148"/>
      <c r="E45" s="148"/>
      <c r="F45" s="148"/>
      <c r="G45" s="148"/>
      <c r="H45" s="148"/>
      <c r="I45" s="148"/>
      <c r="J45" s="148"/>
      <c r="K45" s="148"/>
      <c r="L45" s="148"/>
      <c r="M45" s="148"/>
      <c r="N45" s="148"/>
      <c r="O45" s="148"/>
      <c r="P45" s="148"/>
      <c r="Q45" s="148"/>
      <c r="R45" s="149"/>
      <c r="S45" s="29"/>
      <c r="T45" s="132"/>
      <c r="U45" s="133"/>
      <c r="V45" s="133"/>
      <c r="W45" s="133"/>
      <c r="X45" s="134"/>
      <c r="Y45" s="21"/>
      <c r="Z45" s="135"/>
      <c r="AA45" s="136"/>
      <c r="AB45" s="136"/>
      <c r="AC45" s="136"/>
      <c r="AD45" s="137"/>
      <c r="AL45" s="4"/>
      <c r="AM45" s="4"/>
      <c r="AN45" s="4"/>
      <c r="AO45" s="4"/>
      <c r="AP45" s="4"/>
      <c r="AQ45" s="4"/>
    </row>
    <row r="46" spans="1:43" ht="12.75" customHeight="1" x14ac:dyDescent="0.25">
      <c r="A46" s="121"/>
      <c r="B46" s="150"/>
      <c r="C46" s="151"/>
      <c r="D46" s="151"/>
      <c r="E46" s="151"/>
      <c r="F46" s="151"/>
      <c r="G46" s="151"/>
      <c r="H46" s="151"/>
      <c r="I46" s="151"/>
      <c r="J46" s="151"/>
      <c r="K46" s="151"/>
      <c r="L46" s="151"/>
      <c r="M46" s="151"/>
      <c r="N46" s="151"/>
      <c r="O46" s="151"/>
      <c r="P46" s="151"/>
      <c r="Q46" s="151"/>
      <c r="R46" s="152"/>
      <c r="S46" s="29"/>
      <c r="T46" s="132"/>
      <c r="U46" s="133"/>
      <c r="V46" s="133"/>
      <c r="W46" s="133"/>
      <c r="X46" s="134"/>
      <c r="Y46" s="21"/>
      <c r="Z46" s="138"/>
      <c r="AA46" s="139"/>
      <c r="AB46" s="139"/>
      <c r="AC46" s="139"/>
      <c r="AD46" s="140"/>
      <c r="AL46" s="4"/>
      <c r="AM46" s="4"/>
      <c r="AN46" s="4"/>
      <c r="AO46" s="4"/>
      <c r="AP46" s="4"/>
      <c r="AQ46" s="4"/>
    </row>
    <row r="47" spans="1:43" ht="12.75" customHeight="1" x14ac:dyDescent="0.25">
      <c r="A47" s="122"/>
      <c r="B47" s="153"/>
      <c r="C47" s="154"/>
      <c r="D47" s="154"/>
      <c r="E47" s="154"/>
      <c r="F47" s="154"/>
      <c r="G47" s="154"/>
      <c r="H47" s="154"/>
      <c r="I47" s="154"/>
      <c r="J47" s="154"/>
      <c r="K47" s="154"/>
      <c r="L47" s="154"/>
      <c r="M47" s="154"/>
      <c r="N47" s="154"/>
      <c r="O47" s="154"/>
      <c r="P47" s="154"/>
      <c r="Q47" s="154"/>
      <c r="R47" s="155"/>
      <c r="S47" s="29"/>
      <c r="T47" s="132"/>
      <c r="U47" s="133"/>
      <c r="V47" s="133"/>
      <c r="W47" s="133"/>
      <c r="X47" s="134"/>
      <c r="Y47" s="21"/>
      <c r="Z47" s="141"/>
      <c r="AA47" s="142"/>
      <c r="AB47" s="142"/>
      <c r="AC47" s="142"/>
      <c r="AD47" s="143"/>
      <c r="AL47" s="4"/>
      <c r="AM47" s="4"/>
      <c r="AN47" s="4"/>
      <c r="AO47" s="4"/>
      <c r="AP47" s="4"/>
      <c r="AQ47" s="4"/>
    </row>
    <row r="48" spans="1:43" ht="12.75" customHeight="1" x14ac:dyDescent="0.25">
      <c r="A48" s="120">
        <v>8</v>
      </c>
      <c r="B48" s="147"/>
      <c r="C48" s="148"/>
      <c r="D48" s="148"/>
      <c r="E48" s="148"/>
      <c r="F48" s="148"/>
      <c r="G48" s="148"/>
      <c r="H48" s="148"/>
      <c r="I48" s="148"/>
      <c r="J48" s="148"/>
      <c r="K48" s="148"/>
      <c r="L48" s="148"/>
      <c r="M48" s="148"/>
      <c r="N48" s="148"/>
      <c r="O48" s="148"/>
      <c r="P48" s="148"/>
      <c r="Q48" s="148"/>
      <c r="R48" s="149"/>
      <c r="S48" s="29"/>
      <c r="T48" s="132"/>
      <c r="U48" s="133"/>
      <c r="V48" s="133"/>
      <c r="W48" s="133"/>
      <c r="X48" s="134"/>
      <c r="Y48" s="21"/>
      <c r="Z48" s="135"/>
      <c r="AA48" s="136"/>
      <c r="AB48" s="136"/>
      <c r="AC48" s="136"/>
      <c r="AD48" s="137"/>
      <c r="AL48" s="4"/>
      <c r="AM48" s="4"/>
      <c r="AN48" s="4"/>
      <c r="AO48" s="4"/>
      <c r="AP48" s="4"/>
      <c r="AQ48" s="4"/>
    </row>
    <row r="49" spans="1:43" ht="12.75" customHeight="1" x14ac:dyDescent="0.25">
      <c r="A49" s="121"/>
      <c r="B49" s="150"/>
      <c r="C49" s="151"/>
      <c r="D49" s="151"/>
      <c r="E49" s="151"/>
      <c r="F49" s="151"/>
      <c r="G49" s="151"/>
      <c r="H49" s="151"/>
      <c r="I49" s="151"/>
      <c r="J49" s="151"/>
      <c r="K49" s="151"/>
      <c r="L49" s="151"/>
      <c r="M49" s="151"/>
      <c r="N49" s="151"/>
      <c r="O49" s="151"/>
      <c r="P49" s="151"/>
      <c r="Q49" s="151"/>
      <c r="R49" s="152"/>
      <c r="S49" s="29"/>
      <c r="T49" s="132"/>
      <c r="U49" s="133"/>
      <c r="V49" s="133"/>
      <c r="W49" s="133"/>
      <c r="X49" s="134"/>
      <c r="Y49" s="21"/>
      <c r="Z49" s="138"/>
      <c r="AA49" s="139"/>
      <c r="AB49" s="139"/>
      <c r="AC49" s="139"/>
      <c r="AD49" s="140"/>
      <c r="AL49" s="4"/>
      <c r="AM49" s="4"/>
      <c r="AN49" s="4"/>
      <c r="AO49" s="4"/>
      <c r="AP49" s="4"/>
      <c r="AQ49" s="4"/>
    </row>
    <row r="50" spans="1:43" ht="12.75" customHeight="1" x14ac:dyDescent="0.25">
      <c r="A50" s="122"/>
      <c r="B50" s="153"/>
      <c r="C50" s="154"/>
      <c r="D50" s="154"/>
      <c r="E50" s="154"/>
      <c r="F50" s="154"/>
      <c r="G50" s="154"/>
      <c r="H50" s="154"/>
      <c r="I50" s="154"/>
      <c r="J50" s="154"/>
      <c r="K50" s="154"/>
      <c r="L50" s="154"/>
      <c r="M50" s="154"/>
      <c r="N50" s="154"/>
      <c r="O50" s="154"/>
      <c r="P50" s="154"/>
      <c r="Q50" s="154"/>
      <c r="R50" s="155"/>
      <c r="S50" s="29"/>
      <c r="T50" s="132"/>
      <c r="U50" s="133"/>
      <c r="V50" s="133"/>
      <c r="W50" s="133"/>
      <c r="X50" s="134"/>
      <c r="Y50" s="21"/>
      <c r="Z50" s="141"/>
      <c r="AA50" s="142"/>
      <c r="AB50" s="142"/>
      <c r="AC50" s="142"/>
      <c r="AD50" s="143"/>
      <c r="AL50" s="4"/>
      <c r="AM50" s="4"/>
      <c r="AN50" s="4"/>
      <c r="AO50" s="4"/>
      <c r="AP50" s="4"/>
      <c r="AQ50" s="4"/>
    </row>
    <row r="51" spans="1:43" ht="12.75" customHeight="1" x14ac:dyDescent="0.25">
      <c r="A51" s="120">
        <v>9</v>
      </c>
      <c r="B51" s="147"/>
      <c r="C51" s="148"/>
      <c r="D51" s="148"/>
      <c r="E51" s="148"/>
      <c r="F51" s="148"/>
      <c r="G51" s="148"/>
      <c r="H51" s="148"/>
      <c r="I51" s="148"/>
      <c r="J51" s="148"/>
      <c r="K51" s="148"/>
      <c r="L51" s="148"/>
      <c r="M51" s="148"/>
      <c r="N51" s="148"/>
      <c r="O51" s="148"/>
      <c r="P51" s="148"/>
      <c r="Q51" s="148"/>
      <c r="R51" s="149"/>
      <c r="S51" s="29"/>
      <c r="T51" s="132"/>
      <c r="U51" s="133"/>
      <c r="V51" s="133"/>
      <c r="W51" s="133"/>
      <c r="X51" s="134"/>
      <c r="Y51" s="21"/>
      <c r="Z51" s="135"/>
      <c r="AA51" s="136"/>
      <c r="AB51" s="136"/>
      <c r="AC51" s="136"/>
      <c r="AD51" s="137"/>
      <c r="AL51" s="4"/>
      <c r="AM51" s="4"/>
      <c r="AN51" s="4"/>
      <c r="AO51" s="4"/>
      <c r="AP51" s="4"/>
      <c r="AQ51" s="4"/>
    </row>
    <row r="52" spans="1:43" ht="12.75" customHeight="1" x14ac:dyDescent="0.25">
      <c r="A52" s="121"/>
      <c r="B52" s="150"/>
      <c r="C52" s="151"/>
      <c r="D52" s="151"/>
      <c r="E52" s="151"/>
      <c r="F52" s="151"/>
      <c r="G52" s="151"/>
      <c r="H52" s="151"/>
      <c r="I52" s="151"/>
      <c r="J52" s="151"/>
      <c r="K52" s="151"/>
      <c r="L52" s="151"/>
      <c r="M52" s="151"/>
      <c r="N52" s="151"/>
      <c r="O52" s="151"/>
      <c r="P52" s="151"/>
      <c r="Q52" s="151"/>
      <c r="R52" s="152"/>
      <c r="S52" s="29"/>
      <c r="T52" s="132"/>
      <c r="U52" s="133"/>
      <c r="V52" s="133"/>
      <c r="W52" s="133"/>
      <c r="X52" s="134"/>
      <c r="Y52" s="21"/>
      <c r="Z52" s="138"/>
      <c r="AA52" s="139"/>
      <c r="AB52" s="139"/>
      <c r="AC52" s="139"/>
      <c r="AD52" s="140"/>
      <c r="AL52" s="4"/>
      <c r="AM52" s="4"/>
      <c r="AN52" s="4"/>
      <c r="AO52" s="4"/>
      <c r="AP52" s="4"/>
      <c r="AQ52" s="4"/>
    </row>
    <row r="53" spans="1:43" ht="12.75" customHeight="1" x14ac:dyDescent="0.25">
      <c r="A53" s="122"/>
      <c r="B53" s="153"/>
      <c r="C53" s="154"/>
      <c r="D53" s="154"/>
      <c r="E53" s="154"/>
      <c r="F53" s="154"/>
      <c r="G53" s="154"/>
      <c r="H53" s="154"/>
      <c r="I53" s="154"/>
      <c r="J53" s="154"/>
      <c r="K53" s="154"/>
      <c r="L53" s="154"/>
      <c r="M53" s="154"/>
      <c r="N53" s="154"/>
      <c r="O53" s="154"/>
      <c r="P53" s="154"/>
      <c r="Q53" s="154"/>
      <c r="R53" s="155"/>
      <c r="S53" s="29"/>
      <c r="T53" s="132"/>
      <c r="U53" s="133"/>
      <c r="V53" s="133"/>
      <c r="W53" s="133"/>
      <c r="X53" s="134"/>
      <c r="Y53" s="21"/>
      <c r="Z53" s="141"/>
      <c r="AA53" s="142"/>
      <c r="AB53" s="142"/>
      <c r="AC53" s="142"/>
      <c r="AD53" s="143"/>
      <c r="AL53" s="4"/>
      <c r="AM53" s="4"/>
      <c r="AN53" s="4"/>
      <c r="AO53" s="4"/>
      <c r="AP53" s="4"/>
      <c r="AQ53" s="4"/>
    </row>
    <row r="54" spans="1:43" ht="12.75" customHeight="1" x14ac:dyDescent="0.25">
      <c r="A54" s="120">
        <v>10</v>
      </c>
      <c r="B54" s="147"/>
      <c r="C54" s="148"/>
      <c r="D54" s="148"/>
      <c r="E54" s="148"/>
      <c r="F54" s="148"/>
      <c r="G54" s="148"/>
      <c r="H54" s="148"/>
      <c r="I54" s="148"/>
      <c r="J54" s="148"/>
      <c r="K54" s="148"/>
      <c r="L54" s="148"/>
      <c r="M54" s="148"/>
      <c r="N54" s="148"/>
      <c r="O54" s="148"/>
      <c r="P54" s="148"/>
      <c r="Q54" s="148"/>
      <c r="R54" s="149"/>
      <c r="S54" s="29"/>
      <c r="T54" s="132"/>
      <c r="U54" s="133"/>
      <c r="V54" s="133"/>
      <c r="W54" s="133"/>
      <c r="X54" s="134"/>
      <c r="Y54" s="21"/>
      <c r="Z54" s="135"/>
      <c r="AA54" s="136"/>
      <c r="AB54" s="136"/>
      <c r="AC54" s="136"/>
      <c r="AD54" s="137"/>
      <c r="AL54" s="4"/>
      <c r="AM54" s="4"/>
      <c r="AN54" s="4"/>
      <c r="AO54" s="4"/>
      <c r="AP54" s="4"/>
      <c r="AQ54" s="4"/>
    </row>
    <row r="55" spans="1:43" ht="12.75" customHeight="1" x14ac:dyDescent="0.25">
      <c r="A55" s="121"/>
      <c r="B55" s="150"/>
      <c r="C55" s="151"/>
      <c r="D55" s="151"/>
      <c r="E55" s="151"/>
      <c r="F55" s="151"/>
      <c r="G55" s="151"/>
      <c r="H55" s="151"/>
      <c r="I55" s="151"/>
      <c r="J55" s="151"/>
      <c r="K55" s="151"/>
      <c r="L55" s="151"/>
      <c r="M55" s="151"/>
      <c r="N55" s="151"/>
      <c r="O55" s="151"/>
      <c r="P55" s="151"/>
      <c r="Q55" s="151"/>
      <c r="R55" s="152"/>
      <c r="S55" s="29"/>
      <c r="T55" s="132"/>
      <c r="U55" s="133"/>
      <c r="V55" s="133"/>
      <c r="W55" s="133"/>
      <c r="X55" s="134"/>
      <c r="Y55" s="21"/>
      <c r="Z55" s="138"/>
      <c r="AA55" s="139"/>
      <c r="AB55" s="139"/>
      <c r="AC55" s="139"/>
      <c r="AD55" s="140"/>
      <c r="AL55" s="4"/>
      <c r="AM55" s="4"/>
      <c r="AN55" s="4"/>
      <c r="AO55" s="4"/>
      <c r="AP55" s="4"/>
      <c r="AQ55" s="4"/>
    </row>
    <row r="56" spans="1:43" ht="12.75" customHeight="1" x14ac:dyDescent="0.25">
      <c r="A56" s="122"/>
      <c r="B56" s="153"/>
      <c r="C56" s="154"/>
      <c r="D56" s="154"/>
      <c r="E56" s="154"/>
      <c r="F56" s="154"/>
      <c r="G56" s="154"/>
      <c r="H56" s="154"/>
      <c r="I56" s="154"/>
      <c r="J56" s="154"/>
      <c r="K56" s="154"/>
      <c r="L56" s="154"/>
      <c r="M56" s="154"/>
      <c r="N56" s="154"/>
      <c r="O56" s="154"/>
      <c r="P56" s="154"/>
      <c r="Q56" s="154"/>
      <c r="R56" s="155"/>
      <c r="S56" s="29"/>
      <c r="T56" s="132"/>
      <c r="U56" s="133"/>
      <c r="V56" s="133"/>
      <c r="W56" s="133"/>
      <c r="X56" s="134"/>
      <c r="Y56" s="21"/>
      <c r="Z56" s="141"/>
      <c r="AA56" s="142"/>
      <c r="AB56" s="142"/>
      <c r="AC56" s="142"/>
      <c r="AD56" s="143"/>
      <c r="AL56" s="4"/>
      <c r="AM56" s="4"/>
      <c r="AN56" s="4"/>
      <c r="AO56" s="4"/>
      <c r="AP56" s="4"/>
      <c r="AQ56" s="4"/>
    </row>
    <row r="57" spans="1:43" x14ac:dyDescent="0.25">
      <c r="A57" s="17" t="s">
        <v>187</v>
      </c>
      <c r="B57" s="109" t="s">
        <v>194</v>
      </c>
      <c r="C57" s="109"/>
      <c r="D57" s="109"/>
      <c r="E57" s="109"/>
      <c r="F57" s="109"/>
      <c r="G57" s="109"/>
      <c r="H57" s="109"/>
      <c r="I57" s="109"/>
      <c r="J57" s="109"/>
      <c r="K57" s="109"/>
      <c r="L57" s="109"/>
      <c r="M57" s="109"/>
      <c r="N57" s="109"/>
      <c r="O57" s="109"/>
      <c r="P57" s="109"/>
      <c r="Q57" s="109"/>
      <c r="R57" s="110"/>
      <c r="S57" s="33" t="s">
        <v>189</v>
      </c>
      <c r="T57" s="108" t="s">
        <v>190</v>
      </c>
      <c r="U57" s="108"/>
      <c r="V57" s="108"/>
      <c r="W57" s="108"/>
      <c r="X57" s="19"/>
      <c r="Y57" s="32" t="s">
        <v>191</v>
      </c>
      <c r="Z57" s="111" t="s">
        <v>192</v>
      </c>
      <c r="AA57" s="156"/>
      <c r="AB57" s="156"/>
      <c r="AC57" s="156"/>
      <c r="AD57" s="112"/>
      <c r="AL57" s="4"/>
      <c r="AM57" s="4"/>
      <c r="AN57" s="4"/>
      <c r="AO57" s="4"/>
      <c r="AP57" s="4"/>
      <c r="AQ57" s="4"/>
    </row>
    <row r="58" spans="1:43" ht="12.75" customHeight="1" x14ac:dyDescent="0.25">
      <c r="A58" s="120">
        <v>11</v>
      </c>
      <c r="B58" s="157"/>
      <c r="C58" s="158"/>
      <c r="D58" s="158"/>
      <c r="E58" s="158"/>
      <c r="F58" s="158"/>
      <c r="G58" s="158"/>
      <c r="H58" s="158"/>
      <c r="I58" s="158"/>
      <c r="J58" s="158"/>
      <c r="K58" s="158"/>
      <c r="L58" s="158"/>
      <c r="M58" s="158"/>
      <c r="N58" s="158"/>
      <c r="O58" s="158"/>
      <c r="P58" s="158"/>
      <c r="Q58" s="158"/>
      <c r="R58" s="159"/>
      <c r="S58" s="29"/>
      <c r="T58" s="132"/>
      <c r="U58" s="133"/>
      <c r="V58" s="133"/>
      <c r="W58" s="133"/>
      <c r="X58" s="134"/>
      <c r="Y58" s="21"/>
      <c r="Z58" s="135"/>
      <c r="AA58" s="136"/>
      <c r="AB58" s="136"/>
      <c r="AC58" s="136"/>
      <c r="AD58" s="137"/>
      <c r="AL58" s="4"/>
      <c r="AM58" s="4"/>
      <c r="AN58" s="4"/>
      <c r="AO58" s="4"/>
      <c r="AP58" s="4"/>
      <c r="AQ58" s="4"/>
    </row>
    <row r="59" spans="1:43" ht="12.75" customHeight="1" x14ac:dyDescent="0.25">
      <c r="A59" s="121"/>
      <c r="B59" s="160"/>
      <c r="C59" s="161"/>
      <c r="D59" s="161"/>
      <c r="E59" s="161"/>
      <c r="F59" s="161"/>
      <c r="G59" s="161"/>
      <c r="H59" s="161"/>
      <c r="I59" s="161"/>
      <c r="J59" s="161"/>
      <c r="K59" s="161"/>
      <c r="L59" s="161"/>
      <c r="M59" s="161"/>
      <c r="N59" s="161"/>
      <c r="O59" s="161"/>
      <c r="P59" s="161"/>
      <c r="Q59" s="161"/>
      <c r="R59" s="162"/>
      <c r="S59" s="29"/>
      <c r="T59" s="132"/>
      <c r="U59" s="133"/>
      <c r="V59" s="133"/>
      <c r="W59" s="133"/>
      <c r="X59" s="134"/>
      <c r="Y59" s="21"/>
      <c r="Z59" s="138"/>
      <c r="AA59" s="139"/>
      <c r="AB59" s="139"/>
      <c r="AC59" s="139"/>
      <c r="AD59" s="140"/>
      <c r="AL59" s="4"/>
      <c r="AM59" s="4"/>
      <c r="AN59" s="4"/>
      <c r="AO59" s="4"/>
      <c r="AP59" s="4"/>
      <c r="AQ59" s="4"/>
    </row>
    <row r="60" spans="1:43" ht="12.75" customHeight="1" x14ac:dyDescent="0.25">
      <c r="A60" s="122"/>
      <c r="B60" s="163"/>
      <c r="C60" s="164"/>
      <c r="D60" s="164"/>
      <c r="E60" s="164"/>
      <c r="F60" s="164"/>
      <c r="G60" s="164"/>
      <c r="H60" s="164"/>
      <c r="I60" s="164"/>
      <c r="J60" s="164"/>
      <c r="K60" s="164"/>
      <c r="L60" s="164"/>
      <c r="M60" s="164"/>
      <c r="N60" s="164"/>
      <c r="O60" s="164"/>
      <c r="P60" s="164"/>
      <c r="Q60" s="164"/>
      <c r="R60" s="165"/>
      <c r="S60" s="29"/>
      <c r="T60" s="132"/>
      <c r="U60" s="133"/>
      <c r="V60" s="133"/>
      <c r="W60" s="133"/>
      <c r="X60" s="134"/>
      <c r="Y60" s="21"/>
      <c r="Z60" s="141"/>
      <c r="AA60" s="142"/>
      <c r="AB60" s="142"/>
      <c r="AC60" s="142"/>
      <c r="AD60" s="143"/>
      <c r="AL60" s="4"/>
      <c r="AM60" s="4"/>
      <c r="AN60" s="4"/>
      <c r="AO60" s="4"/>
      <c r="AP60" s="4"/>
      <c r="AQ60" s="4"/>
    </row>
    <row r="61" spans="1:43" ht="12.75" customHeight="1" x14ac:dyDescent="0.25">
      <c r="A61" s="120">
        <v>12</v>
      </c>
      <c r="B61" s="157"/>
      <c r="C61" s="158"/>
      <c r="D61" s="158"/>
      <c r="E61" s="158"/>
      <c r="F61" s="158"/>
      <c r="G61" s="158"/>
      <c r="H61" s="158"/>
      <c r="I61" s="158"/>
      <c r="J61" s="158"/>
      <c r="K61" s="158"/>
      <c r="L61" s="158"/>
      <c r="M61" s="158"/>
      <c r="N61" s="158"/>
      <c r="O61" s="158"/>
      <c r="P61" s="158"/>
      <c r="Q61" s="158"/>
      <c r="R61" s="159"/>
      <c r="S61" s="29"/>
      <c r="T61" s="132"/>
      <c r="U61" s="133"/>
      <c r="V61" s="133"/>
      <c r="W61" s="133"/>
      <c r="X61" s="134"/>
      <c r="Y61" s="21"/>
      <c r="Z61" s="135"/>
      <c r="AA61" s="136"/>
      <c r="AB61" s="136"/>
      <c r="AC61" s="136"/>
      <c r="AD61" s="137"/>
      <c r="AL61" s="4"/>
      <c r="AM61" s="4"/>
      <c r="AN61" s="4"/>
      <c r="AO61" s="4"/>
      <c r="AP61" s="4"/>
      <c r="AQ61" s="4"/>
    </row>
    <row r="62" spans="1:43" ht="12.75" customHeight="1" x14ac:dyDescent="0.25">
      <c r="A62" s="121"/>
      <c r="B62" s="160"/>
      <c r="C62" s="161"/>
      <c r="D62" s="161"/>
      <c r="E62" s="161"/>
      <c r="F62" s="161"/>
      <c r="G62" s="161"/>
      <c r="H62" s="161"/>
      <c r="I62" s="161"/>
      <c r="J62" s="161"/>
      <c r="K62" s="161"/>
      <c r="L62" s="161"/>
      <c r="M62" s="161"/>
      <c r="N62" s="161"/>
      <c r="O62" s="161"/>
      <c r="P62" s="161"/>
      <c r="Q62" s="161"/>
      <c r="R62" s="162"/>
      <c r="S62" s="29"/>
      <c r="T62" s="132"/>
      <c r="U62" s="133"/>
      <c r="V62" s="133"/>
      <c r="W62" s="133"/>
      <c r="X62" s="134"/>
      <c r="Y62" s="21"/>
      <c r="Z62" s="138"/>
      <c r="AA62" s="139"/>
      <c r="AB62" s="139"/>
      <c r="AC62" s="139"/>
      <c r="AD62" s="140"/>
      <c r="AL62" s="4"/>
      <c r="AM62" s="4"/>
      <c r="AN62" s="4"/>
      <c r="AO62" s="4"/>
      <c r="AP62" s="4"/>
      <c r="AQ62" s="4"/>
    </row>
    <row r="63" spans="1:43" ht="12.75" customHeight="1" x14ac:dyDescent="0.25">
      <c r="A63" s="122"/>
      <c r="B63" s="163"/>
      <c r="C63" s="164"/>
      <c r="D63" s="164"/>
      <c r="E63" s="164"/>
      <c r="F63" s="164"/>
      <c r="G63" s="164"/>
      <c r="H63" s="164"/>
      <c r="I63" s="164"/>
      <c r="J63" s="164"/>
      <c r="K63" s="164"/>
      <c r="L63" s="164"/>
      <c r="M63" s="164"/>
      <c r="N63" s="164"/>
      <c r="O63" s="164"/>
      <c r="P63" s="164"/>
      <c r="Q63" s="164"/>
      <c r="R63" s="165"/>
      <c r="S63" s="29"/>
      <c r="T63" s="132"/>
      <c r="U63" s="133"/>
      <c r="V63" s="133"/>
      <c r="W63" s="133"/>
      <c r="X63" s="134"/>
      <c r="Y63" s="21"/>
      <c r="Z63" s="141"/>
      <c r="AA63" s="142"/>
      <c r="AB63" s="142"/>
      <c r="AC63" s="142"/>
      <c r="AD63" s="143"/>
      <c r="AL63" s="4"/>
      <c r="AM63" s="4"/>
      <c r="AN63" s="4"/>
      <c r="AO63" s="4"/>
      <c r="AP63" s="4"/>
      <c r="AQ63" s="4"/>
    </row>
    <row r="64" spans="1:43" ht="12.75" customHeight="1" x14ac:dyDescent="0.25">
      <c r="A64" s="120">
        <v>13</v>
      </c>
      <c r="B64" s="157"/>
      <c r="C64" s="158"/>
      <c r="D64" s="158"/>
      <c r="E64" s="158"/>
      <c r="F64" s="158"/>
      <c r="G64" s="158"/>
      <c r="H64" s="158"/>
      <c r="I64" s="158"/>
      <c r="J64" s="158"/>
      <c r="K64" s="158"/>
      <c r="L64" s="158"/>
      <c r="M64" s="158"/>
      <c r="N64" s="158"/>
      <c r="O64" s="158"/>
      <c r="P64" s="158"/>
      <c r="Q64" s="158"/>
      <c r="R64" s="159"/>
      <c r="S64" s="29"/>
      <c r="T64" s="132"/>
      <c r="U64" s="133"/>
      <c r="V64" s="133"/>
      <c r="W64" s="133"/>
      <c r="X64" s="134"/>
      <c r="Y64" s="21"/>
      <c r="Z64" s="135"/>
      <c r="AA64" s="136"/>
      <c r="AB64" s="136"/>
      <c r="AC64" s="136"/>
      <c r="AD64" s="137"/>
      <c r="AL64" s="4"/>
      <c r="AM64" s="4"/>
      <c r="AN64" s="4"/>
      <c r="AO64" s="4"/>
      <c r="AP64" s="4"/>
      <c r="AQ64" s="4"/>
    </row>
    <row r="65" spans="1:43" ht="12.75" customHeight="1" x14ac:dyDescent="0.25">
      <c r="A65" s="121"/>
      <c r="B65" s="160"/>
      <c r="C65" s="161"/>
      <c r="D65" s="161"/>
      <c r="E65" s="161"/>
      <c r="F65" s="161"/>
      <c r="G65" s="161"/>
      <c r="H65" s="161"/>
      <c r="I65" s="161"/>
      <c r="J65" s="161"/>
      <c r="K65" s="161"/>
      <c r="L65" s="161"/>
      <c r="M65" s="161"/>
      <c r="N65" s="161"/>
      <c r="O65" s="161"/>
      <c r="P65" s="161"/>
      <c r="Q65" s="161"/>
      <c r="R65" s="162"/>
      <c r="S65" s="29"/>
      <c r="T65" s="132"/>
      <c r="U65" s="133"/>
      <c r="V65" s="133"/>
      <c r="W65" s="133"/>
      <c r="X65" s="134"/>
      <c r="Y65" s="21"/>
      <c r="Z65" s="138"/>
      <c r="AA65" s="139"/>
      <c r="AB65" s="139"/>
      <c r="AC65" s="139"/>
      <c r="AD65" s="140"/>
      <c r="AL65" s="4"/>
      <c r="AM65" s="4"/>
      <c r="AN65" s="4"/>
      <c r="AO65" s="4"/>
      <c r="AP65" s="4"/>
      <c r="AQ65" s="4"/>
    </row>
    <row r="66" spans="1:43" ht="12.75" customHeight="1" x14ac:dyDescent="0.25">
      <c r="A66" s="122"/>
      <c r="B66" s="163"/>
      <c r="C66" s="164"/>
      <c r="D66" s="164"/>
      <c r="E66" s="164"/>
      <c r="F66" s="164"/>
      <c r="G66" s="164"/>
      <c r="H66" s="164"/>
      <c r="I66" s="164"/>
      <c r="J66" s="164"/>
      <c r="K66" s="164"/>
      <c r="L66" s="164"/>
      <c r="M66" s="164"/>
      <c r="N66" s="164"/>
      <c r="O66" s="164"/>
      <c r="P66" s="164"/>
      <c r="Q66" s="164"/>
      <c r="R66" s="165"/>
      <c r="S66" s="29"/>
      <c r="T66" s="132"/>
      <c r="U66" s="133"/>
      <c r="V66" s="133"/>
      <c r="W66" s="133"/>
      <c r="X66" s="134"/>
      <c r="Y66" s="21"/>
      <c r="Z66" s="141"/>
      <c r="AA66" s="142"/>
      <c r="AB66" s="142"/>
      <c r="AC66" s="142"/>
      <c r="AD66" s="143"/>
      <c r="AL66" s="4"/>
      <c r="AM66" s="4"/>
      <c r="AN66" s="4"/>
      <c r="AO66" s="4"/>
      <c r="AP66" s="4"/>
      <c r="AQ66" s="4"/>
    </row>
    <row r="67" spans="1:43" s="23" customFormat="1" ht="24" customHeight="1" x14ac:dyDescent="0.25">
      <c r="A67" s="168" t="s">
        <v>195</v>
      </c>
      <c r="B67" s="169"/>
      <c r="C67" s="169"/>
      <c r="D67" s="169"/>
      <c r="E67" s="169"/>
      <c r="F67" s="169"/>
      <c r="G67" s="169"/>
      <c r="H67" s="169"/>
      <c r="I67" s="169"/>
      <c r="J67" s="169"/>
      <c r="K67" s="169"/>
      <c r="L67" s="169"/>
      <c r="M67" s="169"/>
      <c r="N67" s="169"/>
      <c r="O67" s="169"/>
      <c r="P67" s="169"/>
      <c r="Q67" s="169"/>
      <c r="R67" s="169"/>
      <c r="S67" s="169"/>
      <c r="T67" s="170"/>
      <c r="U67" s="168" t="s">
        <v>196</v>
      </c>
      <c r="V67" s="169"/>
      <c r="W67" s="169"/>
      <c r="X67" s="169"/>
      <c r="Y67" s="169"/>
      <c r="Z67" s="169"/>
      <c r="AA67" s="169"/>
      <c r="AB67" s="169"/>
      <c r="AC67" s="169"/>
      <c r="AD67" s="170"/>
      <c r="AE67" s="22"/>
    </row>
    <row r="68" spans="1:43" x14ac:dyDescent="0.25">
      <c r="A68" s="171" t="e">
        <f>+VLOOKUP(F6,BD!B:VI,196,0)</f>
        <v>#N/A</v>
      </c>
      <c r="B68" s="172"/>
      <c r="C68" s="172"/>
      <c r="D68" s="172"/>
      <c r="E68" s="172"/>
      <c r="F68" s="172"/>
      <c r="G68" s="172"/>
      <c r="H68" s="172"/>
      <c r="I68" s="172"/>
      <c r="J68" s="172"/>
      <c r="K68" s="172"/>
      <c r="L68" s="172"/>
      <c r="M68" s="172"/>
      <c r="N68" s="172"/>
      <c r="O68" s="172"/>
      <c r="P68" s="172"/>
      <c r="Q68" s="172"/>
      <c r="R68" s="172"/>
      <c r="S68" s="172"/>
      <c r="T68" s="173"/>
      <c r="U68" s="177" t="e">
        <f>+VLOOKUP(F6,BD!B:VI,197,0)</f>
        <v>#N/A</v>
      </c>
      <c r="V68" s="178"/>
      <c r="W68" s="178"/>
      <c r="X68" s="178"/>
      <c r="Y68" s="178"/>
      <c r="Z68" s="178"/>
      <c r="AA68" s="178"/>
      <c r="AB68" s="178"/>
      <c r="AC68" s="178"/>
      <c r="AD68" s="179"/>
      <c r="AL68" s="4"/>
      <c r="AM68" s="4"/>
      <c r="AN68" s="4"/>
      <c r="AO68" s="4"/>
      <c r="AP68" s="4"/>
      <c r="AQ68" s="4"/>
    </row>
    <row r="69" spans="1:43" s="23" customFormat="1" ht="212.25" customHeight="1" x14ac:dyDescent="0.25">
      <c r="A69" s="174"/>
      <c r="B69" s="175"/>
      <c r="C69" s="175"/>
      <c r="D69" s="175"/>
      <c r="E69" s="175"/>
      <c r="F69" s="175"/>
      <c r="G69" s="175"/>
      <c r="H69" s="175"/>
      <c r="I69" s="175"/>
      <c r="J69" s="175"/>
      <c r="K69" s="175"/>
      <c r="L69" s="175"/>
      <c r="M69" s="175"/>
      <c r="N69" s="175"/>
      <c r="O69" s="175"/>
      <c r="P69" s="175"/>
      <c r="Q69" s="175"/>
      <c r="R69" s="175"/>
      <c r="S69" s="175"/>
      <c r="T69" s="176"/>
      <c r="U69" s="180"/>
      <c r="V69" s="181"/>
      <c r="W69" s="181"/>
      <c r="X69" s="181"/>
      <c r="Y69" s="181"/>
      <c r="Z69" s="181"/>
      <c r="AA69" s="181"/>
      <c r="AB69" s="181"/>
      <c r="AC69" s="181"/>
      <c r="AD69" s="182"/>
      <c r="AE69" s="22"/>
    </row>
    <row r="70" spans="1:43" s="23" customFormat="1" ht="24" customHeight="1" x14ac:dyDescent="0.25">
      <c r="A70" s="168" t="s">
        <v>197</v>
      </c>
      <c r="B70" s="169"/>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70"/>
      <c r="AE70" s="22"/>
    </row>
    <row r="71" spans="1:43" ht="18.75" x14ac:dyDescent="0.3">
      <c r="A71" s="185" t="s">
        <v>238</v>
      </c>
      <c r="B71" s="185"/>
      <c r="C71" s="185"/>
      <c r="D71" s="185"/>
      <c r="E71" s="185"/>
      <c r="F71" s="185"/>
      <c r="G71" s="185"/>
      <c r="H71" s="185"/>
      <c r="I71" s="185"/>
      <c r="J71" s="185"/>
      <c r="K71" s="185"/>
      <c r="L71" s="185"/>
      <c r="M71" s="185"/>
      <c r="N71" s="185"/>
      <c r="O71" s="185"/>
      <c r="P71" s="186" t="s">
        <v>198</v>
      </c>
      <c r="Q71" s="187"/>
      <c r="R71" s="187"/>
      <c r="S71" s="187"/>
      <c r="T71" s="187"/>
      <c r="U71" s="187"/>
      <c r="V71" s="187"/>
      <c r="W71" s="187"/>
      <c r="X71" s="187"/>
      <c r="Y71" s="187"/>
      <c r="Z71" s="187"/>
      <c r="AA71" s="187"/>
      <c r="AB71" s="187"/>
      <c r="AC71" s="183" t="s">
        <v>199</v>
      </c>
      <c r="AD71" s="184"/>
      <c r="AL71" s="3"/>
      <c r="AM71" s="3"/>
      <c r="AN71" s="4"/>
      <c r="AO71" s="4"/>
      <c r="AP71" s="4"/>
      <c r="AQ71" s="4"/>
    </row>
    <row r="72" spans="1:43" ht="15" customHeight="1" x14ac:dyDescent="0.25">
      <c r="A72" s="192" t="e">
        <f>+VLOOKUP(F6,BD!B:VI,531,0)</f>
        <v>#N/A</v>
      </c>
      <c r="B72" s="193"/>
      <c r="C72" s="193"/>
      <c r="D72" s="193"/>
      <c r="E72" s="193"/>
      <c r="F72" s="193"/>
      <c r="G72" s="193"/>
      <c r="H72" s="193"/>
      <c r="I72" s="193"/>
      <c r="J72" s="193"/>
      <c r="K72" s="193"/>
      <c r="L72" s="193"/>
      <c r="M72" s="193"/>
      <c r="N72" s="193"/>
      <c r="O72" s="194"/>
      <c r="P72" s="195"/>
      <c r="Q72" s="195"/>
      <c r="R72" s="195"/>
      <c r="S72" s="195"/>
      <c r="T72" s="195"/>
      <c r="U72" s="195"/>
      <c r="V72" s="195"/>
      <c r="W72" s="195"/>
      <c r="X72" s="195"/>
      <c r="Y72" s="195"/>
      <c r="Z72" s="195"/>
      <c r="AA72" s="195"/>
      <c r="AB72" s="195"/>
      <c r="AC72" s="167"/>
      <c r="AD72" s="167"/>
      <c r="AL72" s="3"/>
      <c r="AM72" s="3"/>
      <c r="AN72" s="4"/>
      <c r="AO72" s="4"/>
      <c r="AP72" s="4"/>
      <c r="AQ72" s="4"/>
    </row>
    <row r="73" spans="1:43" x14ac:dyDescent="0.25">
      <c r="A73" s="189"/>
      <c r="B73" s="190"/>
      <c r="C73" s="190"/>
      <c r="D73" s="190"/>
      <c r="E73" s="190"/>
      <c r="F73" s="190"/>
      <c r="G73" s="190"/>
      <c r="H73" s="190"/>
      <c r="I73" s="190"/>
      <c r="J73" s="190"/>
      <c r="K73" s="190"/>
      <c r="L73" s="190"/>
      <c r="M73" s="190"/>
      <c r="N73" s="190"/>
      <c r="O73" s="191"/>
      <c r="P73" s="195"/>
      <c r="Q73" s="195"/>
      <c r="R73" s="195"/>
      <c r="S73" s="195"/>
      <c r="T73" s="195"/>
      <c r="U73" s="195"/>
      <c r="V73" s="195"/>
      <c r="W73" s="195"/>
      <c r="X73" s="195"/>
      <c r="Y73" s="195"/>
      <c r="Z73" s="195"/>
      <c r="AA73" s="195"/>
      <c r="AB73" s="195"/>
      <c r="AC73" s="167"/>
      <c r="AD73" s="167"/>
      <c r="AL73" s="3"/>
      <c r="AM73" s="3"/>
      <c r="AN73" s="4"/>
      <c r="AO73" s="4"/>
      <c r="AP73" s="4"/>
      <c r="AQ73" s="4"/>
    </row>
    <row r="74" spans="1:43" ht="18.75" x14ac:dyDescent="0.25">
      <c r="A74" s="189" t="e">
        <f>+VLOOKUP(F6,BD!B:VI,533,0)</f>
        <v>#N/A</v>
      </c>
      <c r="B74" s="190"/>
      <c r="C74" s="190"/>
      <c r="D74" s="190"/>
      <c r="E74" s="190"/>
      <c r="F74" s="190"/>
      <c r="G74" s="190"/>
      <c r="H74" s="190"/>
      <c r="I74" s="190"/>
      <c r="J74" s="190"/>
      <c r="K74" s="190"/>
      <c r="L74" s="190"/>
      <c r="M74" s="190"/>
      <c r="N74" s="190"/>
      <c r="O74" s="191"/>
      <c r="P74" s="166"/>
      <c r="Q74" s="166"/>
      <c r="R74" s="166"/>
      <c r="S74" s="166"/>
      <c r="T74" s="166"/>
      <c r="U74" s="166"/>
      <c r="V74" s="166"/>
      <c r="W74" s="166"/>
      <c r="X74" s="166"/>
      <c r="Y74" s="166"/>
      <c r="Z74" s="166"/>
      <c r="AA74" s="166"/>
      <c r="AB74" s="166"/>
      <c r="AC74" s="167"/>
      <c r="AD74" s="167"/>
      <c r="AL74" s="3"/>
      <c r="AM74" s="3"/>
      <c r="AN74" s="4"/>
      <c r="AO74" s="4"/>
      <c r="AP74" s="4"/>
      <c r="AQ74" s="4"/>
    </row>
    <row r="75" spans="1:43" ht="18.75" x14ac:dyDescent="0.25">
      <c r="A75" s="189"/>
      <c r="B75" s="190"/>
      <c r="C75" s="190"/>
      <c r="D75" s="190"/>
      <c r="E75" s="190"/>
      <c r="F75" s="190"/>
      <c r="G75" s="190"/>
      <c r="H75" s="190"/>
      <c r="I75" s="190"/>
      <c r="J75" s="190"/>
      <c r="K75" s="190"/>
      <c r="L75" s="190"/>
      <c r="M75" s="190"/>
      <c r="N75" s="190"/>
      <c r="O75" s="191"/>
      <c r="P75" s="166"/>
      <c r="Q75" s="166"/>
      <c r="R75" s="166"/>
      <c r="S75" s="166"/>
      <c r="T75" s="166"/>
      <c r="U75" s="166"/>
      <c r="V75" s="166"/>
      <c r="W75" s="166"/>
      <c r="X75" s="166"/>
      <c r="Y75" s="166"/>
      <c r="Z75" s="166"/>
      <c r="AA75" s="166"/>
      <c r="AB75" s="166"/>
      <c r="AC75" s="167"/>
      <c r="AD75" s="167"/>
      <c r="AL75" s="3"/>
      <c r="AM75" s="3"/>
      <c r="AN75" s="4"/>
      <c r="AO75" s="4"/>
      <c r="AP75" s="4"/>
      <c r="AQ75" s="4"/>
    </row>
    <row r="76" spans="1:43" ht="18.75" x14ac:dyDescent="0.25">
      <c r="A76" s="189" t="e">
        <f>+VLOOKUP(F6,BD!B:VI,534,0)</f>
        <v>#N/A</v>
      </c>
      <c r="B76" s="190"/>
      <c r="C76" s="190"/>
      <c r="D76" s="190"/>
      <c r="E76" s="190"/>
      <c r="F76" s="190"/>
      <c r="G76" s="190"/>
      <c r="H76" s="190"/>
      <c r="I76" s="190"/>
      <c r="J76" s="190"/>
      <c r="K76" s="190"/>
      <c r="L76" s="190"/>
      <c r="M76" s="190"/>
      <c r="N76" s="190"/>
      <c r="O76" s="191"/>
      <c r="P76" s="166"/>
      <c r="Q76" s="166"/>
      <c r="R76" s="166"/>
      <c r="S76" s="166"/>
      <c r="T76" s="166"/>
      <c r="U76" s="166"/>
      <c r="V76" s="166"/>
      <c r="W76" s="166"/>
      <c r="X76" s="166"/>
      <c r="Y76" s="166"/>
      <c r="Z76" s="166"/>
      <c r="AA76" s="166"/>
      <c r="AB76" s="166"/>
      <c r="AC76" s="167"/>
      <c r="AD76" s="167"/>
      <c r="AL76" s="3"/>
      <c r="AM76" s="3"/>
      <c r="AN76" s="4"/>
      <c r="AO76" s="4"/>
      <c r="AP76" s="4"/>
      <c r="AQ76" s="4"/>
    </row>
    <row r="77" spans="1:43" ht="18.75" x14ac:dyDescent="0.25">
      <c r="A77" s="189"/>
      <c r="B77" s="190"/>
      <c r="C77" s="190"/>
      <c r="D77" s="190"/>
      <c r="E77" s="190"/>
      <c r="F77" s="190"/>
      <c r="G77" s="190"/>
      <c r="H77" s="190"/>
      <c r="I77" s="190"/>
      <c r="J77" s="190"/>
      <c r="K77" s="190"/>
      <c r="L77" s="190"/>
      <c r="M77" s="190"/>
      <c r="N77" s="190"/>
      <c r="O77" s="191"/>
      <c r="P77" s="166"/>
      <c r="Q77" s="166"/>
      <c r="R77" s="166"/>
      <c r="S77" s="166"/>
      <c r="T77" s="166"/>
      <c r="U77" s="166"/>
      <c r="V77" s="166"/>
      <c r="W77" s="166"/>
      <c r="X77" s="166"/>
      <c r="Y77" s="166"/>
      <c r="Z77" s="166"/>
      <c r="AA77" s="166"/>
      <c r="AB77" s="166"/>
      <c r="AC77" s="167"/>
      <c r="AD77" s="167"/>
      <c r="AL77" s="3"/>
      <c r="AM77" s="3"/>
      <c r="AN77" s="4"/>
      <c r="AO77" s="4"/>
      <c r="AP77" s="4"/>
      <c r="AQ77" s="4"/>
    </row>
    <row r="78" spans="1:43" ht="18.75" x14ac:dyDescent="0.25">
      <c r="A78" s="189" t="e">
        <f>+VLOOKUP(F6,BD!B:VI,535,0)</f>
        <v>#N/A</v>
      </c>
      <c r="B78" s="190"/>
      <c r="C78" s="190"/>
      <c r="D78" s="190"/>
      <c r="E78" s="190"/>
      <c r="F78" s="190"/>
      <c r="G78" s="190"/>
      <c r="H78" s="190"/>
      <c r="I78" s="190"/>
      <c r="J78" s="190"/>
      <c r="K78" s="190"/>
      <c r="L78" s="190"/>
      <c r="M78" s="190"/>
      <c r="N78" s="190"/>
      <c r="O78" s="191"/>
      <c r="P78" s="166"/>
      <c r="Q78" s="166"/>
      <c r="R78" s="166"/>
      <c r="S78" s="166"/>
      <c r="T78" s="166"/>
      <c r="U78" s="166"/>
      <c r="V78" s="166"/>
      <c r="W78" s="166"/>
      <c r="X78" s="166"/>
      <c r="Y78" s="166"/>
      <c r="Z78" s="166"/>
      <c r="AA78" s="166"/>
      <c r="AB78" s="166"/>
      <c r="AC78" s="167"/>
      <c r="AD78" s="167"/>
      <c r="AL78" s="3"/>
      <c r="AM78" s="3"/>
      <c r="AN78" s="4"/>
      <c r="AO78" s="4"/>
      <c r="AP78" s="4"/>
      <c r="AQ78" s="4"/>
    </row>
    <row r="79" spans="1:43" ht="18.75" x14ac:dyDescent="0.25">
      <c r="A79" s="189"/>
      <c r="B79" s="190"/>
      <c r="C79" s="190"/>
      <c r="D79" s="190"/>
      <c r="E79" s="190"/>
      <c r="F79" s="190"/>
      <c r="G79" s="190"/>
      <c r="H79" s="190"/>
      <c r="I79" s="190"/>
      <c r="J79" s="190"/>
      <c r="K79" s="190"/>
      <c r="L79" s="190"/>
      <c r="M79" s="190"/>
      <c r="N79" s="190"/>
      <c r="O79" s="191"/>
      <c r="P79" s="166"/>
      <c r="Q79" s="166"/>
      <c r="R79" s="166"/>
      <c r="S79" s="166"/>
      <c r="T79" s="166"/>
      <c r="U79" s="166"/>
      <c r="V79" s="166"/>
      <c r="W79" s="166"/>
      <c r="X79" s="166"/>
      <c r="Y79" s="166"/>
      <c r="Z79" s="166"/>
      <c r="AA79" s="166"/>
      <c r="AB79" s="166"/>
      <c r="AC79" s="167"/>
      <c r="AD79" s="167"/>
      <c r="AL79" s="3"/>
      <c r="AM79" s="3"/>
      <c r="AN79" s="4"/>
      <c r="AO79" s="4"/>
      <c r="AP79" s="4"/>
      <c r="AQ79" s="4"/>
    </row>
    <row r="80" spans="1:43" ht="18.75" x14ac:dyDescent="0.25">
      <c r="A80" s="197" t="e">
        <f>+VLOOKUP(F6,BD!B:VI,536,0)</f>
        <v>#N/A</v>
      </c>
      <c r="B80" s="198"/>
      <c r="C80" s="198"/>
      <c r="D80" s="198"/>
      <c r="E80" s="198"/>
      <c r="F80" s="198"/>
      <c r="G80" s="198"/>
      <c r="H80" s="198"/>
      <c r="I80" s="198"/>
      <c r="J80" s="198"/>
      <c r="K80" s="198"/>
      <c r="L80" s="198"/>
      <c r="M80" s="198"/>
      <c r="N80" s="198"/>
      <c r="O80" s="199"/>
      <c r="P80" s="200"/>
      <c r="Q80" s="200"/>
      <c r="R80" s="200"/>
      <c r="S80" s="200"/>
      <c r="T80" s="200"/>
      <c r="U80" s="200"/>
      <c r="V80" s="200"/>
      <c r="W80" s="200"/>
      <c r="X80" s="200"/>
      <c r="Y80" s="200"/>
      <c r="Z80" s="200"/>
      <c r="AA80" s="200"/>
      <c r="AB80" s="200"/>
      <c r="AC80" s="201">
        <f>SUM(AC72:AD79)</f>
        <v>0</v>
      </c>
      <c r="AD80" s="202"/>
      <c r="AL80" s="3"/>
      <c r="AM80" s="3"/>
      <c r="AN80" s="4"/>
      <c r="AO80" s="4"/>
      <c r="AP80" s="4"/>
      <c r="AQ80" s="4"/>
    </row>
    <row r="81" spans="1:43" x14ac:dyDescent="0.25"/>
    <row r="82" spans="1:43" x14ac:dyDescent="0.25"/>
    <row r="83" spans="1:43" x14ac:dyDescent="0.25"/>
    <row r="84" spans="1:43" x14ac:dyDescent="0.25"/>
    <row r="85" spans="1:43" x14ac:dyDescent="0.25">
      <c r="A85" s="31"/>
      <c r="B85" s="196" t="str">
        <f>IF('UT 1'!B85:J85=0,"",'UT 1'!B85:J85)</f>
        <v/>
      </c>
      <c r="C85" s="196"/>
      <c r="D85" s="196"/>
      <c r="E85" s="196"/>
      <c r="F85" s="196"/>
      <c r="G85" s="196"/>
      <c r="H85" s="196"/>
      <c r="I85" s="196"/>
      <c r="J85" s="196"/>
      <c r="K85" s="31"/>
      <c r="L85" s="196" t="str">
        <f>IF('UT 1'!L85:T85=0,"",'UT 1'!L85:T85)</f>
        <v/>
      </c>
      <c r="M85" s="196"/>
      <c r="N85" s="196"/>
      <c r="O85" s="196"/>
      <c r="P85" s="196"/>
      <c r="Q85" s="196"/>
      <c r="R85" s="196"/>
      <c r="S85" s="196"/>
      <c r="T85" s="196"/>
      <c r="U85" s="31"/>
      <c r="V85" s="196" t="str">
        <f>IF('UT 1'!V85:AD85=0,"",'UT 1'!V85:AD85)</f>
        <v/>
      </c>
      <c r="W85" s="196"/>
      <c r="X85" s="196"/>
      <c r="Y85" s="196"/>
      <c r="Z85" s="196"/>
      <c r="AA85" s="196"/>
      <c r="AB85" s="196"/>
      <c r="AC85" s="196"/>
      <c r="AD85" s="196"/>
      <c r="AL85" s="3"/>
      <c r="AM85" s="3"/>
    </row>
    <row r="86" spans="1:43" s="7" customFormat="1" x14ac:dyDescent="0.25">
      <c r="B86" s="31" t="str">
        <f>+'UT 1'!B86</f>
        <v>Elaboró (Nombre completo y Firma)</v>
      </c>
      <c r="C86" s="31"/>
      <c r="D86" s="31"/>
      <c r="E86" s="31"/>
      <c r="F86" s="31"/>
      <c r="G86" s="31"/>
      <c r="H86" s="31"/>
      <c r="I86" s="31"/>
      <c r="K86" s="31"/>
      <c r="L86" s="31"/>
      <c r="M86" s="31" t="str">
        <f>+'UT 1'!M86</f>
        <v>Revisó (Nombre completo y Firma)</v>
      </c>
      <c r="N86" s="31"/>
      <c r="O86" s="31"/>
      <c r="P86" s="24"/>
      <c r="Q86" s="24"/>
      <c r="S86" s="31"/>
      <c r="T86" s="31"/>
      <c r="U86" s="31"/>
      <c r="V86" s="31" t="str">
        <f>+'UT 1'!V86</f>
        <v>Validó (Nombre completo y Firma)</v>
      </c>
      <c r="W86" s="31"/>
      <c r="X86" s="31"/>
      <c r="Y86" s="31"/>
      <c r="Z86" s="31"/>
      <c r="AA86" s="31"/>
      <c r="AB86" s="31"/>
      <c r="AC86" s="31"/>
      <c r="AF86" s="4"/>
      <c r="AG86" s="4"/>
      <c r="AH86" s="4"/>
      <c r="AI86" s="4"/>
      <c r="AJ86" s="4"/>
      <c r="AK86" s="4"/>
      <c r="AL86" s="3"/>
      <c r="AM86" s="3"/>
      <c r="AN86" s="25"/>
      <c r="AO86" s="25"/>
      <c r="AP86" s="25"/>
      <c r="AQ86" s="25"/>
    </row>
    <row r="87" spans="1:43" x14ac:dyDescent="0.25">
      <c r="A87" s="24" t="s">
        <v>206</v>
      </c>
      <c r="AM87" s="3"/>
    </row>
    <row r="88" spans="1:43" x14ac:dyDescent="0.25">
      <c r="A88" s="188" t="s">
        <v>4009</v>
      </c>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row>
  </sheetData>
  <sheetProtection password="B7B8" sheet="1" objects="1" scenarios="1" formatCells="0" formatColumns="0" selectLockedCells="1"/>
  <mergeCells count="177">
    <mergeCell ref="A88:AD88"/>
    <mergeCell ref="A80:O80"/>
    <mergeCell ref="P80:AB80"/>
    <mergeCell ref="AC80:AD80"/>
    <mergeCell ref="AC76:AD76"/>
    <mergeCell ref="P77:AB77"/>
    <mergeCell ref="AC77:AD77"/>
    <mergeCell ref="P78:AB78"/>
    <mergeCell ref="AC78:AD78"/>
    <mergeCell ref="P79:AB79"/>
    <mergeCell ref="AC79:AD79"/>
    <mergeCell ref="B85:J85"/>
    <mergeCell ref="L85:T85"/>
    <mergeCell ref="V85:AD85"/>
    <mergeCell ref="A78:O79"/>
    <mergeCell ref="A72:O73"/>
    <mergeCell ref="A74:O75"/>
    <mergeCell ref="A76:O77"/>
    <mergeCell ref="A67:T67"/>
    <mergeCell ref="U67:AD67"/>
    <mergeCell ref="A68:T69"/>
    <mergeCell ref="U68:AD69"/>
    <mergeCell ref="A70:AD70"/>
    <mergeCell ref="A71:O71"/>
    <mergeCell ref="P71:AB71"/>
    <mergeCell ref="AC71:AD71"/>
    <mergeCell ref="P72:AB72"/>
    <mergeCell ref="AC72:AD72"/>
    <mergeCell ref="P73:AB73"/>
    <mergeCell ref="AC73:AD73"/>
    <mergeCell ref="P74:AB74"/>
    <mergeCell ref="AC74:AD74"/>
    <mergeCell ref="P75:AB75"/>
    <mergeCell ref="AC75:AD75"/>
    <mergeCell ref="P76:AB76"/>
    <mergeCell ref="A64:A66"/>
    <mergeCell ref="B64:R66"/>
    <mergeCell ref="T64:X64"/>
    <mergeCell ref="Z64:AD66"/>
    <mergeCell ref="T65:X65"/>
    <mergeCell ref="T66:X66"/>
    <mergeCell ref="A61:A63"/>
    <mergeCell ref="B61:R63"/>
    <mergeCell ref="T61:X61"/>
    <mergeCell ref="Z61:AD63"/>
    <mergeCell ref="T62:X62"/>
    <mergeCell ref="T63:X63"/>
    <mergeCell ref="B57:R57"/>
    <mergeCell ref="T57:W57"/>
    <mergeCell ref="Z57:AD57"/>
    <mergeCell ref="A58:A60"/>
    <mergeCell ref="B58:R60"/>
    <mergeCell ref="T58:X58"/>
    <mergeCell ref="Z58:AD60"/>
    <mergeCell ref="T59:X59"/>
    <mergeCell ref="T60:X60"/>
    <mergeCell ref="A54:A56"/>
    <mergeCell ref="B54:R56"/>
    <mergeCell ref="T54:X54"/>
    <mergeCell ref="Z54:AD56"/>
    <mergeCell ref="T55:X55"/>
    <mergeCell ref="T56:X56"/>
    <mergeCell ref="A51:A53"/>
    <mergeCell ref="B51:R53"/>
    <mergeCell ref="T51:X51"/>
    <mergeCell ref="Z51:AD53"/>
    <mergeCell ref="T52:X52"/>
    <mergeCell ref="T53:X53"/>
    <mergeCell ref="A48:A50"/>
    <mergeCell ref="B48:R50"/>
    <mergeCell ref="T48:X48"/>
    <mergeCell ref="Z48:AD50"/>
    <mergeCell ref="T49:X49"/>
    <mergeCell ref="T50:X50"/>
    <mergeCell ref="A45:A47"/>
    <mergeCell ref="B45:R47"/>
    <mergeCell ref="T45:X45"/>
    <mergeCell ref="Z45:AD47"/>
    <mergeCell ref="T46:X46"/>
    <mergeCell ref="T47:X47"/>
    <mergeCell ref="A42:A44"/>
    <mergeCell ref="B42:R44"/>
    <mergeCell ref="T42:X42"/>
    <mergeCell ref="Z42:AD44"/>
    <mergeCell ref="T43:X43"/>
    <mergeCell ref="T44:X44"/>
    <mergeCell ref="A39:A41"/>
    <mergeCell ref="B39:R41"/>
    <mergeCell ref="T39:X39"/>
    <mergeCell ref="Z39:AD41"/>
    <mergeCell ref="T40:X40"/>
    <mergeCell ref="T41:X41"/>
    <mergeCell ref="B35:R35"/>
    <mergeCell ref="T35:W35"/>
    <mergeCell ref="Z35:AD35"/>
    <mergeCell ref="A36:A38"/>
    <mergeCell ref="B36:R38"/>
    <mergeCell ref="T36:X36"/>
    <mergeCell ref="Z36:AD38"/>
    <mergeCell ref="T37:X37"/>
    <mergeCell ref="T38:X38"/>
    <mergeCell ref="A32:A34"/>
    <mergeCell ref="B32:R34"/>
    <mergeCell ref="T32:X32"/>
    <mergeCell ref="Z32:AD34"/>
    <mergeCell ref="T33:X33"/>
    <mergeCell ref="T34:X34"/>
    <mergeCell ref="T28:X28"/>
    <mergeCell ref="A29:A31"/>
    <mergeCell ref="B29:R31"/>
    <mergeCell ref="T29:X29"/>
    <mergeCell ref="Z29:AD31"/>
    <mergeCell ref="T30:X30"/>
    <mergeCell ref="T31:X31"/>
    <mergeCell ref="A24:AD24"/>
    <mergeCell ref="B25:R25"/>
    <mergeCell ref="T25:W25"/>
    <mergeCell ref="Z25:AD25"/>
    <mergeCell ref="A26:A28"/>
    <mergeCell ref="B26:R28"/>
    <mergeCell ref="T26:X26"/>
    <mergeCell ref="Z26:AD28"/>
    <mergeCell ref="T27:X2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13:O13"/>
    <mergeCell ref="Q13:AD13"/>
    <mergeCell ref="A14:O14"/>
    <mergeCell ref="Q14:AD14"/>
    <mergeCell ref="A8:E8"/>
    <mergeCell ref="F8:AD8"/>
    <mergeCell ref="A9:E9"/>
    <mergeCell ref="F9:H9"/>
    <mergeCell ref="M9:O9"/>
    <mergeCell ref="Q9:T9"/>
    <mergeCell ref="V9:Y9"/>
    <mergeCell ref="Z9:AD9"/>
    <mergeCell ref="A2:AD2"/>
    <mergeCell ref="A5:AB5"/>
    <mergeCell ref="A6:E6"/>
    <mergeCell ref="F6:AD6"/>
    <mergeCell ref="A7:E7"/>
    <mergeCell ref="F7:AD7"/>
    <mergeCell ref="A10:AD10"/>
    <mergeCell ref="A11:AD11"/>
    <mergeCell ref="A12:AD12"/>
  </mergeCells>
  <conditionalFormatting sqref="A18:A23">
    <cfRule type="containsBlanks" dxfId="71" priority="113">
      <formula>LEN(TRIM(A18))=0</formula>
    </cfRule>
  </conditionalFormatting>
  <conditionalFormatting sqref="AD5">
    <cfRule type="containsBlanks" dxfId="70" priority="81">
      <formula>LEN(TRIM(AD5))=0</formula>
    </cfRule>
  </conditionalFormatting>
  <conditionalFormatting sqref="AC80:AD80 P72:AD79">
    <cfRule type="containsBlanks" dxfId="69" priority="47">
      <formula>LEN(TRIM(P72))=0</formula>
    </cfRule>
  </conditionalFormatting>
  <conditionalFormatting sqref="A13:O14">
    <cfRule type="containsBlanks" dxfId="68" priority="34">
      <formula>LEN(TRIM(A13))=0</formula>
    </cfRule>
  </conditionalFormatting>
  <conditionalFormatting sqref="Q13:AD14">
    <cfRule type="containsBlanks" dxfId="67" priority="33">
      <formula>LEN(TRIM(Q13))=0</formula>
    </cfRule>
  </conditionalFormatting>
  <conditionalFormatting sqref="H17:AA23">
    <cfRule type="containsBlanks" dxfId="66" priority="32">
      <formula>LEN(TRIM(H17))=0</formula>
    </cfRule>
  </conditionalFormatting>
  <conditionalFormatting sqref="A58 A26 A29 A32 A54 A61 A64 A36 A39 A42 A45 A48 A51">
    <cfRule type="containsBlanks" dxfId="65" priority="31">
      <formula>LEN(TRIM(A26))=0</formula>
    </cfRule>
  </conditionalFormatting>
  <conditionalFormatting sqref="S26:S34">
    <cfRule type="containsBlanks" dxfId="64" priority="30">
      <formula>LEN(TRIM(S26))=0</formula>
    </cfRule>
  </conditionalFormatting>
  <conditionalFormatting sqref="B26">
    <cfRule type="containsBlanks" dxfId="63" priority="29">
      <formula>LEN(TRIM(B26))=0</formula>
    </cfRule>
  </conditionalFormatting>
  <conditionalFormatting sqref="B29">
    <cfRule type="containsBlanks" dxfId="62" priority="28">
      <formula>LEN(TRIM(B29))=0</formula>
    </cfRule>
  </conditionalFormatting>
  <conditionalFormatting sqref="B32">
    <cfRule type="containsBlanks" dxfId="61" priority="27">
      <formula>LEN(TRIM(B32))=0</formula>
    </cfRule>
  </conditionalFormatting>
  <conditionalFormatting sqref="B54 B36 B39 B42 B45 B48 B51 S36:S56">
    <cfRule type="containsBlanks" dxfId="60" priority="18">
      <formula>LEN(TRIM(B36))=0</formula>
    </cfRule>
  </conditionalFormatting>
  <conditionalFormatting sqref="B58 B61 B64 S58:S66">
    <cfRule type="containsBlanks" dxfId="59" priority="15">
      <formula>LEN(TRIM(B58))=0</formula>
    </cfRule>
  </conditionalFormatting>
  <conditionalFormatting sqref="T58">
    <cfRule type="containsBlanks" dxfId="58" priority="5">
      <formula>LEN(TRIM(T58))=0</formula>
    </cfRule>
  </conditionalFormatting>
  <conditionalFormatting sqref="T36:T56">
    <cfRule type="containsBlanks" dxfId="57" priority="4">
      <formula>LEN(TRIM(T36))=0</formula>
    </cfRule>
  </conditionalFormatting>
  <conditionalFormatting sqref="T59:T66">
    <cfRule type="containsBlanks" dxfId="56" priority="3">
      <formula>LEN(TRIM(T59))=0</formula>
    </cfRule>
  </conditionalFormatting>
  <conditionalFormatting sqref="T26">
    <cfRule type="containsBlanks" dxfId="55" priority="2">
      <formula>LEN(TRIM(T26))=0</formula>
    </cfRule>
  </conditionalFormatting>
  <conditionalFormatting sqref="T27:T34">
    <cfRule type="containsBlanks" dxfId="54" priority="1">
      <formula>LEN(TRIM(T27))=0</formula>
    </cfRule>
  </conditionalFormatting>
  <dataValidations count="4">
    <dataValidation type="list" allowBlank="1" showInputMessage="1" showErrorMessage="1" sqref="S58:S66 Y58:Y66 Y36:Y56 S26:S34 S36:S56 Y26:Y34">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s>
  <printOptions horizontalCentered="1"/>
  <pageMargins left="0.19685039370078741" right="0.19685039370078741" top="0.19685039370078741" bottom="0.19685039370078741" header="0" footer="0"/>
  <pageSetup scale="80" fitToHeight="2" orientation="portrait"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8"/>
  <sheetViews>
    <sheetView view="pageBreakPreview" zoomScale="120" zoomScaleNormal="115" zoomScaleSheetLayoutView="120" workbookViewId="0">
      <selection activeCell="A13" sqref="A13:O13"/>
    </sheetView>
  </sheetViews>
  <sheetFormatPr baseColWidth="10" defaultColWidth="0" defaultRowHeight="15" zeroHeight="1" x14ac:dyDescent="0.25"/>
  <cols>
    <col min="1" max="29" width="4.28515625" style="24" customWidth="1"/>
    <col min="30" max="30" width="4.28515625" style="7" customWidth="1"/>
    <col min="31" max="31" width="12.140625" style="7" customWidth="1"/>
    <col min="32" max="37" width="4.28515625" style="4" hidden="1" customWidth="1"/>
    <col min="38" max="41" width="11.42578125" style="25" hidden="1" customWidth="1"/>
    <col min="42" max="42" width="4.28515625" style="25" hidden="1" customWidth="1"/>
    <col min="43" max="43" width="0" style="25" hidden="1" customWidth="1"/>
    <col min="44" max="16384" width="11.42578125" style="4" hidden="1"/>
  </cols>
  <sheetData>
    <row r="1" spans="1:43"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L1" s="4"/>
      <c r="AM1" s="3" t="s">
        <v>190</v>
      </c>
      <c r="AN1" s="4"/>
      <c r="AO1" s="4"/>
      <c r="AP1" s="4"/>
      <c r="AQ1" s="4"/>
    </row>
    <row r="2" spans="1:43" ht="21" customHeight="1" x14ac:dyDescent="0.25">
      <c r="A2" s="61" t="str">
        <f>+'UT 1'!A2:AD2</f>
        <v>PLANEACIÓN ACADÉMICA REV. 0</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3"/>
      <c r="AL2" s="4"/>
      <c r="AM2" s="59" t="s">
        <v>228</v>
      </c>
      <c r="AN2" s="4"/>
      <c r="AO2" s="4"/>
      <c r="AP2" s="4"/>
      <c r="AQ2" s="4"/>
    </row>
    <row r="3" spans="1:43"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L3" s="4"/>
      <c r="AM3" s="59" t="s">
        <v>236</v>
      </c>
      <c r="AN3" s="4"/>
      <c r="AO3" s="4"/>
      <c r="AP3" s="4"/>
      <c r="AQ3" s="4"/>
    </row>
    <row r="4" spans="1:43"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6"/>
      <c r="AB4" s="5"/>
      <c r="AC4" s="5"/>
      <c r="AD4" s="5"/>
      <c r="AL4" s="4"/>
      <c r="AM4" s="59" t="s">
        <v>213</v>
      </c>
      <c r="AN4" s="4"/>
      <c r="AO4" s="4"/>
      <c r="AP4" s="4"/>
      <c r="AQ4" s="4"/>
    </row>
    <row r="5" spans="1:43" x14ac:dyDescent="0.25">
      <c r="A5" s="62" t="s">
        <v>172</v>
      </c>
      <c r="B5" s="63"/>
      <c r="C5" s="63"/>
      <c r="D5" s="63"/>
      <c r="E5" s="63"/>
      <c r="F5" s="63"/>
      <c r="G5" s="63"/>
      <c r="H5" s="63"/>
      <c r="I5" s="63"/>
      <c r="J5" s="63"/>
      <c r="K5" s="63"/>
      <c r="L5" s="63"/>
      <c r="M5" s="63"/>
      <c r="N5" s="63"/>
      <c r="O5" s="63"/>
      <c r="P5" s="63"/>
      <c r="Q5" s="63"/>
      <c r="R5" s="63"/>
      <c r="S5" s="63"/>
      <c r="T5" s="63"/>
      <c r="U5" s="63"/>
      <c r="V5" s="63"/>
      <c r="W5" s="63"/>
      <c r="X5" s="63"/>
      <c r="Y5" s="63"/>
      <c r="Z5" s="63"/>
      <c r="AA5" s="63"/>
      <c r="AB5" s="64"/>
      <c r="AC5" s="8" t="s">
        <v>173</v>
      </c>
      <c r="AD5" s="9" t="s">
        <v>34</v>
      </c>
      <c r="AL5" s="4"/>
      <c r="AM5" s="59" t="s">
        <v>221</v>
      </c>
      <c r="AN5" s="4"/>
      <c r="AO5" s="4"/>
      <c r="AP5" s="4"/>
      <c r="AQ5" s="4"/>
    </row>
    <row r="6" spans="1:43" ht="15.75" customHeight="1" x14ac:dyDescent="0.3">
      <c r="A6" s="65" t="s">
        <v>174</v>
      </c>
      <c r="B6" s="66"/>
      <c r="C6" s="66"/>
      <c r="D6" s="66"/>
      <c r="E6" s="66"/>
      <c r="F6" s="203">
        <f>+'UT 1'!F6:AD6</f>
        <v>0</v>
      </c>
      <c r="G6" s="204"/>
      <c r="H6" s="204"/>
      <c r="I6" s="204"/>
      <c r="J6" s="204"/>
      <c r="K6" s="204"/>
      <c r="L6" s="204"/>
      <c r="M6" s="204"/>
      <c r="N6" s="204"/>
      <c r="O6" s="204"/>
      <c r="P6" s="204"/>
      <c r="Q6" s="204"/>
      <c r="R6" s="204"/>
      <c r="S6" s="204"/>
      <c r="T6" s="204"/>
      <c r="U6" s="204"/>
      <c r="V6" s="204"/>
      <c r="W6" s="204"/>
      <c r="X6" s="204"/>
      <c r="Y6" s="204"/>
      <c r="Z6" s="204"/>
      <c r="AA6" s="204"/>
      <c r="AB6" s="204"/>
      <c r="AC6" s="205"/>
      <c r="AD6" s="206"/>
      <c r="AL6" s="4"/>
      <c r="AM6" s="59" t="s">
        <v>225</v>
      </c>
      <c r="AN6" s="4"/>
      <c r="AO6" s="4"/>
      <c r="AP6" s="4"/>
      <c r="AQ6" s="4"/>
    </row>
    <row r="7" spans="1:43" ht="15.75" x14ac:dyDescent="0.25">
      <c r="A7" s="71" t="s">
        <v>175</v>
      </c>
      <c r="B7" s="72"/>
      <c r="C7" s="72"/>
      <c r="D7" s="72"/>
      <c r="E7" s="73"/>
      <c r="F7" s="74" t="e">
        <f>+VLOOKUP(F6,BD!B:VI,2,0)</f>
        <v>#N/A</v>
      </c>
      <c r="G7" s="75"/>
      <c r="H7" s="75"/>
      <c r="I7" s="75"/>
      <c r="J7" s="75"/>
      <c r="K7" s="75"/>
      <c r="L7" s="75"/>
      <c r="M7" s="75"/>
      <c r="N7" s="75"/>
      <c r="O7" s="75"/>
      <c r="P7" s="75"/>
      <c r="Q7" s="75"/>
      <c r="R7" s="75"/>
      <c r="S7" s="75"/>
      <c r="T7" s="75"/>
      <c r="U7" s="75"/>
      <c r="V7" s="75"/>
      <c r="W7" s="75"/>
      <c r="X7" s="75"/>
      <c r="Y7" s="75"/>
      <c r="Z7" s="75"/>
      <c r="AA7" s="75"/>
      <c r="AB7" s="75"/>
      <c r="AC7" s="75"/>
      <c r="AD7" s="76"/>
      <c r="AL7" s="4"/>
      <c r="AM7" s="59" t="s">
        <v>226</v>
      </c>
      <c r="AN7" s="4"/>
      <c r="AO7" s="4"/>
      <c r="AP7" s="4"/>
      <c r="AQ7" s="4"/>
    </row>
    <row r="8" spans="1:43" x14ac:dyDescent="0.25">
      <c r="A8" s="83" t="s">
        <v>205</v>
      </c>
      <c r="B8" s="84"/>
      <c r="C8" s="84"/>
      <c r="D8" s="84"/>
      <c r="E8" s="84"/>
      <c r="F8" s="93" t="e">
        <f>+VLOOKUP(F6,BD!B:VI,203,0)</f>
        <v>#N/A</v>
      </c>
      <c r="G8" s="94"/>
      <c r="H8" s="94"/>
      <c r="I8" s="94"/>
      <c r="J8" s="94"/>
      <c r="K8" s="94"/>
      <c r="L8" s="94"/>
      <c r="M8" s="94"/>
      <c r="N8" s="94"/>
      <c r="O8" s="94"/>
      <c r="P8" s="94"/>
      <c r="Q8" s="94"/>
      <c r="R8" s="94"/>
      <c r="S8" s="94"/>
      <c r="T8" s="94"/>
      <c r="U8" s="94"/>
      <c r="V8" s="94"/>
      <c r="W8" s="94"/>
      <c r="X8" s="94"/>
      <c r="Y8" s="94"/>
      <c r="Z8" s="94"/>
      <c r="AA8" s="94"/>
      <c r="AB8" s="94"/>
      <c r="AC8" s="94"/>
      <c r="AD8" s="95"/>
      <c r="AL8" s="4"/>
      <c r="AM8" s="59" t="s">
        <v>229</v>
      </c>
      <c r="AN8" s="4"/>
      <c r="AO8" s="4"/>
      <c r="AP8" s="4"/>
      <c r="AQ8" s="4"/>
    </row>
    <row r="9" spans="1:43" ht="15.75" customHeight="1" x14ac:dyDescent="0.25">
      <c r="A9" s="65" t="s">
        <v>176</v>
      </c>
      <c r="B9" s="66"/>
      <c r="C9" s="66"/>
      <c r="D9" s="66"/>
      <c r="E9" s="66"/>
      <c r="F9" s="85" t="e">
        <f>+VLOOKUP(F6,BD!B:VI,4,0)</f>
        <v>#N/A</v>
      </c>
      <c r="G9" s="86"/>
      <c r="H9" s="87"/>
      <c r="I9" s="10" t="s">
        <v>177</v>
      </c>
      <c r="J9" s="11"/>
      <c r="K9" s="11"/>
      <c r="L9" s="12" t="e">
        <f>+VLOOKUP(F6,BD!B:VI,204,0)</f>
        <v>#N/A</v>
      </c>
      <c r="M9" s="88" t="s">
        <v>178</v>
      </c>
      <c r="N9" s="89"/>
      <c r="O9" s="89"/>
      <c r="P9" s="13" t="e">
        <f>+VLOOKUP(F6,BD!B:VI,205,0)</f>
        <v>#N/A</v>
      </c>
      <c r="Q9" s="88" t="s">
        <v>179</v>
      </c>
      <c r="R9" s="89"/>
      <c r="S9" s="89"/>
      <c r="T9" s="89"/>
      <c r="U9" s="14" t="e">
        <f>+VLOOKUP(F6,BD!B:VI,8,0)</f>
        <v>#N/A</v>
      </c>
      <c r="V9" s="88" t="s">
        <v>180</v>
      </c>
      <c r="W9" s="89"/>
      <c r="X9" s="89"/>
      <c r="Y9" s="89"/>
      <c r="Z9" s="90" t="e">
        <f>+VLOOKUP(F6,BD!B:VI,249,0)</f>
        <v>#N/A</v>
      </c>
      <c r="AA9" s="91"/>
      <c r="AB9" s="91"/>
      <c r="AC9" s="91"/>
      <c r="AD9" s="92"/>
      <c r="AL9" s="4"/>
      <c r="AM9" s="59" t="s">
        <v>220</v>
      </c>
      <c r="AN9" s="4"/>
      <c r="AO9" s="4"/>
      <c r="AP9" s="4"/>
      <c r="AQ9" s="4"/>
    </row>
    <row r="10" spans="1:43" x14ac:dyDescent="0.25">
      <c r="A10" s="62" t="s">
        <v>181</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4"/>
      <c r="AL10" s="4"/>
      <c r="AM10" s="59" t="s">
        <v>215</v>
      </c>
      <c r="AN10" s="4"/>
      <c r="AO10" s="4"/>
      <c r="AP10" s="4"/>
      <c r="AQ10" s="4"/>
    </row>
    <row r="11" spans="1:43" ht="34.5" customHeight="1" x14ac:dyDescent="0.25">
      <c r="A11" s="77" t="e">
        <f>+VLOOKUP(F6,BD!B:VI,207,0)</f>
        <v>#N/A</v>
      </c>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9"/>
      <c r="AL11" s="4"/>
      <c r="AM11" s="59" t="s">
        <v>230</v>
      </c>
      <c r="AN11" s="4"/>
      <c r="AO11" s="4"/>
      <c r="AP11" s="4"/>
      <c r="AQ11" s="4"/>
    </row>
    <row r="12" spans="1:43" x14ac:dyDescent="0.25">
      <c r="A12" s="62" t="s">
        <v>237</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4"/>
      <c r="AL12" s="3" t="s">
        <v>207</v>
      </c>
      <c r="AM12" s="59" t="s">
        <v>231</v>
      </c>
      <c r="AN12" s="4"/>
      <c r="AO12" s="4"/>
      <c r="AP12" s="4"/>
      <c r="AQ12" s="4"/>
    </row>
    <row r="13" spans="1:43" ht="21" customHeight="1" x14ac:dyDescent="0.25">
      <c r="A13" s="80"/>
      <c r="B13" s="81"/>
      <c r="C13" s="81"/>
      <c r="D13" s="81"/>
      <c r="E13" s="81"/>
      <c r="F13" s="81"/>
      <c r="G13" s="81"/>
      <c r="H13" s="81"/>
      <c r="I13" s="81"/>
      <c r="J13" s="81"/>
      <c r="K13" s="81"/>
      <c r="L13" s="81"/>
      <c r="M13" s="81"/>
      <c r="N13" s="81"/>
      <c r="O13" s="82"/>
      <c r="P13" s="34" t="s">
        <v>182</v>
      </c>
      <c r="Q13" s="80"/>
      <c r="R13" s="81"/>
      <c r="S13" s="81"/>
      <c r="T13" s="81"/>
      <c r="U13" s="81"/>
      <c r="V13" s="81"/>
      <c r="W13" s="81"/>
      <c r="X13" s="81"/>
      <c r="Y13" s="81"/>
      <c r="Z13" s="81"/>
      <c r="AA13" s="81"/>
      <c r="AB13" s="81"/>
      <c r="AC13" s="81"/>
      <c r="AD13" s="82"/>
      <c r="AE13" s="7" t="s">
        <v>182</v>
      </c>
      <c r="AL13" s="3" t="s">
        <v>208</v>
      </c>
      <c r="AM13" s="59" t="s">
        <v>217</v>
      </c>
      <c r="AN13" s="4"/>
      <c r="AO13" s="4"/>
      <c r="AP13" s="4"/>
      <c r="AQ13" s="4"/>
    </row>
    <row r="14" spans="1:43" ht="21" customHeight="1" x14ac:dyDescent="0.25">
      <c r="A14" s="80"/>
      <c r="B14" s="81"/>
      <c r="C14" s="81"/>
      <c r="D14" s="81"/>
      <c r="E14" s="81"/>
      <c r="F14" s="81"/>
      <c r="G14" s="81"/>
      <c r="H14" s="81"/>
      <c r="I14" s="81"/>
      <c r="J14" s="81"/>
      <c r="K14" s="81"/>
      <c r="L14" s="81"/>
      <c r="M14" s="81"/>
      <c r="N14" s="81"/>
      <c r="O14" s="82"/>
      <c r="P14" s="34" t="s">
        <v>182</v>
      </c>
      <c r="Q14" s="80"/>
      <c r="R14" s="81"/>
      <c r="S14" s="81"/>
      <c r="T14" s="81"/>
      <c r="U14" s="81"/>
      <c r="V14" s="81"/>
      <c r="W14" s="81"/>
      <c r="X14" s="81"/>
      <c r="Y14" s="81"/>
      <c r="Z14" s="81"/>
      <c r="AA14" s="81"/>
      <c r="AB14" s="81"/>
      <c r="AC14" s="81"/>
      <c r="AD14" s="82"/>
      <c r="AE14" s="7" t="s">
        <v>182</v>
      </c>
      <c r="AL14" s="3" t="s">
        <v>209</v>
      </c>
      <c r="AM14" s="59" t="s">
        <v>223</v>
      </c>
      <c r="AN14" s="4"/>
      <c r="AO14" s="4"/>
      <c r="AP14" s="4"/>
      <c r="AQ14" s="4"/>
    </row>
    <row r="15" spans="1:43" x14ac:dyDescent="0.25">
      <c r="A15" s="105" t="s">
        <v>211</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7"/>
      <c r="AL15" s="4"/>
      <c r="AM15" s="59" t="s">
        <v>232</v>
      </c>
      <c r="AN15" s="4"/>
      <c r="AO15" s="4"/>
      <c r="AP15" s="4"/>
      <c r="AQ15" s="4"/>
    </row>
    <row r="16" spans="1:43" x14ac:dyDescent="0.25">
      <c r="A16" s="108" t="s">
        <v>183</v>
      </c>
      <c r="B16" s="108"/>
      <c r="C16" s="108"/>
      <c r="D16" s="108"/>
      <c r="E16" s="108"/>
      <c r="F16" s="108"/>
      <c r="G16" s="108"/>
      <c r="H16" s="109" t="s">
        <v>184</v>
      </c>
      <c r="I16" s="109"/>
      <c r="J16" s="109"/>
      <c r="K16" s="109"/>
      <c r="L16" s="109"/>
      <c r="M16" s="109"/>
      <c r="N16" s="109"/>
      <c r="O16" s="109"/>
      <c r="P16" s="109"/>
      <c r="Q16" s="109"/>
      <c r="R16" s="109"/>
      <c r="S16" s="109"/>
      <c r="T16" s="109"/>
      <c r="U16" s="109"/>
      <c r="V16" s="109"/>
      <c r="W16" s="109"/>
      <c r="X16" s="109"/>
      <c r="Y16" s="110"/>
      <c r="Z16" s="111" t="s">
        <v>185</v>
      </c>
      <c r="AA16" s="112"/>
      <c r="AB16" s="113" t="s">
        <v>186</v>
      </c>
      <c r="AC16" s="114"/>
      <c r="AD16" s="115"/>
      <c r="AL16" s="4"/>
      <c r="AM16" s="59" t="s">
        <v>218</v>
      </c>
      <c r="AN16" s="4"/>
      <c r="AO16" s="4"/>
      <c r="AP16" s="4"/>
      <c r="AQ16" s="4"/>
    </row>
    <row r="17" spans="1:43" s="16" customFormat="1" ht="39" customHeight="1" x14ac:dyDescent="0.25">
      <c r="A17" s="207" t="e">
        <f>IF(VLOOKUP(F6,BD!B:VI,208,0)=0,"----------------------------------------------------",(VLOOKUP(F6,BD!B:VI,208,0)))</f>
        <v>#N/A</v>
      </c>
      <c r="B17" s="208"/>
      <c r="C17" s="208"/>
      <c r="D17" s="208"/>
      <c r="E17" s="208"/>
      <c r="F17" s="208"/>
      <c r="G17" s="209"/>
      <c r="H17" s="210"/>
      <c r="I17" s="100"/>
      <c r="J17" s="100"/>
      <c r="K17" s="100"/>
      <c r="L17" s="100"/>
      <c r="M17" s="100"/>
      <c r="N17" s="100"/>
      <c r="O17" s="100"/>
      <c r="P17" s="100"/>
      <c r="Q17" s="100"/>
      <c r="R17" s="100"/>
      <c r="S17" s="100"/>
      <c r="T17" s="100"/>
      <c r="U17" s="100"/>
      <c r="V17" s="100"/>
      <c r="W17" s="100"/>
      <c r="X17" s="100"/>
      <c r="Y17" s="101"/>
      <c r="Z17" s="102"/>
      <c r="AA17" s="103"/>
      <c r="AB17" s="104" t="str">
        <f>+IF(Z17="","","Firma de conclusión del tema")</f>
        <v/>
      </c>
      <c r="AC17" s="104"/>
      <c r="AD17" s="104"/>
      <c r="AE17" s="15"/>
      <c r="AM17" s="59" t="s">
        <v>233</v>
      </c>
    </row>
    <row r="18" spans="1:43" s="16" customFormat="1" ht="39" customHeight="1" x14ac:dyDescent="0.25">
      <c r="A18" s="207" t="e">
        <f>IF(VLOOKUP(F6,BD!B:VI,212,0)=0,"----------------------------------------------------",(VLOOKUP(F6,BD!B:VI,212,0)))</f>
        <v>#N/A</v>
      </c>
      <c r="B18" s="208"/>
      <c r="C18" s="208"/>
      <c r="D18" s="208"/>
      <c r="E18" s="208"/>
      <c r="F18" s="208"/>
      <c r="G18" s="209"/>
      <c r="H18" s="210"/>
      <c r="I18" s="100"/>
      <c r="J18" s="100"/>
      <c r="K18" s="100"/>
      <c r="L18" s="100"/>
      <c r="M18" s="100"/>
      <c r="N18" s="100"/>
      <c r="O18" s="100"/>
      <c r="P18" s="100"/>
      <c r="Q18" s="100"/>
      <c r="R18" s="100"/>
      <c r="S18" s="100"/>
      <c r="T18" s="100"/>
      <c r="U18" s="100"/>
      <c r="V18" s="100"/>
      <c r="W18" s="100"/>
      <c r="X18" s="100"/>
      <c r="Y18" s="101"/>
      <c r="Z18" s="102"/>
      <c r="AA18" s="103"/>
      <c r="AB18" s="104" t="str">
        <f t="shared" ref="AB18:AB23" si="0">+IF(Z18="","","Firma de conclusión del tema")</f>
        <v/>
      </c>
      <c r="AC18" s="104"/>
      <c r="AD18" s="104"/>
      <c r="AE18" s="15"/>
      <c r="AM18" s="59" t="s">
        <v>219</v>
      </c>
    </row>
    <row r="19" spans="1:43" s="16" customFormat="1" ht="39" customHeight="1" x14ac:dyDescent="0.25">
      <c r="A19" s="207" t="e">
        <f>IF(VLOOKUP(F6,BD!B:VI,216,0)=0,"----------------------------------------------------",(VLOOKUP(F6,BD!B:VI,216,0)))</f>
        <v>#N/A</v>
      </c>
      <c r="B19" s="208"/>
      <c r="C19" s="208"/>
      <c r="D19" s="208"/>
      <c r="E19" s="208"/>
      <c r="F19" s="208"/>
      <c r="G19" s="209"/>
      <c r="H19" s="210"/>
      <c r="I19" s="100"/>
      <c r="J19" s="100"/>
      <c r="K19" s="100"/>
      <c r="L19" s="100"/>
      <c r="M19" s="100"/>
      <c r="N19" s="100"/>
      <c r="O19" s="100"/>
      <c r="P19" s="100"/>
      <c r="Q19" s="100"/>
      <c r="R19" s="100"/>
      <c r="S19" s="100"/>
      <c r="T19" s="100"/>
      <c r="U19" s="100"/>
      <c r="V19" s="100"/>
      <c r="W19" s="100"/>
      <c r="X19" s="100"/>
      <c r="Y19" s="101"/>
      <c r="Z19" s="102"/>
      <c r="AA19" s="103"/>
      <c r="AB19" s="104" t="str">
        <f t="shared" si="0"/>
        <v/>
      </c>
      <c r="AC19" s="104"/>
      <c r="AD19" s="104"/>
      <c r="AE19" s="15"/>
      <c r="AM19" s="59" t="s">
        <v>224</v>
      </c>
    </row>
    <row r="20" spans="1:43" s="16" customFormat="1" ht="39" customHeight="1" x14ac:dyDescent="0.25">
      <c r="A20" s="207" t="e">
        <f>IF(VLOOKUP(F6,BD!B:VI,220,0)=0,"----------------------------------------------------",(VLOOKUP(F6,BD!B:VI,220,0)))</f>
        <v>#N/A</v>
      </c>
      <c r="B20" s="208"/>
      <c r="C20" s="208"/>
      <c r="D20" s="208"/>
      <c r="E20" s="208"/>
      <c r="F20" s="208"/>
      <c r="G20" s="209"/>
      <c r="H20" s="210"/>
      <c r="I20" s="100"/>
      <c r="J20" s="100"/>
      <c r="K20" s="100"/>
      <c r="L20" s="100"/>
      <c r="M20" s="100"/>
      <c r="N20" s="100"/>
      <c r="O20" s="100"/>
      <c r="P20" s="100"/>
      <c r="Q20" s="100"/>
      <c r="R20" s="100"/>
      <c r="S20" s="100"/>
      <c r="T20" s="100"/>
      <c r="U20" s="100"/>
      <c r="V20" s="100"/>
      <c r="W20" s="100"/>
      <c r="X20" s="100"/>
      <c r="Y20" s="101"/>
      <c r="Z20" s="102"/>
      <c r="AA20" s="103"/>
      <c r="AB20" s="104" t="str">
        <f t="shared" si="0"/>
        <v/>
      </c>
      <c r="AC20" s="104"/>
      <c r="AD20" s="104"/>
      <c r="AE20" s="15"/>
      <c r="AM20" s="59" t="s">
        <v>216</v>
      </c>
    </row>
    <row r="21" spans="1:43" s="16" customFormat="1" ht="39" customHeight="1" x14ac:dyDescent="0.25">
      <c r="A21" s="207" t="e">
        <f>IF(VLOOKUP(F6,BD!B:VI,224,0)=0,"----------------------------------------------------",(VLOOKUP(F6,BD!B:VI,224,0)))</f>
        <v>#N/A</v>
      </c>
      <c r="B21" s="208"/>
      <c r="C21" s="208"/>
      <c r="D21" s="208"/>
      <c r="E21" s="208"/>
      <c r="F21" s="208"/>
      <c r="G21" s="209"/>
      <c r="H21" s="210"/>
      <c r="I21" s="100"/>
      <c r="J21" s="100"/>
      <c r="K21" s="100"/>
      <c r="L21" s="100"/>
      <c r="M21" s="100"/>
      <c r="N21" s="100"/>
      <c r="O21" s="100"/>
      <c r="P21" s="100"/>
      <c r="Q21" s="100"/>
      <c r="R21" s="100"/>
      <c r="S21" s="100"/>
      <c r="T21" s="100"/>
      <c r="U21" s="100"/>
      <c r="V21" s="100"/>
      <c r="W21" s="100"/>
      <c r="X21" s="100"/>
      <c r="Y21" s="101"/>
      <c r="Z21" s="102"/>
      <c r="AA21" s="103"/>
      <c r="AB21" s="104" t="str">
        <f t="shared" si="0"/>
        <v/>
      </c>
      <c r="AC21" s="104"/>
      <c r="AD21" s="104"/>
      <c r="AE21" s="15"/>
      <c r="AM21" s="59" t="s">
        <v>222</v>
      </c>
    </row>
    <row r="22" spans="1:43" s="16" customFormat="1" ht="39" customHeight="1" x14ac:dyDescent="0.25">
      <c r="A22" s="207" t="e">
        <f>IF(VLOOKUP(F6,BD!B:VI,228,0)=0,"----------------------------------------------------",(VLOOKUP(F6,BD!B:VI,228,0)))</f>
        <v>#N/A</v>
      </c>
      <c r="B22" s="208"/>
      <c r="C22" s="208"/>
      <c r="D22" s="208"/>
      <c r="E22" s="208"/>
      <c r="F22" s="208"/>
      <c r="G22" s="209"/>
      <c r="H22" s="210"/>
      <c r="I22" s="100"/>
      <c r="J22" s="100"/>
      <c r="K22" s="100"/>
      <c r="L22" s="100"/>
      <c r="M22" s="100"/>
      <c r="N22" s="100"/>
      <c r="O22" s="100"/>
      <c r="P22" s="100"/>
      <c r="Q22" s="100"/>
      <c r="R22" s="100"/>
      <c r="S22" s="100"/>
      <c r="T22" s="100"/>
      <c r="U22" s="100"/>
      <c r="V22" s="100"/>
      <c r="W22" s="100"/>
      <c r="X22" s="100"/>
      <c r="Y22" s="101"/>
      <c r="Z22" s="102"/>
      <c r="AA22" s="103"/>
      <c r="AB22" s="104" t="str">
        <f t="shared" si="0"/>
        <v/>
      </c>
      <c r="AC22" s="104"/>
      <c r="AD22" s="104"/>
      <c r="AE22" s="15"/>
      <c r="AM22" s="59" t="s">
        <v>234</v>
      </c>
    </row>
    <row r="23" spans="1:43" s="16" customFormat="1" ht="39" customHeight="1" x14ac:dyDescent="0.25">
      <c r="A23" s="207" t="e">
        <f>IF(VLOOKUP(F6,BD!B:VI,232,0)=0,"----------------------------------------------------",(VLOOKUP(F6,BD!B:VI,232,0)))</f>
        <v>#N/A</v>
      </c>
      <c r="B23" s="208"/>
      <c r="C23" s="208"/>
      <c r="D23" s="208"/>
      <c r="E23" s="208"/>
      <c r="F23" s="208"/>
      <c r="G23" s="209"/>
      <c r="H23" s="210"/>
      <c r="I23" s="100"/>
      <c r="J23" s="100"/>
      <c r="K23" s="100"/>
      <c r="L23" s="100"/>
      <c r="M23" s="100"/>
      <c r="N23" s="100"/>
      <c r="O23" s="100"/>
      <c r="P23" s="100"/>
      <c r="Q23" s="100"/>
      <c r="R23" s="100"/>
      <c r="S23" s="100"/>
      <c r="T23" s="100"/>
      <c r="U23" s="100"/>
      <c r="V23" s="100"/>
      <c r="W23" s="100"/>
      <c r="X23" s="100"/>
      <c r="Y23" s="101"/>
      <c r="Z23" s="102"/>
      <c r="AA23" s="103"/>
      <c r="AB23" s="104" t="str">
        <f t="shared" si="0"/>
        <v/>
      </c>
      <c r="AC23" s="104"/>
      <c r="AD23" s="104"/>
      <c r="AE23" s="15"/>
      <c r="AM23" s="59" t="s">
        <v>235</v>
      </c>
    </row>
    <row r="24" spans="1:43" ht="18" customHeight="1" x14ac:dyDescent="0.25">
      <c r="A24" s="116" t="s">
        <v>212</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8"/>
      <c r="AL24" s="3" t="s">
        <v>210</v>
      </c>
      <c r="AM24" s="59" t="s">
        <v>214</v>
      </c>
      <c r="AN24" s="4"/>
      <c r="AO24" s="4"/>
      <c r="AP24" s="4"/>
      <c r="AQ24" s="4"/>
    </row>
    <row r="25" spans="1:43" x14ac:dyDescent="0.25">
      <c r="A25" s="17" t="s">
        <v>187</v>
      </c>
      <c r="B25" s="109" t="s">
        <v>188</v>
      </c>
      <c r="C25" s="109"/>
      <c r="D25" s="109"/>
      <c r="E25" s="109"/>
      <c r="F25" s="109"/>
      <c r="G25" s="109"/>
      <c r="H25" s="109"/>
      <c r="I25" s="109"/>
      <c r="J25" s="109"/>
      <c r="K25" s="109"/>
      <c r="L25" s="109"/>
      <c r="M25" s="109"/>
      <c r="N25" s="109"/>
      <c r="O25" s="109"/>
      <c r="P25" s="109"/>
      <c r="Q25" s="109"/>
      <c r="R25" s="110"/>
      <c r="S25" s="18" t="s">
        <v>189</v>
      </c>
      <c r="T25" s="108" t="s">
        <v>190</v>
      </c>
      <c r="U25" s="108"/>
      <c r="V25" s="108"/>
      <c r="W25" s="108"/>
      <c r="X25" s="19"/>
      <c r="Y25" s="20" t="s">
        <v>191</v>
      </c>
      <c r="Z25" s="119" t="s">
        <v>192</v>
      </c>
      <c r="AA25" s="119"/>
      <c r="AB25" s="119"/>
      <c r="AC25" s="119"/>
      <c r="AD25" s="119"/>
      <c r="AL25" s="4"/>
      <c r="AM25" s="59" t="s">
        <v>227</v>
      </c>
      <c r="AN25" s="4"/>
      <c r="AO25" s="4"/>
      <c r="AP25" s="4"/>
      <c r="AQ25" s="4"/>
    </row>
    <row r="26" spans="1:43" ht="13.5" customHeight="1" x14ac:dyDescent="0.25">
      <c r="A26" s="120">
        <v>1</v>
      </c>
      <c r="B26" s="123"/>
      <c r="C26" s="124"/>
      <c r="D26" s="124"/>
      <c r="E26" s="124"/>
      <c r="F26" s="124"/>
      <c r="G26" s="124"/>
      <c r="H26" s="124"/>
      <c r="I26" s="124"/>
      <c r="J26" s="124"/>
      <c r="K26" s="124"/>
      <c r="L26" s="124"/>
      <c r="M26" s="124"/>
      <c r="N26" s="124"/>
      <c r="O26" s="124"/>
      <c r="P26" s="124"/>
      <c r="Q26" s="124"/>
      <c r="R26" s="125"/>
      <c r="S26" s="29"/>
      <c r="T26" s="132"/>
      <c r="U26" s="133"/>
      <c r="V26" s="133"/>
      <c r="W26" s="133"/>
      <c r="X26" s="134"/>
      <c r="Y26" s="21"/>
      <c r="Z26" s="135"/>
      <c r="AA26" s="136"/>
      <c r="AB26" s="136"/>
      <c r="AC26" s="136"/>
      <c r="AD26" s="137"/>
      <c r="AL26" s="4"/>
      <c r="AM26" s="4"/>
      <c r="AN26" s="4"/>
      <c r="AO26" s="4"/>
      <c r="AP26" s="4"/>
      <c r="AQ26" s="4"/>
    </row>
    <row r="27" spans="1:43" ht="13.5" customHeight="1" x14ac:dyDescent="0.25">
      <c r="A27" s="121"/>
      <c r="B27" s="126"/>
      <c r="C27" s="127"/>
      <c r="D27" s="127"/>
      <c r="E27" s="127"/>
      <c r="F27" s="127"/>
      <c r="G27" s="127"/>
      <c r="H27" s="127"/>
      <c r="I27" s="127"/>
      <c r="J27" s="127"/>
      <c r="K27" s="127"/>
      <c r="L27" s="127"/>
      <c r="M27" s="127"/>
      <c r="N27" s="127"/>
      <c r="O27" s="127"/>
      <c r="P27" s="127"/>
      <c r="Q27" s="127"/>
      <c r="R27" s="128"/>
      <c r="S27" s="29"/>
      <c r="T27" s="132"/>
      <c r="U27" s="133"/>
      <c r="V27" s="133"/>
      <c r="W27" s="133"/>
      <c r="X27" s="134"/>
      <c r="Y27" s="21"/>
      <c r="Z27" s="138"/>
      <c r="AA27" s="139"/>
      <c r="AB27" s="139"/>
      <c r="AC27" s="139"/>
      <c r="AD27" s="140"/>
      <c r="AL27" s="4"/>
      <c r="AM27" s="4"/>
      <c r="AN27" s="4"/>
      <c r="AO27" s="4"/>
      <c r="AP27" s="4"/>
      <c r="AQ27" s="4"/>
    </row>
    <row r="28" spans="1:43" ht="13.5" customHeight="1" x14ac:dyDescent="0.25">
      <c r="A28" s="122"/>
      <c r="B28" s="129"/>
      <c r="C28" s="130"/>
      <c r="D28" s="130"/>
      <c r="E28" s="130"/>
      <c r="F28" s="130"/>
      <c r="G28" s="130"/>
      <c r="H28" s="130"/>
      <c r="I28" s="130"/>
      <c r="J28" s="130"/>
      <c r="K28" s="130"/>
      <c r="L28" s="130"/>
      <c r="M28" s="130"/>
      <c r="N28" s="130"/>
      <c r="O28" s="130"/>
      <c r="P28" s="130"/>
      <c r="Q28" s="130"/>
      <c r="R28" s="131"/>
      <c r="S28" s="29"/>
      <c r="T28" s="132"/>
      <c r="U28" s="133"/>
      <c r="V28" s="133"/>
      <c r="W28" s="133"/>
      <c r="X28" s="134"/>
      <c r="Y28" s="21"/>
      <c r="Z28" s="141"/>
      <c r="AA28" s="142"/>
      <c r="AB28" s="142"/>
      <c r="AC28" s="142"/>
      <c r="AD28" s="143"/>
      <c r="AL28" s="4"/>
      <c r="AM28" s="4"/>
      <c r="AN28" s="4"/>
      <c r="AO28" s="4"/>
      <c r="AP28" s="4"/>
      <c r="AQ28" s="4"/>
    </row>
    <row r="29" spans="1:43" ht="13.5" customHeight="1" x14ac:dyDescent="0.25">
      <c r="A29" s="120">
        <v>2</v>
      </c>
      <c r="B29" s="123"/>
      <c r="C29" s="124"/>
      <c r="D29" s="124"/>
      <c r="E29" s="124"/>
      <c r="F29" s="124"/>
      <c r="G29" s="124"/>
      <c r="H29" s="124"/>
      <c r="I29" s="124"/>
      <c r="J29" s="124"/>
      <c r="K29" s="124"/>
      <c r="L29" s="124"/>
      <c r="M29" s="124"/>
      <c r="N29" s="124"/>
      <c r="O29" s="124"/>
      <c r="P29" s="124"/>
      <c r="Q29" s="124"/>
      <c r="R29" s="125"/>
      <c r="S29" s="29"/>
      <c r="T29" s="132"/>
      <c r="U29" s="133"/>
      <c r="V29" s="133"/>
      <c r="W29" s="133"/>
      <c r="X29" s="134"/>
      <c r="Y29" s="21"/>
      <c r="Z29" s="135"/>
      <c r="AA29" s="136"/>
      <c r="AB29" s="136"/>
      <c r="AC29" s="136"/>
      <c r="AD29" s="137"/>
      <c r="AL29" s="4"/>
      <c r="AM29" s="4"/>
      <c r="AN29" s="4"/>
      <c r="AO29" s="4"/>
      <c r="AP29" s="4"/>
      <c r="AQ29" s="4"/>
    </row>
    <row r="30" spans="1:43" ht="13.5" customHeight="1" x14ac:dyDescent="0.25">
      <c r="A30" s="121"/>
      <c r="B30" s="126"/>
      <c r="C30" s="127"/>
      <c r="D30" s="127"/>
      <c r="E30" s="127"/>
      <c r="F30" s="127"/>
      <c r="G30" s="127"/>
      <c r="H30" s="127"/>
      <c r="I30" s="127"/>
      <c r="J30" s="127"/>
      <c r="K30" s="127"/>
      <c r="L30" s="127"/>
      <c r="M30" s="127"/>
      <c r="N30" s="127"/>
      <c r="O30" s="127"/>
      <c r="P30" s="127"/>
      <c r="Q30" s="127"/>
      <c r="R30" s="128"/>
      <c r="S30" s="29"/>
      <c r="T30" s="132"/>
      <c r="U30" s="133"/>
      <c r="V30" s="133"/>
      <c r="W30" s="133"/>
      <c r="X30" s="134"/>
      <c r="Y30" s="21"/>
      <c r="Z30" s="138"/>
      <c r="AA30" s="139"/>
      <c r="AB30" s="139"/>
      <c r="AC30" s="139"/>
      <c r="AD30" s="140"/>
      <c r="AL30" s="4"/>
      <c r="AM30" s="4"/>
      <c r="AN30" s="4"/>
      <c r="AO30" s="4"/>
      <c r="AP30" s="4"/>
      <c r="AQ30" s="4"/>
    </row>
    <row r="31" spans="1:43" ht="13.5" customHeight="1" x14ac:dyDescent="0.25">
      <c r="A31" s="122"/>
      <c r="B31" s="129"/>
      <c r="C31" s="130"/>
      <c r="D31" s="130"/>
      <c r="E31" s="130"/>
      <c r="F31" s="130"/>
      <c r="G31" s="130"/>
      <c r="H31" s="130"/>
      <c r="I31" s="130"/>
      <c r="J31" s="130"/>
      <c r="K31" s="130"/>
      <c r="L31" s="130"/>
      <c r="M31" s="130"/>
      <c r="N31" s="130"/>
      <c r="O31" s="130"/>
      <c r="P31" s="130"/>
      <c r="Q31" s="130"/>
      <c r="R31" s="131"/>
      <c r="S31" s="29"/>
      <c r="T31" s="132"/>
      <c r="U31" s="133"/>
      <c r="V31" s="133"/>
      <c r="W31" s="133"/>
      <c r="X31" s="134"/>
      <c r="Y31" s="21"/>
      <c r="Z31" s="141"/>
      <c r="AA31" s="142"/>
      <c r="AB31" s="142"/>
      <c r="AC31" s="142"/>
      <c r="AD31" s="143"/>
      <c r="AL31" s="4"/>
      <c r="AM31" s="4"/>
      <c r="AN31" s="4"/>
      <c r="AO31" s="4"/>
      <c r="AP31" s="4"/>
      <c r="AQ31" s="4"/>
    </row>
    <row r="32" spans="1:43" ht="13.5" customHeight="1" x14ac:dyDescent="0.25">
      <c r="A32" s="120">
        <v>3</v>
      </c>
      <c r="B32" s="123"/>
      <c r="C32" s="124"/>
      <c r="D32" s="124"/>
      <c r="E32" s="124"/>
      <c r="F32" s="124"/>
      <c r="G32" s="124"/>
      <c r="H32" s="124"/>
      <c r="I32" s="124"/>
      <c r="J32" s="124"/>
      <c r="K32" s="124"/>
      <c r="L32" s="124"/>
      <c r="M32" s="124"/>
      <c r="N32" s="124"/>
      <c r="O32" s="124"/>
      <c r="P32" s="124"/>
      <c r="Q32" s="124"/>
      <c r="R32" s="125"/>
      <c r="S32" s="29"/>
      <c r="T32" s="132"/>
      <c r="U32" s="133"/>
      <c r="V32" s="133"/>
      <c r="W32" s="133"/>
      <c r="X32" s="134"/>
      <c r="Y32" s="21"/>
      <c r="Z32" s="135"/>
      <c r="AA32" s="136"/>
      <c r="AB32" s="136"/>
      <c r="AC32" s="136"/>
      <c r="AD32" s="137"/>
      <c r="AL32" s="4"/>
      <c r="AM32" s="4"/>
      <c r="AN32" s="4"/>
      <c r="AO32" s="4"/>
      <c r="AP32" s="4"/>
      <c r="AQ32" s="4"/>
    </row>
    <row r="33" spans="1:43" ht="13.5" customHeight="1" x14ac:dyDescent="0.25">
      <c r="A33" s="121"/>
      <c r="B33" s="126"/>
      <c r="C33" s="127"/>
      <c r="D33" s="127"/>
      <c r="E33" s="127"/>
      <c r="F33" s="127"/>
      <c r="G33" s="127"/>
      <c r="H33" s="127"/>
      <c r="I33" s="127"/>
      <c r="J33" s="127"/>
      <c r="K33" s="127"/>
      <c r="L33" s="127"/>
      <c r="M33" s="127"/>
      <c r="N33" s="127"/>
      <c r="O33" s="127"/>
      <c r="P33" s="127"/>
      <c r="Q33" s="127"/>
      <c r="R33" s="128"/>
      <c r="S33" s="29"/>
      <c r="T33" s="132"/>
      <c r="U33" s="133"/>
      <c r="V33" s="133"/>
      <c r="W33" s="133"/>
      <c r="X33" s="134"/>
      <c r="Y33" s="21"/>
      <c r="Z33" s="138"/>
      <c r="AA33" s="139"/>
      <c r="AB33" s="139"/>
      <c r="AC33" s="139"/>
      <c r="AD33" s="140"/>
      <c r="AL33" s="4"/>
      <c r="AM33" s="4"/>
      <c r="AN33" s="4"/>
      <c r="AO33" s="4"/>
      <c r="AP33" s="4"/>
      <c r="AQ33" s="4"/>
    </row>
    <row r="34" spans="1:43" ht="13.5" customHeight="1" x14ac:dyDescent="0.25">
      <c r="A34" s="122"/>
      <c r="B34" s="129"/>
      <c r="C34" s="130"/>
      <c r="D34" s="130"/>
      <c r="E34" s="130"/>
      <c r="F34" s="130"/>
      <c r="G34" s="130"/>
      <c r="H34" s="130"/>
      <c r="I34" s="130"/>
      <c r="J34" s="130"/>
      <c r="K34" s="130"/>
      <c r="L34" s="130"/>
      <c r="M34" s="130"/>
      <c r="N34" s="130"/>
      <c r="O34" s="130"/>
      <c r="P34" s="130"/>
      <c r="Q34" s="130"/>
      <c r="R34" s="131"/>
      <c r="S34" s="29"/>
      <c r="T34" s="132"/>
      <c r="U34" s="133"/>
      <c r="V34" s="133"/>
      <c r="W34" s="133"/>
      <c r="X34" s="134"/>
      <c r="Y34" s="21"/>
      <c r="Z34" s="141"/>
      <c r="AA34" s="142"/>
      <c r="AB34" s="142"/>
      <c r="AC34" s="142"/>
      <c r="AD34" s="143"/>
      <c r="AL34" s="4"/>
      <c r="AM34" s="4"/>
      <c r="AN34" s="4"/>
      <c r="AO34" s="4"/>
      <c r="AP34" s="4"/>
      <c r="AQ34" s="4"/>
    </row>
    <row r="35" spans="1:43" x14ac:dyDescent="0.25">
      <c r="A35" s="17" t="s">
        <v>187</v>
      </c>
      <c r="B35" s="109" t="s">
        <v>193</v>
      </c>
      <c r="C35" s="109"/>
      <c r="D35" s="109"/>
      <c r="E35" s="109"/>
      <c r="F35" s="109"/>
      <c r="G35" s="109"/>
      <c r="H35" s="109"/>
      <c r="I35" s="109"/>
      <c r="J35" s="109"/>
      <c r="K35" s="109"/>
      <c r="L35" s="109"/>
      <c r="M35" s="109"/>
      <c r="N35" s="109"/>
      <c r="O35" s="109"/>
      <c r="P35" s="109"/>
      <c r="Q35" s="109"/>
      <c r="R35" s="110"/>
      <c r="S35" s="33" t="s">
        <v>189</v>
      </c>
      <c r="T35" s="108" t="s">
        <v>190</v>
      </c>
      <c r="U35" s="108"/>
      <c r="V35" s="108"/>
      <c r="W35" s="108"/>
      <c r="X35" s="19"/>
      <c r="Y35" s="32" t="s">
        <v>191</v>
      </c>
      <c r="Z35" s="144" t="s">
        <v>192</v>
      </c>
      <c r="AA35" s="145"/>
      <c r="AB35" s="145"/>
      <c r="AC35" s="145"/>
      <c r="AD35" s="146"/>
      <c r="AL35" s="4"/>
      <c r="AM35" s="4"/>
      <c r="AN35" s="4"/>
      <c r="AO35" s="4"/>
      <c r="AP35" s="4"/>
      <c r="AQ35" s="4"/>
    </row>
    <row r="36" spans="1:43" ht="12.75" customHeight="1" x14ac:dyDescent="0.25">
      <c r="A36" s="120">
        <v>4</v>
      </c>
      <c r="B36" s="147"/>
      <c r="C36" s="148"/>
      <c r="D36" s="148"/>
      <c r="E36" s="148"/>
      <c r="F36" s="148"/>
      <c r="G36" s="148"/>
      <c r="H36" s="148"/>
      <c r="I36" s="148"/>
      <c r="J36" s="148"/>
      <c r="K36" s="148"/>
      <c r="L36" s="148"/>
      <c r="M36" s="148"/>
      <c r="N36" s="148"/>
      <c r="O36" s="148"/>
      <c r="P36" s="148"/>
      <c r="Q36" s="148"/>
      <c r="R36" s="149"/>
      <c r="S36" s="29"/>
      <c r="T36" s="132"/>
      <c r="U36" s="133"/>
      <c r="V36" s="133"/>
      <c r="W36" s="133"/>
      <c r="X36" s="134"/>
      <c r="Y36" s="21"/>
      <c r="Z36" s="135"/>
      <c r="AA36" s="136"/>
      <c r="AB36" s="136"/>
      <c r="AC36" s="136"/>
      <c r="AD36" s="137"/>
      <c r="AL36" s="4"/>
      <c r="AM36" s="4"/>
      <c r="AN36" s="4"/>
      <c r="AO36" s="4"/>
      <c r="AP36" s="4"/>
      <c r="AQ36" s="4"/>
    </row>
    <row r="37" spans="1:43" ht="12.75" customHeight="1" x14ac:dyDescent="0.25">
      <c r="A37" s="121"/>
      <c r="B37" s="150"/>
      <c r="C37" s="151"/>
      <c r="D37" s="151"/>
      <c r="E37" s="151"/>
      <c r="F37" s="151"/>
      <c r="G37" s="151"/>
      <c r="H37" s="151"/>
      <c r="I37" s="151"/>
      <c r="J37" s="151"/>
      <c r="K37" s="151"/>
      <c r="L37" s="151"/>
      <c r="M37" s="151"/>
      <c r="N37" s="151"/>
      <c r="O37" s="151"/>
      <c r="P37" s="151"/>
      <c r="Q37" s="151"/>
      <c r="R37" s="152"/>
      <c r="S37" s="29"/>
      <c r="T37" s="132"/>
      <c r="U37" s="133"/>
      <c r="V37" s="133"/>
      <c r="W37" s="133"/>
      <c r="X37" s="134"/>
      <c r="Y37" s="21"/>
      <c r="Z37" s="138"/>
      <c r="AA37" s="139"/>
      <c r="AB37" s="139"/>
      <c r="AC37" s="139"/>
      <c r="AD37" s="140"/>
      <c r="AL37" s="4"/>
      <c r="AM37" s="4"/>
      <c r="AN37" s="4"/>
      <c r="AO37" s="4"/>
      <c r="AP37" s="4"/>
      <c r="AQ37" s="4"/>
    </row>
    <row r="38" spans="1:43" ht="12.75" customHeight="1" x14ac:dyDescent="0.25">
      <c r="A38" s="122"/>
      <c r="B38" s="153"/>
      <c r="C38" s="154"/>
      <c r="D38" s="154"/>
      <c r="E38" s="154"/>
      <c r="F38" s="154"/>
      <c r="G38" s="154"/>
      <c r="H38" s="154"/>
      <c r="I38" s="154"/>
      <c r="J38" s="154"/>
      <c r="K38" s="154"/>
      <c r="L38" s="154"/>
      <c r="M38" s="154"/>
      <c r="N38" s="154"/>
      <c r="O38" s="154"/>
      <c r="P38" s="154"/>
      <c r="Q38" s="154"/>
      <c r="R38" s="155"/>
      <c r="S38" s="29"/>
      <c r="T38" s="132"/>
      <c r="U38" s="133"/>
      <c r="V38" s="133"/>
      <c r="W38" s="133"/>
      <c r="X38" s="134"/>
      <c r="Y38" s="21"/>
      <c r="Z38" s="141"/>
      <c r="AA38" s="142"/>
      <c r="AB38" s="142"/>
      <c r="AC38" s="142"/>
      <c r="AD38" s="143"/>
      <c r="AL38" s="4"/>
      <c r="AM38" s="4"/>
      <c r="AN38" s="4"/>
      <c r="AO38" s="4"/>
      <c r="AP38" s="4"/>
      <c r="AQ38" s="4"/>
    </row>
    <row r="39" spans="1:43" ht="12.75" customHeight="1" x14ac:dyDescent="0.25">
      <c r="A39" s="120">
        <v>5</v>
      </c>
      <c r="B39" s="147"/>
      <c r="C39" s="148"/>
      <c r="D39" s="148"/>
      <c r="E39" s="148"/>
      <c r="F39" s="148"/>
      <c r="G39" s="148"/>
      <c r="H39" s="148"/>
      <c r="I39" s="148"/>
      <c r="J39" s="148"/>
      <c r="K39" s="148"/>
      <c r="L39" s="148"/>
      <c r="M39" s="148"/>
      <c r="N39" s="148"/>
      <c r="O39" s="148"/>
      <c r="P39" s="148"/>
      <c r="Q39" s="148"/>
      <c r="R39" s="149"/>
      <c r="S39" s="29"/>
      <c r="T39" s="132"/>
      <c r="U39" s="133"/>
      <c r="V39" s="133"/>
      <c r="W39" s="133"/>
      <c r="X39" s="134"/>
      <c r="Y39" s="21"/>
      <c r="Z39" s="135"/>
      <c r="AA39" s="136"/>
      <c r="AB39" s="136"/>
      <c r="AC39" s="136"/>
      <c r="AD39" s="137"/>
      <c r="AL39" s="4"/>
      <c r="AM39" s="4"/>
      <c r="AN39" s="4"/>
      <c r="AO39" s="4"/>
      <c r="AP39" s="4"/>
      <c r="AQ39" s="4"/>
    </row>
    <row r="40" spans="1:43" ht="12.75" customHeight="1" x14ac:dyDescent="0.25">
      <c r="A40" s="121"/>
      <c r="B40" s="150"/>
      <c r="C40" s="151"/>
      <c r="D40" s="151"/>
      <c r="E40" s="151"/>
      <c r="F40" s="151"/>
      <c r="G40" s="151"/>
      <c r="H40" s="151"/>
      <c r="I40" s="151"/>
      <c r="J40" s="151"/>
      <c r="K40" s="151"/>
      <c r="L40" s="151"/>
      <c r="M40" s="151"/>
      <c r="N40" s="151"/>
      <c r="O40" s="151"/>
      <c r="P40" s="151"/>
      <c r="Q40" s="151"/>
      <c r="R40" s="152"/>
      <c r="S40" s="29"/>
      <c r="T40" s="132"/>
      <c r="U40" s="133"/>
      <c r="V40" s="133"/>
      <c r="W40" s="133"/>
      <c r="X40" s="134"/>
      <c r="Y40" s="21"/>
      <c r="Z40" s="138"/>
      <c r="AA40" s="139"/>
      <c r="AB40" s="139"/>
      <c r="AC40" s="139"/>
      <c r="AD40" s="140"/>
      <c r="AL40" s="4"/>
      <c r="AM40" s="4"/>
      <c r="AN40" s="4"/>
      <c r="AO40" s="4"/>
      <c r="AP40" s="4"/>
      <c r="AQ40" s="4"/>
    </row>
    <row r="41" spans="1:43" ht="12.75" customHeight="1" x14ac:dyDescent="0.25">
      <c r="A41" s="122"/>
      <c r="B41" s="153"/>
      <c r="C41" s="154"/>
      <c r="D41" s="154"/>
      <c r="E41" s="154"/>
      <c r="F41" s="154"/>
      <c r="G41" s="154"/>
      <c r="H41" s="154"/>
      <c r="I41" s="154"/>
      <c r="J41" s="154"/>
      <c r="K41" s="154"/>
      <c r="L41" s="154"/>
      <c r="M41" s="154"/>
      <c r="N41" s="154"/>
      <c r="O41" s="154"/>
      <c r="P41" s="154"/>
      <c r="Q41" s="154"/>
      <c r="R41" s="155"/>
      <c r="S41" s="29"/>
      <c r="T41" s="132"/>
      <c r="U41" s="133"/>
      <c r="V41" s="133"/>
      <c r="W41" s="133"/>
      <c r="X41" s="134"/>
      <c r="Y41" s="21"/>
      <c r="Z41" s="141"/>
      <c r="AA41" s="142"/>
      <c r="AB41" s="142"/>
      <c r="AC41" s="142"/>
      <c r="AD41" s="143"/>
      <c r="AL41" s="4"/>
      <c r="AM41" s="4"/>
      <c r="AN41" s="4"/>
      <c r="AO41" s="4"/>
      <c r="AP41" s="4"/>
      <c r="AQ41" s="4"/>
    </row>
    <row r="42" spans="1:43" ht="12.75" customHeight="1" x14ac:dyDescent="0.25">
      <c r="A42" s="120">
        <v>6</v>
      </c>
      <c r="B42" s="147"/>
      <c r="C42" s="148"/>
      <c r="D42" s="148"/>
      <c r="E42" s="148"/>
      <c r="F42" s="148"/>
      <c r="G42" s="148"/>
      <c r="H42" s="148"/>
      <c r="I42" s="148"/>
      <c r="J42" s="148"/>
      <c r="K42" s="148"/>
      <c r="L42" s="148"/>
      <c r="M42" s="148"/>
      <c r="N42" s="148"/>
      <c r="O42" s="148"/>
      <c r="P42" s="148"/>
      <c r="Q42" s="148"/>
      <c r="R42" s="149"/>
      <c r="S42" s="29"/>
      <c r="T42" s="132"/>
      <c r="U42" s="133"/>
      <c r="V42" s="133"/>
      <c r="W42" s="133"/>
      <c r="X42" s="134"/>
      <c r="Y42" s="21"/>
      <c r="Z42" s="135"/>
      <c r="AA42" s="136"/>
      <c r="AB42" s="136"/>
      <c r="AC42" s="136"/>
      <c r="AD42" s="137"/>
      <c r="AL42" s="4"/>
      <c r="AM42" s="4"/>
      <c r="AN42" s="4"/>
      <c r="AO42" s="4"/>
      <c r="AP42" s="4"/>
      <c r="AQ42" s="4"/>
    </row>
    <row r="43" spans="1:43" ht="12.75" customHeight="1" x14ac:dyDescent="0.25">
      <c r="A43" s="121"/>
      <c r="B43" s="150"/>
      <c r="C43" s="151"/>
      <c r="D43" s="151"/>
      <c r="E43" s="151"/>
      <c r="F43" s="151"/>
      <c r="G43" s="151"/>
      <c r="H43" s="151"/>
      <c r="I43" s="151"/>
      <c r="J43" s="151"/>
      <c r="K43" s="151"/>
      <c r="L43" s="151"/>
      <c r="M43" s="151"/>
      <c r="N43" s="151"/>
      <c r="O43" s="151"/>
      <c r="P43" s="151"/>
      <c r="Q43" s="151"/>
      <c r="R43" s="152"/>
      <c r="S43" s="29"/>
      <c r="T43" s="132"/>
      <c r="U43" s="133"/>
      <c r="V43" s="133"/>
      <c r="W43" s="133"/>
      <c r="X43" s="134"/>
      <c r="Y43" s="21"/>
      <c r="Z43" s="138"/>
      <c r="AA43" s="139"/>
      <c r="AB43" s="139"/>
      <c r="AC43" s="139"/>
      <c r="AD43" s="140"/>
      <c r="AL43" s="4"/>
      <c r="AM43" s="4"/>
      <c r="AN43" s="4"/>
      <c r="AO43" s="4"/>
      <c r="AP43" s="4"/>
      <c r="AQ43" s="4"/>
    </row>
    <row r="44" spans="1:43" ht="12.75" customHeight="1" x14ac:dyDescent="0.25">
      <c r="A44" s="122"/>
      <c r="B44" s="153"/>
      <c r="C44" s="154"/>
      <c r="D44" s="154"/>
      <c r="E44" s="154"/>
      <c r="F44" s="154"/>
      <c r="G44" s="154"/>
      <c r="H44" s="154"/>
      <c r="I44" s="154"/>
      <c r="J44" s="154"/>
      <c r="K44" s="154"/>
      <c r="L44" s="154"/>
      <c r="M44" s="154"/>
      <c r="N44" s="154"/>
      <c r="O44" s="154"/>
      <c r="P44" s="154"/>
      <c r="Q44" s="154"/>
      <c r="R44" s="155"/>
      <c r="S44" s="29"/>
      <c r="T44" s="132"/>
      <c r="U44" s="133"/>
      <c r="V44" s="133"/>
      <c r="W44" s="133"/>
      <c r="X44" s="134"/>
      <c r="Y44" s="21"/>
      <c r="Z44" s="141"/>
      <c r="AA44" s="142"/>
      <c r="AB44" s="142"/>
      <c r="AC44" s="142"/>
      <c r="AD44" s="143"/>
      <c r="AL44" s="4"/>
      <c r="AM44" s="4"/>
      <c r="AN44" s="4"/>
      <c r="AO44" s="4"/>
      <c r="AP44" s="4"/>
      <c r="AQ44" s="4"/>
    </row>
    <row r="45" spans="1:43" ht="12.75" customHeight="1" x14ac:dyDescent="0.25">
      <c r="A45" s="120">
        <v>7</v>
      </c>
      <c r="B45" s="147"/>
      <c r="C45" s="148"/>
      <c r="D45" s="148"/>
      <c r="E45" s="148"/>
      <c r="F45" s="148"/>
      <c r="G45" s="148"/>
      <c r="H45" s="148"/>
      <c r="I45" s="148"/>
      <c r="J45" s="148"/>
      <c r="K45" s="148"/>
      <c r="L45" s="148"/>
      <c r="M45" s="148"/>
      <c r="N45" s="148"/>
      <c r="O45" s="148"/>
      <c r="P45" s="148"/>
      <c r="Q45" s="148"/>
      <c r="R45" s="149"/>
      <c r="S45" s="29"/>
      <c r="T45" s="132"/>
      <c r="U45" s="133"/>
      <c r="V45" s="133"/>
      <c r="W45" s="133"/>
      <c r="X45" s="134"/>
      <c r="Y45" s="21"/>
      <c r="Z45" s="135"/>
      <c r="AA45" s="136"/>
      <c r="AB45" s="136"/>
      <c r="AC45" s="136"/>
      <c r="AD45" s="137"/>
      <c r="AL45" s="4"/>
      <c r="AM45" s="4"/>
      <c r="AN45" s="4"/>
      <c r="AO45" s="4"/>
      <c r="AP45" s="4"/>
      <c r="AQ45" s="4"/>
    </row>
    <row r="46" spans="1:43" ht="12.75" customHeight="1" x14ac:dyDescent="0.25">
      <c r="A46" s="121"/>
      <c r="B46" s="150"/>
      <c r="C46" s="151"/>
      <c r="D46" s="151"/>
      <c r="E46" s="151"/>
      <c r="F46" s="151"/>
      <c r="G46" s="151"/>
      <c r="H46" s="151"/>
      <c r="I46" s="151"/>
      <c r="J46" s="151"/>
      <c r="K46" s="151"/>
      <c r="L46" s="151"/>
      <c r="M46" s="151"/>
      <c r="N46" s="151"/>
      <c r="O46" s="151"/>
      <c r="P46" s="151"/>
      <c r="Q46" s="151"/>
      <c r="R46" s="152"/>
      <c r="S46" s="29"/>
      <c r="T46" s="132"/>
      <c r="U46" s="133"/>
      <c r="V46" s="133"/>
      <c r="W46" s="133"/>
      <c r="X46" s="134"/>
      <c r="Y46" s="21"/>
      <c r="Z46" s="138"/>
      <c r="AA46" s="139"/>
      <c r="AB46" s="139"/>
      <c r="AC46" s="139"/>
      <c r="AD46" s="140"/>
      <c r="AL46" s="4"/>
      <c r="AM46" s="4"/>
      <c r="AN46" s="4"/>
      <c r="AO46" s="4"/>
      <c r="AP46" s="4"/>
      <c r="AQ46" s="4"/>
    </row>
    <row r="47" spans="1:43" ht="12.75" customHeight="1" x14ac:dyDescent="0.25">
      <c r="A47" s="122"/>
      <c r="B47" s="153"/>
      <c r="C47" s="154"/>
      <c r="D47" s="154"/>
      <c r="E47" s="154"/>
      <c r="F47" s="154"/>
      <c r="G47" s="154"/>
      <c r="H47" s="154"/>
      <c r="I47" s="154"/>
      <c r="J47" s="154"/>
      <c r="K47" s="154"/>
      <c r="L47" s="154"/>
      <c r="M47" s="154"/>
      <c r="N47" s="154"/>
      <c r="O47" s="154"/>
      <c r="P47" s="154"/>
      <c r="Q47" s="154"/>
      <c r="R47" s="155"/>
      <c r="S47" s="29"/>
      <c r="T47" s="132"/>
      <c r="U47" s="133"/>
      <c r="V47" s="133"/>
      <c r="W47" s="133"/>
      <c r="X47" s="134"/>
      <c r="Y47" s="21"/>
      <c r="Z47" s="141"/>
      <c r="AA47" s="142"/>
      <c r="AB47" s="142"/>
      <c r="AC47" s="142"/>
      <c r="AD47" s="143"/>
      <c r="AL47" s="4"/>
      <c r="AM47" s="4"/>
      <c r="AN47" s="4"/>
      <c r="AO47" s="4"/>
      <c r="AP47" s="4"/>
      <c r="AQ47" s="4"/>
    </row>
    <row r="48" spans="1:43" ht="12.75" customHeight="1" x14ac:dyDescent="0.25">
      <c r="A48" s="120">
        <v>8</v>
      </c>
      <c r="B48" s="147"/>
      <c r="C48" s="148"/>
      <c r="D48" s="148"/>
      <c r="E48" s="148"/>
      <c r="F48" s="148"/>
      <c r="G48" s="148"/>
      <c r="H48" s="148"/>
      <c r="I48" s="148"/>
      <c r="J48" s="148"/>
      <c r="K48" s="148"/>
      <c r="L48" s="148"/>
      <c r="M48" s="148"/>
      <c r="N48" s="148"/>
      <c r="O48" s="148"/>
      <c r="P48" s="148"/>
      <c r="Q48" s="148"/>
      <c r="R48" s="149"/>
      <c r="S48" s="29"/>
      <c r="T48" s="132"/>
      <c r="U48" s="133"/>
      <c r="V48" s="133"/>
      <c r="W48" s="133"/>
      <c r="X48" s="134"/>
      <c r="Y48" s="21"/>
      <c r="Z48" s="135"/>
      <c r="AA48" s="136"/>
      <c r="AB48" s="136"/>
      <c r="AC48" s="136"/>
      <c r="AD48" s="137"/>
      <c r="AL48" s="4"/>
      <c r="AM48" s="4"/>
      <c r="AN48" s="4"/>
      <c r="AO48" s="4"/>
      <c r="AP48" s="4"/>
      <c r="AQ48" s="4"/>
    </row>
    <row r="49" spans="1:43" ht="12.75" customHeight="1" x14ac:dyDescent="0.25">
      <c r="A49" s="121"/>
      <c r="B49" s="150"/>
      <c r="C49" s="151"/>
      <c r="D49" s="151"/>
      <c r="E49" s="151"/>
      <c r="F49" s="151"/>
      <c r="G49" s="151"/>
      <c r="H49" s="151"/>
      <c r="I49" s="151"/>
      <c r="J49" s="151"/>
      <c r="K49" s="151"/>
      <c r="L49" s="151"/>
      <c r="M49" s="151"/>
      <c r="N49" s="151"/>
      <c r="O49" s="151"/>
      <c r="P49" s="151"/>
      <c r="Q49" s="151"/>
      <c r="R49" s="152"/>
      <c r="S49" s="29"/>
      <c r="T49" s="132"/>
      <c r="U49" s="133"/>
      <c r="V49" s="133"/>
      <c r="W49" s="133"/>
      <c r="X49" s="134"/>
      <c r="Y49" s="21"/>
      <c r="Z49" s="138"/>
      <c r="AA49" s="139"/>
      <c r="AB49" s="139"/>
      <c r="AC49" s="139"/>
      <c r="AD49" s="140"/>
      <c r="AL49" s="4"/>
      <c r="AM49" s="4"/>
      <c r="AN49" s="4"/>
      <c r="AO49" s="4"/>
      <c r="AP49" s="4"/>
      <c r="AQ49" s="4"/>
    </row>
    <row r="50" spans="1:43" ht="12.75" customHeight="1" x14ac:dyDescent="0.25">
      <c r="A50" s="122"/>
      <c r="B50" s="153"/>
      <c r="C50" s="154"/>
      <c r="D50" s="154"/>
      <c r="E50" s="154"/>
      <c r="F50" s="154"/>
      <c r="G50" s="154"/>
      <c r="H50" s="154"/>
      <c r="I50" s="154"/>
      <c r="J50" s="154"/>
      <c r="K50" s="154"/>
      <c r="L50" s="154"/>
      <c r="M50" s="154"/>
      <c r="N50" s="154"/>
      <c r="O50" s="154"/>
      <c r="P50" s="154"/>
      <c r="Q50" s="154"/>
      <c r="R50" s="155"/>
      <c r="S50" s="29"/>
      <c r="T50" s="132"/>
      <c r="U50" s="133"/>
      <c r="V50" s="133"/>
      <c r="W50" s="133"/>
      <c r="X50" s="134"/>
      <c r="Y50" s="21"/>
      <c r="Z50" s="141"/>
      <c r="AA50" s="142"/>
      <c r="AB50" s="142"/>
      <c r="AC50" s="142"/>
      <c r="AD50" s="143"/>
      <c r="AL50" s="4"/>
      <c r="AM50" s="4"/>
      <c r="AN50" s="4"/>
      <c r="AO50" s="4"/>
      <c r="AP50" s="4"/>
      <c r="AQ50" s="4"/>
    </row>
    <row r="51" spans="1:43" ht="12.75" customHeight="1" x14ac:dyDescent="0.25">
      <c r="A51" s="120">
        <v>9</v>
      </c>
      <c r="B51" s="147"/>
      <c r="C51" s="148"/>
      <c r="D51" s="148"/>
      <c r="E51" s="148"/>
      <c r="F51" s="148"/>
      <c r="G51" s="148"/>
      <c r="H51" s="148"/>
      <c r="I51" s="148"/>
      <c r="J51" s="148"/>
      <c r="K51" s="148"/>
      <c r="L51" s="148"/>
      <c r="M51" s="148"/>
      <c r="N51" s="148"/>
      <c r="O51" s="148"/>
      <c r="P51" s="148"/>
      <c r="Q51" s="148"/>
      <c r="R51" s="149"/>
      <c r="S51" s="29"/>
      <c r="T51" s="132"/>
      <c r="U51" s="133"/>
      <c r="V51" s="133"/>
      <c r="W51" s="133"/>
      <c r="X51" s="134"/>
      <c r="Y51" s="21"/>
      <c r="Z51" s="135"/>
      <c r="AA51" s="136"/>
      <c r="AB51" s="136"/>
      <c r="AC51" s="136"/>
      <c r="AD51" s="137"/>
      <c r="AL51" s="4"/>
      <c r="AM51" s="4"/>
      <c r="AN51" s="4"/>
      <c r="AO51" s="4"/>
      <c r="AP51" s="4"/>
      <c r="AQ51" s="4"/>
    </row>
    <row r="52" spans="1:43" ht="12.75" customHeight="1" x14ac:dyDescent="0.25">
      <c r="A52" s="121"/>
      <c r="B52" s="150"/>
      <c r="C52" s="151"/>
      <c r="D52" s="151"/>
      <c r="E52" s="151"/>
      <c r="F52" s="151"/>
      <c r="G52" s="151"/>
      <c r="H52" s="151"/>
      <c r="I52" s="151"/>
      <c r="J52" s="151"/>
      <c r="K52" s="151"/>
      <c r="L52" s="151"/>
      <c r="M52" s="151"/>
      <c r="N52" s="151"/>
      <c r="O52" s="151"/>
      <c r="P52" s="151"/>
      <c r="Q52" s="151"/>
      <c r="R52" s="152"/>
      <c r="S52" s="29"/>
      <c r="T52" s="132"/>
      <c r="U52" s="133"/>
      <c r="V52" s="133"/>
      <c r="W52" s="133"/>
      <c r="X52" s="134"/>
      <c r="Y52" s="21"/>
      <c r="Z52" s="138"/>
      <c r="AA52" s="139"/>
      <c r="AB52" s="139"/>
      <c r="AC52" s="139"/>
      <c r="AD52" s="140"/>
      <c r="AL52" s="4"/>
      <c r="AM52" s="4"/>
      <c r="AN52" s="4"/>
      <c r="AO52" s="4"/>
      <c r="AP52" s="4"/>
      <c r="AQ52" s="4"/>
    </row>
    <row r="53" spans="1:43" ht="12.75" customHeight="1" x14ac:dyDescent="0.25">
      <c r="A53" s="122"/>
      <c r="B53" s="153"/>
      <c r="C53" s="154"/>
      <c r="D53" s="154"/>
      <c r="E53" s="154"/>
      <c r="F53" s="154"/>
      <c r="G53" s="154"/>
      <c r="H53" s="154"/>
      <c r="I53" s="154"/>
      <c r="J53" s="154"/>
      <c r="K53" s="154"/>
      <c r="L53" s="154"/>
      <c r="M53" s="154"/>
      <c r="N53" s="154"/>
      <c r="O53" s="154"/>
      <c r="P53" s="154"/>
      <c r="Q53" s="154"/>
      <c r="R53" s="155"/>
      <c r="S53" s="29"/>
      <c r="T53" s="132"/>
      <c r="U53" s="133"/>
      <c r="V53" s="133"/>
      <c r="W53" s="133"/>
      <c r="X53" s="134"/>
      <c r="Y53" s="21"/>
      <c r="Z53" s="141"/>
      <c r="AA53" s="142"/>
      <c r="AB53" s="142"/>
      <c r="AC53" s="142"/>
      <c r="AD53" s="143"/>
      <c r="AL53" s="4"/>
      <c r="AM53" s="4"/>
      <c r="AN53" s="4"/>
      <c r="AO53" s="4"/>
      <c r="AP53" s="4"/>
      <c r="AQ53" s="4"/>
    </row>
    <row r="54" spans="1:43" ht="12.75" customHeight="1" x14ac:dyDescent="0.25">
      <c r="A54" s="120">
        <v>10</v>
      </c>
      <c r="B54" s="147"/>
      <c r="C54" s="148"/>
      <c r="D54" s="148"/>
      <c r="E54" s="148"/>
      <c r="F54" s="148"/>
      <c r="G54" s="148"/>
      <c r="H54" s="148"/>
      <c r="I54" s="148"/>
      <c r="J54" s="148"/>
      <c r="K54" s="148"/>
      <c r="L54" s="148"/>
      <c r="M54" s="148"/>
      <c r="N54" s="148"/>
      <c r="O54" s="148"/>
      <c r="P54" s="148"/>
      <c r="Q54" s="148"/>
      <c r="R54" s="149"/>
      <c r="S54" s="29"/>
      <c r="T54" s="132"/>
      <c r="U54" s="133"/>
      <c r="V54" s="133"/>
      <c r="W54" s="133"/>
      <c r="X54" s="134"/>
      <c r="Y54" s="21"/>
      <c r="Z54" s="135"/>
      <c r="AA54" s="136"/>
      <c r="AB54" s="136"/>
      <c r="AC54" s="136"/>
      <c r="AD54" s="137"/>
      <c r="AL54" s="4"/>
      <c r="AM54" s="4"/>
      <c r="AN54" s="4"/>
      <c r="AO54" s="4"/>
      <c r="AP54" s="4"/>
      <c r="AQ54" s="4"/>
    </row>
    <row r="55" spans="1:43" ht="12.75" customHeight="1" x14ac:dyDescent="0.25">
      <c r="A55" s="121"/>
      <c r="B55" s="150"/>
      <c r="C55" s="151"/>
      <c r="D55" s="151"/>
      <c r="E55" s="151"/>
      <c r="F55" s="151"/>
      <c r="G55" s="151"/>
      <c r="H55" s="151"/>
      <c r="I55" s="151"/>
      <c r="J55" s="151"/>
      <c r="K55" s="151"/>
      <c r="L55" s="151"/>
      <c r="M55" s="151"/>
      <c r="N55" s="151"/>
      <c r="O55" s="151"/>
      <c r="P55" s="151"/>
      <c r="Q55" s="151"/>
      <c r="R55" s="152"/>
      <c r="S55" s="29"/>
      <c r="T55" s="132"/>
      <c r="U55" s="133"/>
      <c r="V55" s="133"/>
      <c r="W55" s="133"/>
      <c r="X55" s="134"/>
      <c r="Y55" s="21"/>
      <c r="Z55" s="138"/>
      <c r="AA55" s="139"/>
      <c r="AB55" s="139"/>
      <c r="AC55" s="139"/>
      <c r="AD55" s="140"/>
      <c r="AL55" s="4"/>
      <c r="AM55" s="4"/>
      <c r="AN55" s="4"/>
      <c r="AO55" s="4"/>
      <c r="AP55" s="4"/>
      <c r="AQ55" s="4"/>
    </row>
    <row r="56" spans="1:43" ht="12.75" customHeight="1" x14ac:dyDescent="0.25">
      <c r="A56" s="122"/>
      <c r="B56" s="153"/>
      <c r="C56" s="154"/>
      <c r="D56" s="154"/>
      <c r="E56" s="154"/>
      <c r="F56" s="154"/>
      <c r="G56" s="154"/>
      <c r="H56" s="154"/>
      <c r="I56" s="154"/>
      <c r="J56" s="154"/>
      <c r="K56" s="154"/>
      <c r="L56" s="154"/>
      <c r="M56" s="154"/>
      <c r="N56" s="154"/>
      <c r="O56" s="154"/>
      <c r="P56" s="154"/>
      <c r="Q56" s="154"/>
      <c r="R56" s="155"/>
      <c r="S56" s="29"/>
      <c r="T56" s="132"/>
      <c r="U56" s="133"/>
      <c r="V56" s="133"/>
      <c r="W56" s="133"/>
      <c r="X56" s="134"/>
      <c r="Y56" s="21"/>
      <c r="Z56" s="141"/>
      <c r="AA56" s="142"/>
      <c r="AB56" s="142"/>
      <c r="AC56" s="142"/>
      <c r="AD56" s="143"/>
      <c r="AL56" s="4"/>
      <c r="AM56" s="4"/>
      <c r="AN56" s="4"/>
      <c r="AO56" s="4"/>
      <c r="AP56" s="4"/>
      <c r="AQ56" s="4"/>
    </row>
    <row r="57" spans="1:43" x14ac:dyDescent="0.25">
      <c r="A57" s="17" t="s">
        <v>187</v>
      </c>
      <c r="B57" s="109" t="s">
        <v>194</v>
      </c>
      <c r="C57" s="109"/>
      <c r="D57" s="109"/>
      <c r="E57" s="109"/>
      <c r="F57" s="109"/>
      <c r="G57" s="109"/>
      <c r="H57" s="109"/>
      <c r="I57" s="109"/>
      <c r="J57" s="109"/>
      <c r="K57" s="109"/>
      <c r="L57" s="109"/>
      <c r="M57" s="109"/>
      <c r="N57" s="109"/>
      <c r="O57" s="109"/>
      <c r="P57" s="109"/>
      <c r="Q57" s="109"/>
      <c r="R57" s="110"/>
      <c r="S57" s="33" t="s">
        <v>189</v>
      </c>
      <c r="T57" s="108" t="s">
        <v>190</v>
      </c>
      <c r="U57" s="108"/>
      <c r="V57" s="108"/>
      <c r="W57" s="108"/>
      <c r="X57" s="19"/>
      <c r="Y57" s="32" t="s">
        <v>191</v>
      </c>
      <c r="Z57" s="111" t="s">
        <v>192</v>
      </c>
      <c r="AA57" s="156"/>
      <c r="AB57" s="156"/>
      <c r="AC57" s="156"/>
      <c r="AD57" s="112"/>
      <c r="AL57" s="4"/>
      <c r="AM57" s="4"/>
      <c r="AN57" s="4"/>
      <c r="AO57" s="4"/>
      <c r="AP57" s="4"/>
      <c r="AQ57" s="4"/>
    </row>
    <row r="58" spans="1:43" ht="12.75" customHeight="1" x14ac:dyDescent="0.25">
      <c r="A58" s="120">
        <v>11</v>
      </c>
      <c r="B58" s="157"/>
      <c r="C58" s="158"/>
      <c r="D58" s="158"/>
      <c r="E58" s="158"/>
      <c r="F58" s="158"/>
      <c r="G58" s="158"/>
      <c r="H58" s="158"/>
      <c r="I58" s="158"/>
      <c r="J58" s="158"/>
      <c r="K58" s="158"/>
      <c r="L58" s="158"/>
      <c r="M58" s="158"/>
      <c r="N58" s="158"/>
      <c r="O58" s="158"/>
      <c r="P58" s="158"/>
      <c r="Q58" s="158"/>
      <c r="R58" s="159"/>
      <c r="S58" s="29"/>
      <c r="T58" s="132"/>
      <c r="U58" s="133"/>
      <c r="V58" s="133"/>
      <c r="W58" s="133"/>
      <c r="X58" s="134"/>
      <c r="Y58" s="21"/>
      <c r="Z58" s="135"/>
      <c r="AA58" s="136"/>
      <c r="AB58" s="136"/>
      <c r="AC58" s="136"/>
      <c r="AD58" s="137"/>
      <c r="AL58" s="4"/>
      <c r="AM58" s="4"/>
      <c r="AN58" s="4"/>
      <c r="AO58" s="4"/>
      <c r="AP58" s="4"/>
      <c r="AQ58" s="4"/>
    </row>
    <row r="59" spans="1:43" ht="12.75" customHeight="1" x14ac:dyDescent="0.25">
      <c r="A59" s="121"/>
      <c r="B59" s="160"/>
      <c r="C59" s="161"/>
      <c r="D59" s="161"/>
      <c r="E59" s="161"/>
      <c r="F59" s="161"/>
      <c r="G59" s="161"/>
      <c r="H59" s="161"/>
      <c r="I59" s="161"/>
      <c r="J59" s="161"/>
      <c r="K59" s="161"/>
      <c r="L59" s="161"/>
      <c r="M59" s="161"/>
      <c r="N59" s="161"/>
      <c r="O59" s="161"/>
      <c r="P59" s="161"/>
      <c r="Q59" s="161"/>
      <c r="R59" s="162"/>
      <c r="S59" s="29"/>
      <c r="T59" s="132"/>
      <c r="U59" s="133"/>
      <c r="V59" s="133"/>
      <c r="W59" s="133"/>
      <c r="X59" s="134"/>
      <c r="Y59" s="21"/>
      <c r="Z59" s="138"/>
      <c r="AA59" s="139"/>
      <c r="AB59" s="139"/>
      <c r="AC59" s="139"/>
      <c r="AD59" s="140"/>
      <c r="AL59" s="4"/>
      <c r="AM59" s="4"/>
      <c r="AN59" s="4"/>
      <c r="AO59" s="4"/>
      <c r="AP59" s="4"/>
      <c r="AQ59" s="4"/>
    </row>
    <row r="60" spans="1:43" ht="12.75" customHeight="1" x14ac:dyDescent="0.25">
      <c r="A60" s="122"/>
      <c r="B60" s="163"/>
      <c r="C60" s="164"/>
      <c r="D60" s="164"/>
      <c r="E60" s="164"/>
      <c r="F60" s="164"/>
      <c r="G60" s="164"/>
      <c r="H60" s="164"/>
      <c r="I60" s="164"/>
      <c r="J60" s="164"/>
      <c r="K60" s="164"/>
      <c r="L60" s="164"/>
      <c r="M60" s="164"/>
      <c r="N60" s="164"/>
      <c r="O60" s="164"/>
      <c r="P60" s="164"/>
      <c r="Q60" s="164"/>
      <c r="R60" s="165"/>
      <c r="S60" s="29"/>
      <c r="T60" s="132"/>
      <c r="U60" s="133"/>
      <c r="V60" s="133"/>
      <c r="W60" s="133"/>
      <c r="X60" s="134"/>
      <c r="Y60" s="21"/>
      <c r="Z60" s="141"/>
      <c r="AA60" s="142"/>
      <c r="AB60" s="142"/>
      <c r="AC60" s="142"/>
      <c r="AD60" s="143"/>
      <c r="AL60" s="4"/>
      <c r="AM60" s="4"/>
      <c r="AN60" s="4"/>
      <c r="AO60" s="4"/>
      <c r="AP60" s="4"/>
      <c r="AQ60" s="4"/>
    </row>
    <row r="61" spans="1:43" ht="12.75" customHeight="1" x14ac:dyDescent="0.25">
      <c r="A61" s="120">
        <v>12</v>
      </c>
      <c r="B61" s="157"/>
      <c r="C61" s="158"/>
      <c r="D61" s="158"/>
      <c r="E61" s="158"/>
      <c r="F61" s="158"/>
      <c r="G61" s="158"/>
      <c r="H61" s="158"/>
      <c r="I61" s="158"/>
      <c r="J61" s="158"/>
      <c r="K61" s="158"/>
      <c r="L61" s="158"/>
      <c r="M61" s="158"/>
      <c r="N61" s="158"/>
      <c r="O61" s="158"/>
      <c r="P61" s="158"/>
      <c r="Q61" s="158"/>
      <c r="R61" s="159"/>
      <c r="S61" s="29"/>
      <c r="T61" s="132"/>
      <c r="U61" s="133"/>
      <c r="V61" s="133"/>
      <c r="W61" s="133"/>
      <c r="X61" s="134"/>
      <c r="Y61" s="21"/>
      <c r="Z61" s="135"/>
      <c r="AA61" s="136"/>
      <c r="AB61" s="136"/>
      <c r="AC61" s="136"/>
      <c r="AD61" s="137"/>
      <c r="AL61" s="4"/>
      <c r="AM61" s="4"/>
      <c r="AN61" s="4"/>
      <c r="AO61" s="4"/>
      <c r="AP61" s="4"/>
      <c r="AQ61" s="4"/>
    </row>
    <row r="62" spans="1:43" ht="12.75" customHeight="1" x14ac:dyDescent="0.25">
      <c r="A62" s="121"/>
      <c r="B62" s="160"/>
      <c r="C62" s="161"/>
      <c r="D62" s="161"/>
      <c r="E62" s="161"/>
      <c r="F62" s="161"/>
      <c r="G62" s="161"/>
      <c r="H62" s="161"/>
      <c r="I62" s="161"/>
      <c r="J62" s="161"/>
      <c r="K62" s="161"/>
      <c r="L62" s="161"/>
      <c r="M62" s="161"/>
      <c r="N62" s="161"/>
      <c r="O62" s="161"/>
      <c r="P62" s="161"/>
      <c r="Q62" s="161"/>
      <c r="R62" s="162"/>
      <c r="S62" s="29"/>
      <c r="T62" s="132"/>
      <c r="U62" s="133"/>
      <c r="V62" s="133"/>
      <c r="W62" s="133"/>
      <c r="X62" s="134"/>
      <c r="Y62" s="21"/>
      <c r="Z62" s="138"/>
      <c r="AA62" s="139"/>
      <c r="AB62" s="139"/>
      <c r="AC62" s="139"/>
      <c r="AD62" s="140"/>
      <c r="AL62" s="4"/>
      <c r="AM62" s="4"/>
      <c r="AN62" s="4"/>
      <c r="AO62" s="4"/>
      <c r="AP62" s="4"/>
      <c r="AQ62" s="4"/>
    </row>
    <row r="63" spans="1:43" ht="12.75" customHeight="1" x14ac:dyDescent="0.25">
      <c r="A63" s="122"/>
      <c r="B63" s="163"/>
      <c r="C63" s="164"/>
      <c r="D63" s="164"/>
      <c r="E63" s="164"/>
      <c r="F63" s="164"/>
      <c r="G63" s="164"/>
      <c r="H63" s="164"/>
      <c r="I63" s="164"/>
      <c r="J63" s="164"/>
      <c r="K63" s="164"/>
      <c r="L63" s="164"/>
      <c r="M63" s="164"/>
      <c r="N63" s="164"/>
      <c r="O63" s="164"/>
      <c r="P63" s="164"/>
      <c r="Q63" s="164"/>
      <c r="R63" s="165"/>
      <c r="S63" s="29"/>
      <c r="T63" s="132"/>
      <c r="U63" s="133"/>
      <c r="V63" s="133"/>
      <c r="W63" s="133"/>
      <c r="X63" s="134"/>
      <c r="Y63" s="21"/>
      <c r="Z63" s="141"/>
      <c r="AA63" s="142"/>
      <c r="AB63" s="142"/>
      <c r="AC63" s="142"/>
      <c r="AD63" s="143"/>
      <c r="AL63" s="4"/>
      <c r="AM63" s="4"/>
      <c r="AN63" s="4"/>
      <c r="AO63" s="4"/>
      <c r="AP63" s="4"/>
      <c r="AQ63" s="4"/>
    </row>
    <row r="64" spans="1:43" ht="12.75" customHeight="1" x14ac:dyDescent="0.25">
      <c r="A64" s="120">
        <v>13</v>
      </c>
      <c r="B64" s="157"/>
      <c r="C64" s="158"/>
      <c r="D64" s="158"/>
      <c r="E64" s="158"/>
      <c r="F64" s="158"/>
      <c r="G64" s="158"/>
      <c r="H64" s="158"/>
      <c r="I64" s="158"/>
      <c r="J64" s="158"/>
      <c r="K64" s="158"/>
      <c r="L64" s="158"/>
      <c r="M64" s="158"/>
      <c r="N64" s="158"/>
      <c r="O64" s="158"/>
      <c r="P64" s="158"/>
      <c r="Q64" s="158"/>
      <c r="R64" s="159"/>
      <c r="S64" s="29"/>
      <c r="T64" s="132"/>
      <c r="U64" s="133"/>
      <c r="V64" s="133"/>
      <c r="W64" s="133"/>
      <c r="X64" s="134"/>
      <c r="Y64" s="21"/>
      <c r="Z64" s="135"/>
      <c r="AA64" s="136"/>
      <c r="AB64" s="136"/>
      <c r="AC64" s="136"/>
      <c r="AD64" s="137"/>
      <c r="AL64" s="4"/>
      <c r="AM64" s="4"/>
      <c r="AN64" s="4"/>
      <c r="AO64" s="4"/>
      <c r="AP64" s="4"/>
      <c r="AQ64" s="4"/>
    </row>
    <row r="65" spans="1:43" ht="12.75" customHeight="1" x14ac:dyDescent="0.25">
      <c r="A65" s="121"/>
      <c r="B65" s="160"/>
      <c r="C65" s="161"/>
      <c r="D65" s="161"/>
      <c r="E65" s="161"/>
      <c r="F65" s="161"/>
      <c r="G65" s="161"/>
      <c r="H65" s="161"/>
      <c r="I65" s="161"/>
      <c r="J65" s="161"/>
      <c r="K65" s="161"/>
      <c r="L65" s="161"/>
      <c r="M65" s="161"/>
      <c r="N65" s="161"/>
      <c r="O65" s="161"/>
      <c r="P65" s="161"/>
      <c r="Q65" s="161"/>
      <c r="R65" s="162"/>
      <c r="S65" s="29"/>
      <c r="T65" s="132"/>
      <c r="U65" s="133"/>
      <c r="V65" s="133"/>
      <c r="W65" s="133"/>
      <c r="X65" s="134"/>
      <c r="Y65" s="21"/>
      <c r="Z65" s="138"/>
      <c r="AA65" s="139"/>
      <c r="AB65" s="139"/>
      <c r="AC65" s="139"/>
      <c r="AD65" s="140"/>
      <c r="AL65" s="4"/>
      <c r="AM65" s="4"/>
      <c r="AN65" s="4"/>
      <c r="AO65" s="4"/>
      <c r="AP65" s="4"/>
      <c r="AQ65" s="4"/>
    </row>
    <row r="66" spans="1:43" ht="12.75" customHeight="1" x14ac:dyDescent="0.25">
      <c r="A66" s="122"/>
      <c r="B66" s="163"/>
      <c r="C66" s="164"/>
      <c r="D66" s="164"/>
      <c r="E66" s="164"/>
      <c r="F66" s="164"/>
      <c r="G66" s="164"/>
      <c r="H66" s="164"/>
      <c r="I66" s="164"/>
      <c r="J66" s="164"/>
      <c r="K66" s="164"/>
      <c r="L66" s="164"/>
      <c r="M66" s="164"/>
      <c r="N66" s="164"/>
      <c r="O66" s="164"/>
      <c r="P66" s="164"/>
      <c r="Q66" s="164"/>
      <c r="R66" s="165"/>
      <c r="S66" s="29"/>
      <c r="T66" s="132"/>
      <c r="U66" s="133"/>
      <c r="V66" s="133"/>
      <c r="W66" s="133"/>
      <c r="X66" s="134"/>
      <c r="Y66" s="21"/>
      <c r="Z66" s="141"/>
      <c r="AA66" s="142"/>
      <c r="AB66" s="142"/>
      <c r="AC66" s="142"/>
      <c r="AD66" s="143"/>
      <c r="AL66" s="4"/>
      <c r="AM66" s="4"/>
      <c r="AN66" s="4"/>
      <c r="AO66" s="4"/>
      <c r="AP66" s="4"/>
      <c r="AQ66" s="4"/>
    </row>
    <row r="67" spans="1:43" s="23" customFormat="1" ht="24" customHeight="1" x14ac:dyDescent="0.25">
      <c r="A67" s="168" t="s">
        <v>195</v>
      </c>
      <c r="B67" s="169"/>
      <c r="C67" s="169"/>
      <c r="D67" s="169"/>
      <c r="E67" s="169"/>
      <c r="F67" s="169"/>
      <c r="G67" s="169"/>
      <c r="H67" s="169"/>
      <c r="I67" s="169"/>
      <c r="J67" s="169"/>
      <c r="K67" s="169"/>
      <c r="L67" s="169"/>
      <c r="M67" s="169"/>
      <c r="N67" s="169"/>
      <c r="O67" s="169"/>
      <c r="P67" s="169"/>
      <c r="Q67" s="169"/>
      <c r="R67" s="169"/>
      <c r="S67" s="169"/>
      <c r="T67" s="170"/>
      <c r="U67" s="168" t="s">
        <v>196</v>
      </c>
      <c r="V67" s="169"/>
      <c r="W67" s="169"/>
      <c r="X67" s="169"/>
      <c r="Y67" s="169"/>
      <c r="Z67" s="169"/>
      <c r="AA67" s="169"/>
      <c r="AB67" s="169"/>
      <c r="AC67" s="169"/>
      <c r="AD67" s="170"/>
      <c r="AE67" s="22"/>
    </row>
    <row r="68" spans="1:43" x14ac:dyDescent="0.25">
      <c r="A68" s="171" t="e">
        <f>+VLOOKUP(F6,BD!B:VI,244,0)</f>
        <v>#N/A</v>
      </c>
      <c r="B68" s="172"/>
      <c r="C68" s="172"/>
      <c r="D68" s="172"/>
      <c r="E68" s="172"/>
      <c r="F68" s="172"/>
      <c r="G68" s="172"/>
      <c r="H68" s="172"/>
      <c r="I68" s="172"/>
      <c r="J68" s="172"/>
      <c r="K68" s="172"/>
      <c r="L68" s="172"/>
      <c r="M68" s="172"/>
      <c r="N68" s="172"/>
      <c r="O68" s="172"/>
      <c r="P68" s="172"/>
      <c r="Q68" s="172"/>
      <c r="R68" s="172"/>
      <c r="S68" s="172"/>
      <c r="T68" s="173"/>
      <c r="U68" s="177" t="e">
        <f>+VLOOKUP(F6,BD!B:VI,245,0)</f>
        <v>#N/A</v>
      </c>
      <c r="V68" s="178"/>
      <c r="W68" s="178"/>
      <c r="X68" s="178"/>
      <c r="Y68" s="178"/>
      <c r="Z68" s="178"/>
      <c r="AA68" s="178"/>
      <c r="AB68" s="178"/>
      <c r="AC68" s="178"/>
      <c r="AD68" s="179"/>
      <c r="AL68" s="4"/>
      <c r="AM68" s="4"/>
      <c r="AN68" s="4"/>
      <c r="AO68" s="4"/>
      <c r="AP68" s="4"/>
      <c r="AQ68" s="4"/>
    </row>
    <row r="69" spans="1:43" s="23" customFormat="1" ht="212.25" customHeight="1" x14ac:dyDescent="0.25">
      <c r="A69" s="174"/>
      <c r="B69" s="175"/>
      <c r="C69" s="175"/>
      <c r="D69" s="175"/>
      <c r="E69" s="175"/>
      <c r="F69" s="175"/>
      <c r="G69" s="175"/>
      <c r="H69" s="175"/>
      <c r="I69" s="175"/>
      <c r="J69" s="175"/>
      <c r="K69" s="175"/>
      <c r="L69" s="175"/>
      <c r="M69" s="175"/>
      <c r="N69" s="175"/>
      <c r="O69" s="175"/>
      <c r="P69" s="175"/>
      <c r="Q69" s="175"/>
      <c r="R69" s="175"/>
      <c r="S69" s="175"/>
      <c r="T69" s="176"/>
      <c r="U69" s="180"/>
      <c r="V69" s="181"/>
      <c r="W69" s="181"/>
      <c r="X69" s="181"/>
      <c r="Y69" s="181"/>
      <c r="Z69" s="181"/>
      <c r="AA69" s="181"/>
      <c r="AB69" s="181"/>
      <c r="AC69" s="181"/>
      <c r="AD69" s="182"/>
      <c r="AE69" s="22"/>
    </row>
    <row r="70" spans="1:43" s="23" customFormat="1" ht="24" customHeight="1" x14ac:dyDescent="0.25">
      <c r="A70" s="168" t="s">
        <v>197</v>
      </c>
      <c r="B70" s="169"/>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70"/>
      <c r="AE70" s="22"/>
    </row>
    <row r="71" spans="1:43" ht="18.75" x14ac:dyDescent="0.3">
      <c r="A71" s="185" t="s">
        <v>238</v>
      </c>
      <c r="B71" s="185"/>
      <c r="C71" s="185"/>
      <c r="D71" s="185"/>
      <c r="E71" s="185"/>
      <c r="F71" s="185"/>
      <c r="G71" s="185"/>
      <c r="H71" s="185"/>
      <c r="I71" s="185"/>
      <c r="J71" s="185"/>
      <c r="K71" s="185"/>
      <c r="L71" s="185"/>
      <c r="M71" s="185"/>
      <c r="N71" s="185"/>
      <c r="O71" s="185"/>
      <c r="P71" s="186" t="s">
        <v>198</v>
      </c>
      <c r="Q71" s="187"/>
      <c r="R71" s="187"/>
      <c r="S71" s="187"/>
      <c r="T71" s="187"/>
      <c r="U71" s="187"/>
      <c r="V71" s="187"/>
      <c r="W71" s="187"/>
      <c r="X71" s="187"/>
      <c r="Y71" s="187"/>
      <c r="Z71" s="187"/>
      <c r="AA71" s="187"/>
      <c r="AB71" s="187"/>
      <c r="AC71" s="183" t="s">
        <v>199</v>
      </c>
      <c r="AD71" s="184"/>
      <c r="AL71" s="3"/>
      <c r="AM71" s="3"/>
      <c r="AN71" s="4"/>
      <c r="AO71" s="4"/>
      <c r="AP71" s="4"/>
      <c r="AQ71" s="4"/>
    </row>
    <row r="72" spans="1:43" ht="15" customHeight="1" x14ac:dyDescent="0.25">
      <c r="A72" s="192" t="e">
        <f>+VLOOKUP(F6,BD!B:VI,531,0)</f>
        <v>#N/A</v>
      </c>
      <c r="B72" s="193"/>
      <c r="C72" s="193"/>
      <c r="D72" s="193"/>
      <c r="E72" s="193"/>
      <c r="F72" s="193"/>
      <c r="G72" s="193"/>
      <c r="H72" s="193"/>
      <c r="I72" s="193"/>
      <c r="J72" s="193"/>
      <c r="K72" s="193"/>
      <c r="L72" s="193"/>
      <c r="M72" s="193"/>
      <c r="N72" s="193"/>
      <c r="O72" s="194"/>
      <c r="P72" s="195"/>
      <c r="Q72" s="195"/>
      <c r="R72" s="195"/>
      <c r="S72" s="195"/>
      <c r="T72" s="195"/>
      <c r="U72" s="195"/>
      <c r="V72" s="195"/>
      <c r="W72" s="195"/>
      <c r="X72" s="195"/>
      <c r="Y72" s="195"/>
      <c r="Z72" s="195"/>
      <c r="AA72" s="195"/>
      <c r="AB72" s="195"/>
      <c r="AC72" s="167"/>
      <c r="AD72" s="167"/>
      <c r="AL72" s="3"/>
      <c r="AM72" s="3"/>
      <c r="AN72" s="4"/>
      <c r="AO72" s="4"/>
      <c r="AP72" s="4"/>
      <c r="AQ72" s="4"/>
    </row>
    <row r="73" spans="1:43" x14ac:dyDescent="0.25">
      <c r="A73" s="189"/>
      <c r="B73" s="190"/>
      <c r="C73" s="190"/>
      <c r="D73" s="190"/>
      <c r="E73" s="190"/>
      <c r="F73" s="190"/>
      <c r="G73" s="190"/>
      <c r="H73" s="190"/>
      <c r="I73" s="190"/>
      <c r="J73" s="190"/>
      <c r="K73" s="190"/>
      <c r="L73" s="190"/>
      <c r="M73" s="190"/>
      <c r="N73" s="190"/>
      <c r="O73" s="191"/>
      <c r="P73" s="195"/>
      <c r="Q73" s="195"/>
      <c r="R73" s="195"/>
      <c r="S73" s="195"/>
      <c r="T73" s="195"/>
      <c r="U73" s="195"/>
      <c r="V73" s="195"/>
      <c r="W73" s="195"/>
      <c r="X73" s="195"/>
      <c r="Y73" s="195"/>
      <c r="Z73" s="195"/>
      <c r="AA73" s="195"/>
      <c r="AB73" s="195"/>
      <c r="AC73" s="167"/>
      <c r="AD73" s="167"/>
      <c r="AL73" s="3"/>
      <c r="AM73" s="3"/>
      <c r="AN73" s="4"/>
      <c r="AO73" s="4"/>
      <c r="AP73" s="4"/>
      <c r="AQ73" s="4"/>
    </row>
    <row r="74" spans="1:43" ht="18.75" x14ac:dyDescent="0.25">
      <c r="A74" s="189" t="e">
        <f>+VLOOKUP(F6,BD!B:VI,533,0)</f>
        <v>#N/A</v>
      </c>
      <c r="B74" s="190"/>
      <c r="C74" s="190"/>
      <c r="D74" s="190"/>
      <c r="E74" s="190"/>
      <c r="F74" s="190"/>
      <c r="G74" s="190"/>
      <c r="H74" s="190"/>
      <c r="I74" s="190"/>
      <c r="J74" s="190"/>
      <c r="K74" s="190"/>
      <c r="L74" s="190"/>
      <c r="M74" s="190"/>
      <c r="N74" s="190"/>
      <c r="O74" s="191"/>
      <c r="P74" s="166"/>
      <c r="Q74" s="166"/>
      <c r="R74" s="166"/>
      <c r="S74" s="166"/>
      <c r="T74" s="166"/>
      <c r="U74" s="166"/>
      <c r="V74" s="166"/>
      <c r="W74" s="166"/>
      <c r="X74" s="166"/>
      <c r="Y74" s="166"/>
      <c r="Z74" s="166"/>
      <c r="AA74" s="166"/>
      <c r="AB74" s="166"/>
      <c r="AC74" s="167"/>
      <c r="AD74" s="167"/>
      <c r="AL74" s="3"/>
      <c r="AM74" s="3"/>
      <c r="AN74" s="4"/>
      <c r="AO74" s="4"/>
      <c r="AP74" s="4"/>
      <c r="AQ74" s="4"/>
    </row>
    <row r="75" spans="1:43" ht="18.75" x14ac:dyDescent="0.25">
      <c r="A75" s="189"/>
      <c r="B75" s="190"/>
      <c r="C75" s="190"/>
      <c r="D75" s="190"/>
      <c r="E75" s="190"/>
      <c r="F75" s="190"/>
      <c r="G75" s="190"/>
      <c r="H75" s="190"/>
      <c r="I75" s="190"/>
      <c r="J75" s="190"/>
      <c r="K75" s="190"/>
      <c r="L75" s="190"/>
      <c r="M75" s="190"/>
      <c r="N75" s="190"/>
      <c r="O75" s="191"/>
      <c r="P75" s="166"/>
      <c r="Q75" s="166"/>
      <c r="R75" s="166"/>
      <c r="S75" s="166"/>
      <c r="T75" s="166"/>
      <c r="U75" s="166"/>
      <c r="V75" s="166"/>
      <c r="W75" s="166"/>
      <c r="X75" s="166"/>
      <c r="Y75" s="166"/>
      <c r="Z75" s="166"/>
      <c r="AA75" s="166"/>
      <c r="AB75" s="166"/>
      <c r="AC75" s="167"/>
      <c r="AD75" s="167"/>
      <c r="AL75" s="3"/>
      <c r="AM75" s="3"/>
      <c r="AN75" s="4"/>
      <c r="AO75" s="4"/>
      <c r="AP75" s="4"/>
      <c r="AQ75" s="4"/>
    </row>
    <row r="76" spans="1:43" ht="18.75" x14ac:dyDescent="0.25">
      <c r="A76" s="189" t="e">
        <f>+VLOOKUP(F6,BD!B:VI,534,0)</f>
        <v>#N/A</v>
      </c>
      <c r="B76" s="190"/>
      <c r="C76" s="190"/>
      <c r="D76" s="190"/>
      <c r="E76" s="190"/>
      <c r="F76" s="190"/>
      <c r="G76" s="190"/>
      <c r="H76" s="190"/>
      <c r="I76" s="190"/>
      <c r="J76" s="190"/>
      <c r="K76" s="190"/>
      <c r="L76" s="190"/>
      <c r="M76" s="190"/>
      <c r="N76" s="190"/>
      <c r="O76" s="191"/>
      <c r="P76" s="166"/>
      <c r="Q76" s="166"/>
      <c r="R76" s="166"/>
      <c r="S76" s="166"/>
      <c r="T76" s="166"/>
      <c r="U76" s="166"/>
      <c r="V76" s="166"/>
      <c r="W76" s="166"/>
      <c r="X76" s="166"/>
      <c r="Y76" s="166"/>
      <c r="Z76" s="166"/>
      <c r="AA76" s="166"/>
      <c r="AB76" s="166"/>
      <c r="AC76" s="167"/>
      <c r="AD76" s="167"/>
      <c r="AL76" s="3"/>
      <c r="AM76" s="3"/>
      <c r="AN76" s="4"/>
      <c r="AO76" s="4"/>
      <c r="AP76" s="4"/>
      <c r="AQ76" s="4"/>
    </row>
    <row r="77" spans="1:43" ht="18.75" x14ac:dyDescent="0.25">
      <c r="A77" s="189"/>
      <c r="B77" s="190"/>
      <c r="C77" s="190"/>
      <c r="D77" s="190"/>
      <c r="E77" s="190"/>
      <c r="F77" s="190"/>
      <c r="G77" s="190"/>
      <c r="H77" s="190"/>
      <c r="I77" s="190"/>
      <c r="J77" s="190"/>
      <c r="K77" s="190"/>
      <c r="L77" s="190"/>
      <c r="M77" s="190"/>
      <c r="N77" s="190"/>
      <c r="O77" s="191"/>
      <c r="P77" s="166"/>
      <c r="Q77" s="166"/>
      <c r="R77" s="166"/>
      <c r="S77" s="166"/>
      <c r="T77" s="166"/>
      <c r="U77" s="166"/>
      <c r="V77" s="166"/>
      <c r="W77" s="166"/>
      <c r="X77" s="166"/>
      <c r="Y77" s="166"/>
      <c r="Z77" s="166"/>
      <c r="AA77" s="166"/>
      <c r="AB77" s="166"/>
      <c r="AC77" s="167"/>
      <c r="AD77" s="167"/>
      <c r="AL77" s="3"/>
      <c r="AM77" s="3"/>
      <c r="AN77" s="4"/>
      <c r="AO77" s="4"/>
      <c r="AP77" s="4"/>
      <c r="AQ77" s="4"/>
    </row>
    <row r="78" spans="1:43" ht="18.75" x14ac:dyDescent="0.25">
      <c r="A78" s="189" t="e">
        <f>+VLOOKUP(F6,BD!B:VI,535,0)</f>
        <v>#N/A</v>
      </c>
      <c r="B78" s="190"/>
      <c r="C78" s="190"/>
      <c r="D78" s="190"/>
      <c r="E78" s="190"/>
      <c r="F78" s="190"/>
      <c r="G78" s="190"/>
      <c r="H78" s="190"/>
      <c r="I78" s="190"/>
      <c r="J78" s="190"/>
      <c r="K78" s="190"/>
      <c r="L78" s="190"/>
      <c r="M78" s="190"/>
      <c r="N78" s="190"/>
      <c r="O78" s="191"/>
      <c r="P78" s="166"/>
      <c r="Q78" s="166"/>
      <c r="R78" s="166"/>
      <c r="S78" s="166"/>
      <c r="T78" s="166"/>
      <c r="U78" s="166"/>
      <c r="V78" s="166"/>
      <c r="W78" s="166"/>
      <c r="X78" s="166"/>
      <c r="Y78" s="166"/>
      <c r="Z78" s="166"/>
      <c r="AA78" s="166"/>
      <c r="AB78" s="166"/>
      <c r="AC78" s="167"/>
      <c r="AD78" s="167"/>
      <c r="AL78" s="3"/>
      <c r="AM78" s="3"/>
      <c r="AN78" s="4"/>
      <c r="AO78" s="4"/>
      <c r="AP78" s="4"/>
      <c r="AQ78" s="4"/>
    </row>
    <row r="79" spans="1:43" ht="18.75" x14ac:dyDescent="0.25">
      <c r="A79" s="189"/>
      <c r="B79" s="190"/>
      <c r="C79" s="190"/>
      <c r="D79" s="190"/>
      <c r="E79" s="190"/>
      <c r="F79" s="190"/>
      <c r="G79" s="190"/>
      <c r="H79" s="190"/>
      <c r="I79" s="190"/>
      <c r="J79" s="190"/>
      <c r="K79" s="190"/>
      <c r="L79" s="190"/>
      <c r="M79" s="190"/>
      <c r="N79" s="190"/>
      <c r="O79" s="191"/>
      <c r="P79" s="166"/>
      <c r="Q79" s="166"/>
      <c r="R79" s="166"/>
      <c r="S79" s="166"/>
      <c r="T79" s="166"/>
      <c r="U79" s="166"/>
      <c r="V79" s="166"/>
      <c r="W79" s="166"/>
      <c r="X79" s="166"/>
      <c r="Y79" s="166"/>
      <c r="Z79" s="166"/>
      <c r="AA79" s="166"/>
      <c r="AB79" s="166"/>
      <c r="AC79" s="167"/>
      <c r="AD79" s="167"/>
      <c r="AL79" s="3"/>
      <c r="AM79" s="3"/>
      <c r="AN79" s="4"/>
      <c r="AO79" s="4"/>
      <c r="AP79" s="4"/>
      <c r="AQ79" s="4"/>
    </row>
    <row r="80" spans="1:43" ht="18.75" x14ac:dyDescent="0.25">
      <c r="A80" s="197" t="e">
        <f>+VLOOKUP(F6,BD!B:VI,536,0)</f>
        <v>#N/A</v>
      </c>
      <c r="B80" s="198"/>
      <c r="C80" s="198"/>
      <c r="D80" s="198"/>
      <c r="E80" s="198"/>
      <c r="F80" s="198"/>
      <c r="G80" s="198"/>
      <c r="H80" s="198"/>
      <c r="I80" s="198"/>
      <c r="J80" s="198"/>
      <c r="K80" s="198"/>
      <c r="L80" s="198"/>
      <c r="M80" s="198"/>
      <c r="N80" s="198"/>
      <c r="O80" s="199"/>
      <c r="P80" s="200"/>
      <c r="Q80" s="200"/>
      <c r="R80" s="200"/>
      <c r="S80" s="200"/>
      <c r="T80" s="200"/>
      <c r="U80" s="200"/>
      <c r="V80" s="200"/>
      <c r="W80" s="200"/>
      <c r="X80" s="200"/>
      <c r="Y80" s="200"/>
      <c r="Z80" s="200"/>
      <c r="AA80" s="200"/>
      <c r="AB80" s="200"/>
      <c r="AC80" s="201">
        <f>SUM(AC72:AD79)</f>
        <v>0</v>
      </c>
      <c r="AD80" s="202"/>
      <c r="AL80" s="3"/>
      <c r="AM80" s="3"/>
      <c r="AN80" s="4"/>
      <c r="AO80" s="4"/>
      <c r="AP80" s="4"/>
      <c r="AQ80" s="4"/>
    </row>
    <row r="81" spans="1:43" x14ac:dyDescent="0.25"/>
    <row r="82" spans="1:43" x14ac:dyDescent="0.25"/>
    <row r="83" spans="1:43" x14ac:dyDescent="0.25"/>
    <row r="84" spans="1:43" x14ac:dyDescent="0.25"/>
    <row r="85" spans="1:43" x14ac:dyDescent="0.25">
      <c r="A85" s="31"/>
      <c r="B85" s="196" t="str">
        <f>IF('UT 1'!B85:J85=0,"",'UT 1'!B85:J85)</f>
        <v/>
      </c>
      <c r="C85" s="196"/>
      <c r="D85" s="196"/>
      <c r="E85" s="196"/>
      <c r="F85" s="196"/>
      <c r="G85" s="196"/>
      <c r="H85" s="196"/>
      <c r="I85" s="196"/>
      <c r="J85" s="196"/>
      <c r="K85" s="31"/>
      <c r="L85" s="196" t="str">
        <f>IF('UT 1'!L85:T85=0,"",'UT 1'!L85:T85)</f>
        <v/>
      </c>
      <c r="M85" s="196"/>
      <c r="N85" s="196"/>
      <c r="O85" s="196"/>
      <c r="P85" s="196"/>
      <c r="Q85" s="196"/>
      <c r="R85" s="196"/>
      <c r="S85" s="196"/>
      <c r="T85" s="196"/>
      <c r="U85" s="31"/>
      <c r="V85" s="196" t="str">
        <f>IF('UT 1'!V85:AD85=0,"",'UT 1'!V85:AD85)</f>
        <v/>
      </c>
      <c r="W85" s="196"/>
      <c r="X85" s="196"/>
      <c r="Y85" s="196"/>
      <c r="Z85" s="196"/>
      <c r="AA85" s="196"/>
      <c r="AB85" s="196"/>
      <c r="AC85" s="196"/>
      <c r="AD85" s="196"/>
      <c r="AL85" s="3"/>
      <c r="AM85" s="3"/>
    </row>
    <row r="86" spans="1:43" s="7" customFormat="1" x14ac:dyDescent="0.25">
      <c r="B86" s="31" t="str">
        <f>+'UT 1'!B86</f>
        <v>Elaboró (Nombre completo y Firma)</v>
      </c>
      <c r="C86" s="31"/>
      <c r="D86" s="31"/>
      <c r="E86" s="31"/>
      <c r="F86" s="31"/>
      <c r="G86" s="31"/>
      <c r="H86" s="31"/>
      <c r="I86" s="31"/>
      <c r="K86" s="31"/>
      <c r="L86" s="31"/>
      <c r="M86" s="31" t="str">
        <f>+'UT 1'!M86</f>
        <v>Revisó (Nombre completo y Firma)</v>
      </c>
      <c r="N86" s="31"/>
      <c r="O86" s="31"/>
      <c r="P86" s="24"/>
      <c r="Q86" s="24"/>
      <c r="S86" s="31"/>
      <c r="T86" s="31"/>
      <c r="U86" s="31"/>
      <c r="V86" s="31" t="str">
        <f>+'UT 1'!V86</f>
        <v>Validó (Nombre completo y Firma)</v>
      </c>
      <c r="W86" s="31"/>
      <c r="X86" s="31"/>
      <c r="Y86" s="31"/>
      <c r="Z86" s="31"/>
      <c r="AA86" s="31"/>
      <c r="AB86" s="31"/>
      <c r="AC86" s="31"/>
      <c r="AF86" s="4"/>
      <c r="AG86" s="4"/>
      <c r="AH86" s="4"/>
      <c r="AI86" s="4"/>
      <c r="AJ86" s="4"/>
      <c r="AK86" s="4"/>
      <c r="AL86" s="3"/>
      <c r="AM86" s="3"/>
      <c r="AN86" s="25"/>
      <c r="AO86" s="25"/>
      <c r="AP86" s="25"/>
      <c r="AQ86" s="25"/>
    </row>
    <row r="87" spans="1:43" x14ac:dyDescent="0.25">
      <c r="A87" s="24" t="s">
        <v>206</v>
      </c>
      <c r="AM87" s="3"/>
    </row>
    <row r="88" spans="1:43" x14ac:dyDescent="0.25">
      <c r="A88" s="188" t="s">
        <v>4009</v>
      </c>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row>
  </sheetData>
  <sheetProtection password="B7B8" sheet="1" objects="1" scenarios="1" formatCells="0" formatColumns="0" selectLockedCells="1"/>
  <mergeCells count="177">
    <mergeCell ref="A88:AD88"/>
    <mergeCell ref="A80:O80"/>
    <mergeCell ref="P80:AB80"/>
    <mergeCell ref="AC80:AD80"/>
    <mergeCell ref="AC76:AD76"/>
    <mergeCell ref="P77:AB77"/>
    <mergeCell ref="AC77:AD77"/>
    <mergeCell ref="P78:AB78"/>
    <mergeCell ref="AC78:AD78"/>
    <mergeCell ref="P79:AB79"/>
    <mergeCell ref="AC79:AD79"/>
    <mergeCell ref="B85:J85"/>
    <mergeCell ref="L85:T85"/>
    <mergeCell ref="V85:AD85"/>
    <mergeCell ref="A78:O79"/>
    <mergeCell ref="A72:O73"/>
    <mergeCell ref="A74:O75"/>
    <mergeCell ref="A76:O77"/>
    <mergeCell ref="A67:T67"/>
    <mergeCell ref="U67:AD67"/>
    <mergeCell ref="A68:T69"/>
    <mergeCell ref="U68:AD69"/>
    <mergeCell ref="A70:AD70"/>
    <mergeCell ref="A71:O71"/>
    <mergeCell ref="P71:AB71"/>
    <mergeCell ref="AC71:AD71"/>
    <mergeCell ref="P72:AB72"/>
    <mergeCell ref="AC72:AD72"/>
    <mergeCell ref="P73:AB73"/>
    <mergeCell ref="AC73:AD73"/>
    <mergeCell ref="P74:AB74"/>
    <mergeCell ref="AC74:AD74"/>
    <mergeCell ref="P75:AB75"/>
    <mergeCell ref="AC75:AD75"/>
    <mergeCell ref="P76:AB76"/>
    <mergeCell ref="A64:A66"/>
    <mergeCell ref="B64:R66"/>
    <mergeCell ref="T64:X64"/>
    <mergeCell ref="Z64:AD66"/>
    <mergeCell ref="T65:X65"/>
    <mergeCell ref="T66:X66"/>
    <mergeCell ref="A61:A63"/>
    <mergeCell ref="B61:R63"/>
    <mergeCell ref="T61:X61"/>
    <mergeCell ref="Z61:AD63"/>
    <mergeCell ref="T62:X62"/>
    <mergeCell ref="T63:X63"/>
    <mergeCell ref="B57:R57"/>
    <mergeCell ref="T57:W57"/>
    <mergeCell ref="Z57:AD57"/>
    <mergeCell ref="A58:A60"/>
    <mergeCell ref="B58:R60"/>
    <mergeCell ref="T58:X58"/>
    <mergeCell ref="Z58:AD60"/>
    <mergeCell ref="T59:X59"/>
    <mergeCell ref="T60:X60"/>
    <mergeCell ref="A54:A56"/>
    <mergeCell ref="B54:R56"/>
    <mergeCell ref="T54:X54"/>
    <mergeCell ref="Z54:AD56"/>
    <mergeCell ref="T55:X55"/>
    <mergeCell ref="T56:X56"/>
    <mergeCell ref="A51:A53"/>
    <mergeCell ref="B51:R53"/>
    <mergeCell ref="T51:X51"/>
    <mergeCell ref="Z51:AD53"/>
    <mergeCell ref="T52:X52"/>
    <mergeCell ref="T53:X53"/>
    <mergeCell ref="A48:A50"/>
    <mergeCell ref="B48:R50"/>
    <mergeCell ref="T48:X48"/>
    <mergeCell ref="Z48:AD50"/>
    <mergeCell ref="T49:X49"/>
    <mergeCell ref="T50:X50"/>
    <mergeCell ref="A45:A47"/>
    <mergeCell ref="B45:R47"/>
    <mergeCell ref="T45:X45"/>
    <mergeCell ref="Z45:AD47"/>
    <mergeCell ref="T46:X46"/>
    <mergeCell ref="T47:X47"/>
    <mergeCell ref="A42:A44"/>
    <mergeCell ref="B42:R44"/>
    <mergeCell ref="T42:X42"/>
    <mergeCell ref="Z42:AD44"/>
    <mergeCell ref="T43:X43"/>
    <mergeCell ref="T44:X44"/>
    <mergeCell ref="A39:A41"/>
    <mergeCell ref="B39:R41"/>
    <mergeCell ref="T39:X39"/>
    <mergeCell ref="Z39:AD41"/>
    <mergeCell ref="T40:X40"/>
    <mergeCell ref="T41:X41"/>
    <mergeCell ref="B35:R35"/>
    <mergeCell ref="T35:W35"/>
    <mergeCell ref="Z35:AD35"/>
    <mergeCell ref="A36:A38"/>
    <mergeCell ref="B36:R38"/>
    <mergeCell ref="T36:X36"/>
    <mergeCell ref="Z36:AD38"/>
    <mergeCell ref="T37:X37"/>
    <mergeCell ref="T38:X38"/>
    <mergeCell ref="A32:A34"/>
    <mergeCell ref="B32:R34"/>
    <mergeCell ref="T32:X32"/>
    <mergeCell ref="Z32:AD34"/>
    <mergeCell ref="T33:X33"/>
    <mergeCell ref="T34:X34"/>
    <mergeCell ref="T28:X28"/>
    <mergeCell ref="A29:A31"/>
    <mergeCell ref="B29:R31"/>
    <mergeCell ref="T29:X29"/>
    <mergeCell ref="Z29:AD31"/>
    <mergeCell ref="T30:X30"/>
    <mergeCell ref="T31:X31"/>
    <mergeCell ref="A24:AD24"/>
    <mergeCell ref="B25:R25"/>
    <mergeCell ref="T25:W25"/>
    <mergeCell ref="Z25:AD25"/>
    <mergeCell ref="A26:A28"/>
    <mergeCell ref="B26:R28"/>
    <mergeCell ref="T26:X26"/>
    <mergeCell ref="Z26:AD28"/>
    <mergeCell ref="T27:X2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13:O13"/>
    <mergeCell ref="Q13:AD13"/>
    <mergeCell ref="A14:O14"/>
    <mergeCell ref="Q14:AD14"/>
    <mergeCell ref="A8:E8"/>
    <mergeCell ref="F8:AD8"/>
    <mergeCell ref="A9:E9"/>
    <mergeCell ref="F9:H9"/>
    <mergeCell ref="M9:O9"/>
    <mergeCell ref="Q9:T9"/>
    <mergeCell ref="V9:Y9"/>
    <mergeCell ref="Z9:AD9"/>
    <mergeCell ref="A2:AD2"/>
    <mergeCell ref="A5:AB5"/>
    <mergeCell ref="A6:E6"/>
    <mergeCell ref="F6:AD6"/>
    <mergeCell ref="A7:E7"/>
    <mergeCell ref="F7:AD7"/>
    <mergeCell ref="A10:AD10"/>
    <mergeCell ref="A11:AD11"/>
    <mergeCell ref="A12:AD12"/>
  </mergeCells>
  <conditionalFormatting sqref="A18:A23">
    <cfRule type="containsBlanks" dxfId="53" priority="113">
      <formula>LEN(TRIM(A18))=0</formula>
    </cfRule>
  </conditionalFormatting>
  <conditionalFormatting sqref="AD5">
    <cfRule type="containsBlanks" dxfId="52" priority="81">
      <formula>LEN(TRIM(AD5))=0</formula>
    </cfRule>
  </conditionalFormatting>
  <conditionalFormatting sqref="AC80:AD80 P72:AD79">
    <cfRule type="containsBlanks" dxfId="51" priority="47">
      <formula>LEN(TRIM(P72))=0</formula>
    </cfRule>
  </conditionalFormatting>
  <conditionalFormatting sqref="A13:O14">
    <cfRule type="containsBlanks" dxfId="50" priority="34">
      <formula>LEN(TRIM(A13))=0</formula>
    </cfRule>
  </conditionalFormatting>
  <conditionalFormatting sqref="Q13:AD14">
    <cfRule type="containsBlanks" dxfId="49" priority="33">
      <formula>LEN(TRIM(Q13))=0</formula>
    </cfRule>
  </conditionalFormatting>
  <conditionalFormatting sqref="H17:AA23">
    <cfRule type="containsBlanks" dxfId="48" priority="32">
      <formula>LEN(TRIM(H17))=0</formula>
    </cfRule>
  </conditionalFormatting>
  <conditionalFormatting sqref="A58 A26 A29 A32 A54 A61 A64 A36 A39 A42 A45 A48 A51">
    <cfRule type="containsBlanks" dxfId="47" priority="31">
      <formula>LEN(TRIM(A26))=0</formula>
    </cfRule>
  </conditionalFormatting>
  <conditionalFormatting sqref="S26:S34">
    <cfRule type="containsBlanks" dxfId="46" priority="30">
      <formula>LEN(TRIM(S26))=0</formula>
    </cfRule>
  </conditionalFormatting>
  <conditionalFormatting sqref="B26">
    <cfRule type="containsBlanks" dxfId="45" priority="29">
      <formula>LEN(TRIM(B26))=0</formula>
    </cfRule>
  </conditionalFormatting>
  <conditionalFormatting sqref="B29">
    <cfRule type="containsBlanks" dxfId="44" priority="28">
      <formula>LEN(TRIM(B29))=0</formula>
    </cfRule>
  </conditionalFormatting>
  <conditionalFormatting sqref="B32">
    <cfRule type="containsBlanks" dxfId="43" priority="27">
      <formula>LEN(TRIM(B32))=0</formula>
    </cfRule>
  </conditionalFormatting>
  <conditionalFormatting sqref="B54 B36 B39 B42 B45 B48 B51 S36:S56">
    <cfRule type="containsBlanks" dxfId="42" priority="18">
      <formula>LEN(TRIM(B36))=0</formula>
    </cfRule>
  </conditionalFormatting>
  <conditionalFormatting sqref="B58 B61 B64 S58:S66">
    <cfRule type="containsBlanks" dxfId="41" priority="15">
      <formula>LEN(TRIM(B58))=0</formula>
    </cfRule>
  </conditionalFormatting>
  <conditionalFormatting sqref="T58">
    <cfRule type="containsBlanks" dxfId="40" priority="5">
      <formula>LEN(TRIM(T58))=0</formula>
    </cfRule>
  </conditionalFormatting>
  <conditionalFormatting sqref="T36:T56">
    <cfRule type="containsBlanks" dxfId="39" priority="4">
      <formula>LEN(TRIM(T36))=0</formula>
    </cfRule>
  </conditionalFormatting>
  <conditionalFormatting sqref="T59:T66">
    <cfRule type="containsBlanks" dxfId="38" priority="3">
      <formula>LEN(TRIM(T59))=0</formula>
    </cfRule>
  </conditionalFormatting>
  <conditionalFormatting sqref="T26">
    <cfRule type="containsBlanks" dxfId="37" priority="2">
      <formula>LEN(TRIM(T26))=0</formula>
    </cfRule>
  </conditionalFormatting>
  <conditionalFormatting sqref="T27:T34">
    <cfRule type="containsBlanks" dxfId="36" priority="1">
      <formula>LEN(TRIM(T27))=0</formula>
    </cfRule>
  </conditionalFormatting>
  <dataValidations count="4">
    <dataValidation type="list" allowBlank="1" showInputMessage="1" showErrorMessage="1" sqref="S58:S66 Y58:Y66 Y36:Y56 S26:S34 S36:S56 Y26:Y34">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s>
  <printOptions horizontalCentered="1"/>
  <pageMargins left="0.19685039370078741" right="0.19685039370078741" top="0.19685039370078741" bottom="0.19685039370078741" header="0" footer="0"/>
  <pageSetup scale="80" fitToHeight="2" orientation="portrait" verticalDpi="300" r:id="rId1"/>
  <rowBreaks count="1" manualBreakCount="1">
    <brk id="47" max="29"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8"/>
  <sheetViews>
    <sheetView view="pageBreakPreview" zoomScale="120" zoomScaleNormal="115" zoomScaleSheetLayoutView="120" workbookViewId="0">
      <selection activeCell="A13" sqref="A13:O13"/>
    </sheetView>
  </sheetViews>
  <sheetFormatPr baseColWidth="10" defaultColWidth="0" defaultRowHeight="15" zeroHeight="1" x14ac:dyDescent="0.25"/>
  <cols>
    <col min="1" max="29" width="4.28515625" style="24" customWidth="1"/>
    <col min="30" max="30" width="4.28515625" style="7" customWidth="1"/>
    <col min="31" max="31" width="11.7109375" style="7" customWidth="1"/>
    <col min="32" max="37" width="4.28515625" style="4" hidden="1" customWidth="1"/>
    <col min="38" max="41" width="11.42578125" style="25" hidden="1" customWidth="1"/>
    <col min="42" max="42" width="4.28515625" style="25" hidden="1" customWidth="1"/>
    <col min="43" max="43" width="0" style="25" hidden="1" customWidth="1"/>
    <col min="44" max="16384" width="11.42578125" style="4" hidden="1"/>
  </cols>
  <sheetData>
    <row r="1" spans="1:43"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L1" s="4"/>
      <c r="AM1" s="3" t="s">
        <v>190</v>
      </c>
      <c r="AN1" s="4"/>
      <c r="AO1" s="4"/>
      <c r="AP1" s="4"/>
      <c r="AQ1" s="4"/>
    </row>
    <row r="2" spans="1:43" ht="21" customHeight="1" x14ac:dyDescent="0.25">
      <c r="A2" s="61" t="str">
        <f>+'UT 1'!A2:AD2</f>
        <v>PLANEACIÓN ACADÉMICA REV. 0</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3"/>
      <c r="AL2" s="4"/>
      <c r="AM2" s="59" t="s">
        <v>228</v>
      </c>
      <c r="AN2" s="4"/>
      <c r="AO2" s="4"/>
      <c r="AP2" s="4"/>
      <c r="AQ2" s="4"/>
    </row>
    <row r="3" spans="1:43"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L3" s="4"/>
      <c r="AM3" s="59" t="s">
        <v>236</v>
      </c>
      <c r="AN3" s="4"/>
      <c r="AO3" s="4"/>
      <c r="AP3" s="4"/>
      <c r="AQ3" s="4"/>
    </row>
    <row r="4" spans="1:43"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6"/>
      <c r="AB4" s="5"/>
      <c r="AC4" s="5"/>
      <c r="AD4" s="5"/>
      <c r="AL4" s="4"/>
      <c r="AM4" s="59" t="s">
        <v>213</v>
      </c>
      <c r="AN4" s="4"/>
      <c r="AO4" s="4"/>
      <c r="AP4" s="4"/>
      <c r="AQ4" s="4"/>
    </row>
    <row r="5" spans="1:43" x14ac:dyDescent="0.25">
      <c r="A5" s="62" t="s">
        <v>172</v>
      </c>
      <c r="B5" s="63"/>
      <c r="C5" s="63"/>
      <c r="D5" s="63"/>
      <c r="E5" s="63"/>
      <c r="F5" s="63"/>
      <c r="G5" s="63"/>
      <c r="H5" s="63"/>
      <c r="I5" s="63"/>
      <c r="J5" s="63"/>
      <c r="K5" s="63"/>
      <c r="L5" s="63"/>
      <c r="M5" s="63"/>
      <c r="N5" s="63"/>
      <c r="O5" s="63"/>
      <c r="P5" s="63"/>
      <c r="Q5" s="63"/>
      <c r="R5" s="63"/>
      <c r="S5" s="63"/>
      <c r="T5" s="63"/>
      <c r="U5" s="63"/>
      <c r="V5" s="63"/>
      <c r="W5" s="63"/>
      <c r="X5" s="63"/>
      <c r="Y5" s="63"/>
      <c r="Z5" s="63"/>
      <c r="AA5" s="63"/>
      <c r="AB5" s="64"/>
      <c r="AC5" s="8" t="s">
        <v>173</v>
      </c>
      <c r="AD5" s="9" t="s">
        <v>35</v>
      </c>
      <c r="AL5" s="4"/>
      <c r="AM5" s="59" t="s">
        <v>221</v>
      </c>
      <c r="AN5" s="4"/>
      <c r="AO5" s="4"/>
      <c r="AP5" s="4"/>
      <c r="AQ5" s="4"/>
    </row>
    <row r="6" spans="1:43" ht="15.75" customHeight="1" x14ac:dyDescent="0.3">
      <c r="A6" s="65" t="s">
        <v>174</v>
      </c>
      <c r="B6" s="66"/>
      <c r="C6" s="66"/>
      <c r="D6" s="66"/>
      <c r="E6" s="66"/>
      <c r="F6" s="203">
        <f>+'UT 1'!F6:AD6</f>
        <v>0</v>
      </c>
      <c r="G6" s="204"/>
      <c r="H6" s="204"/>
      <c r="I6" s="204"/>
      <c r="J6" s="204"/>
      <c r="K6" s="204"/>
      <c r="L6" s="204"/>
      <c r="M6" s="204"/>
      <c r="N6" s="204"/>
      <c r="O6" s="204"/>
      <c r="P6" s="204"/>
      <c r="Q6" s="204"/>
      <c r="R6" s="204"/>
      <c r="S6" s="204"/>
      <c r="T6" s="204"/>
      <c r="U6" s="204"/>
      <c r="V6" s="204"/>
      <c r="W6" s="204"/>
      <c r="X6" s="204"/>
      <c r="Y6" s="204"/>
      <c r="Z6" s="204"/>
      <c r="AA6" s="204"/>
      <c r="AB6" s="204"/>
      <c r="AC6" s="205"/>
      <c r="AD6" s="206"/>
      <c r="AL6" s="4"/>
      <c r="AM6" s="59" t="s">
        <v>225</v>
      </c>
      <c r="AN6" s="4"/>
      <c r="AO6" s="4"/>
      <c r="AP6" s="4"/>
      <c r="AQ6" s="4"/>
    </row>
    <row r="7" spans="1:43" ht="15.75" x14ac:dyDescent="0.25">
      <c r="A7" s="71" t="s">
        <v>175</v>
      </c>
      <c r="B7" s="72"/>
      <c r="C7" s="72"/>
      <c r="D7" s="72"/>
      <c r="E7" s="73"/>
      <c r="F7" s="74" t="e">
        <f>+VLOOKUP(F6,BD!B:VI,2,0)</f>
        <v>#N/A</v>
      </c>
      <c r="G7" s="75"/>
      <c r="H7" s="75"/>
      <c r="I7" s="75"/>
      <c r="J7" s="75"/>
      <c r="K7" s="75"/>
      <c r="L7" s="75"/>
      <c r="M7" s="75"/>
      <c r="N7" s="75"/>
      <c r="O7" s="75"/>
      <c r="P7" s="75"/>
      <c r="Q7" s="75"/>
      <c r="R7" s="75"/>
      <c r="S7" s="75"/>
      <c r="T7" s="75"/>
      <c r="U7" s="75"/>
      <c r="V7" s="75"/>
      <c r="W7" s="75"/>
      <c r="X7" s="75"/>
      <c r="Y7" s="75"/>
      <c r="Z7" s="75"/>
      <c r="AA7" s="75"/>
      <c r="AB7" s="75"/>
      <c r="AC7" s="75"/>
      <c r="AD7" s="76"/>
      <c r="AL7" s="4"/>
      <c r="AM7" s="59" t="s">
        <v>226</v>
      </c>
      <c r="AN7" s="4"/>
      <c r="AO7" s="4"/>
      <c r="AP7" s="4"/>
      <c r="AQ7" s="4"/>
    </row>
    <row r="8" spans="1:43" x14ac:dyDescent="0.25">
      <c r="A8" s="83" t="s">
        <v>205</v>
      </c>
      <c r="B8" s="84"/>
      <c r="C8" s="84"/>
      <c r="D8" s="84"/>
      <c r="E8" s="84"/>
      <c r="F8" s="93" t="e">
        <f>+VLOOKUP(F6,BD!B:VI,251,0)</f>
        <v>#N/A</v>
      </c>
      <c r="G8" s="94"/>
      <c r="H8" s="94"/>
      <c r="I8" s="94"/>
      <c r="J8" s="94"/>
      <c r="K8" s="94"/>
      <c r="L8" s="94"/>
      <c r="M8" s="94"/>
      <c r="N8" s="94"/>
      <c r="O8" s="94"/>
      <c r="P8" s="94"/>
      <c r="Q8" s="94"/>
      <c r="R8" s="94"/>
      <c r="S8" s="94"/>
      <c r="T8" s="94"/>
      <c r="U8" s="94"/>
      <c r="V8" s="94"/>
      <c r="W8" s="94"/>
      <c r="X8" s="94"/>
      <c r="Y8" s="94"/>
      <c r="Z8" s="94"/>
      <c r="AA8" s="94"/>
      <c r="AB8" s="94"/>
      <c r="AC8" s="94"/>
      <c r="AD8" s="95"/>
      <c r="AL8" s="4"/>
      <c r="AM8" s="59" t="s">
        <v>229</v>
      </c>
      <c r="AN8" s="4"/>
      <c r="AO8" s="4"/>
      <c r="AP8" s="4"/>
      <c r="AQ8" s="4"/>
    </row>
    <row r="9" spans="1:43" ht="15.75" customHeight="1" x14ac:dyDescent="0.25">
      <c r="A9" s="65" t="s">
        <v>176</v>
      </c>
      <c r="B9" s="66"/>
      <c r="C9" s="66"/>
      <c r="D9" s="66"/>
      <c r="E9" s="66"/>
      <c r="F9" s="85" t="e">
        <f>+VLOOKUP(F6,BD!B:VI,4,0)</f>
        <v>#N/A</v>
      </c>
      <c r="G9" s="86"/>
      <c r="H9" s="87"/>
      <c r="I9" s="10" t="s">
        <v>177</v>
      </c>
      <c r="J9" s="11"/>
      <c r="K9" s="11"/>
      <c r="L9" s="12" t="e">
        <f>+VLOOKUP(F6,BD!B:VI,252,0)</f>
        <v>#N/A</v>
      </c>
      <c r="M9" s="88" t="s">
        <v>178</v>
      </c>
      <c r="N9" s="89"/>
      <c r="O9" s="89"/>
      <c r="P9" s="13" t="e">
        <f>+VLOOKUP(F6,BD!B:VI,253,0)</f>
        <v>#N/A</v>
      </c>
      <c r="Q9" s="88" t="s">
        <v>179</v>
      </c>
      <c r="R9" s="89"/>
      <c r="S9" s="89"/>
      <c r="T9" s="89"/>
      <c r="U9" s="14" t="e">
        <f>+VLOOKUP(F6,BD!B:VI,8,0)</f>
        <v>#N/A</v>
      </c>
      <c r="V9" s="88" t="s">
        <v>180</v>
      </c>
      <c r="W9" s="89"/>
      <c r="X9" s="89"/>
      <c r="Y9" s="89"/>
      <c r="Z9" s="90" t="e">
        <f>+VLOOKUP(F6,BD!B:VI,297,0)</f>
        <v>#N/A</v>
      </c>
      <c r="AA9" s="91"/>
      <c r="AB9" s="91"/>
      <c r="AC9" s="91"/>
      <c r="AD9" s="92"/>
      <c r="AL9" s="4"/>
      <c r="AM9" s="59" t="s">
        <v>220</v>
      </c>
      <c r="AN9" s="4"/>
      <c r="AO9" s="4"/>
      <c r="AP9" s="4"/>
      <c r="AQ9" s="4"/>
    </row>
    <row r="10" spans="1:43" x14ac:dyDescent="0.25">
      <c r="A10" s="62" t="s">
        <v>181</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4"/>
      <c r="AL10" s="4"/>
      <c r="AM10" s="59" t="s">
        <v>215</v>
      </c>
      <c r="AN10" s="4"/>
      <c r="AO10" s="4"/>
      <c r="AP10" s="4"/>
      <c r="AQ10" s="4"/>
    </row>
    <row r="11" spans="1:43" ht="34.5" customHeight="1" x14ac:dyDescent="0.25">
      <c r="A11" s="77" t="e">
        <f>+VLOOKUP(F6,BD!B:VI,255,0)</f>
        <v>#N/A</v>
      </c>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9"/>
      <c r="AL11" s="4"/>
      <c r="AM11" s="59" t="s">
        <v>230</v>
      </c>
      <c r="AN11" s="4"/>
      <c r="AO11" s="4"/>
      <c r="AP11" s="4"/>
      <c r="AQ11" s="4"/>
    </row>
    <row r="12" spans="1:43" x14ac:dyDescent="0.25">
      <c r="A12" s="62" t="s">
        <v>237</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4"/>
      <c r="AL12" s="3" t="s">
        <v>207</v>
      </c>
      <c r="AM12" s="59" t="s">
        <v>231</v>
      </c>
      <c r="AN12" s="4"/>
      <c r="AO12" s="4"/>
      <c r="AP12" s="4"/>
      <c r="AQ12" s="4"/>
    </row>
    <row r="13" spans="1:43" ht="21" customHeight="1" x14ac:dyDescent="0.25">
      <c r="A13" s="80"/>
      <c r="B13" s="81"/>
      <c r="C13" s="81"/>
      <c r="D13" s="81"/>
      <c r="E13" s="81"/>
      <c r="F13" s="81"/>
      <c r="G13" s="81"/>
      <c r="H13" s="81"/>
      <c r="I13" s="81"/>
      <c r="J13" s="81"/>
      <c r="K13" s="81"/>
      <c r="L13" s="81"/>
      <c r="M13" s="81"/>
      <c r="N13" s="81"/>
      <c r="O13" s="82"/>
      <c r="P13" s="34" t="s">
        <v>182</v>
      </c>
      <c r="Q13" s="80"/>
      <c r="R13" s="81"/>
      <c r="S13" s="81"/>
      <c r="T13" s="81"/>
      <c r="U13" s="81"/>
      <c r="V13" s="81"/>
      <c r="W13" s="81"/>
      <c r="X13" s="81"/>
      <c r="Y13" s="81"/>
      <c r="Z13" s="81"/>
      <c r="AA13" s="81"/>
      <c r="AB13" s="81"/>
      <c r="AC13" s="81"/>
      <c r="AD13" s="82"/>
      <c r="AE13" s="7" t="s">
        <v>182</v>
      </c>
      <c r="AL13" s="3" t="s">
        <v>208</v>
      </c>
      <c r="AM13" s="59" t="s">
        <v>217</v>
      </c>
      <c r="AN13" s="4"/>
      <c r="AO13" s="4"/>
      <c r="AP13" s="4"/>
      <c r="AQ13" s="4"/>
    </row>
    <row r="14" spans="1:43" ht="21" customHeight="1" x14ac:dyDescent="0.25">
      <c r="A14" s="80"/>
      <c r="B14" s="81"/>
      <c r="C14" s="81"/>
      <c r="D14" s="81"/>
      <c r="E14" s="81"/>
      <c r="F14" s="81"/>
      <c r="G14" s="81"/>
      <c r="H14" s="81"/>
      <c r="I14" s="81"/>
      <c r="J14" s="81"/>
      <c r="K14" s="81"/>
      <c r="L14" s="81"/>
      <c r="M14" s="81"/>
      <c r="N14" s="81"/>
      <c r="O14" s="82"/>
      <c r="P14" s="34" t="s">
        <v>182</v>
      </c>
      <c r="Q14" s="80"/>
      <c r="R14" s="81"/>
      <c r="S14" s="81"/>
      <c r="T14" s="81"/>
      <c r="U14" s="81"/>
      <c r="V14" s="81"/>
      <c r="W14" s="81"/>
      <c r="X14" s="81"/>
      <c r="Y14" s="81"/>
      <c r="Z14" s="81"/>
      <c r="AA14" s="81"/>
      <c r="AB14" s="81"/>
      <c r="AC14" s="81"/>
      <c r="AD14" s="82"/>
      <c r="AE14" s="7" t="s">
        <v>182</v>
      </c>
      <c r="AL14" s="3" t="s">
        <v>209</v>
      </c>
      <c r="AM14" s="59" t="s">
        <v>223</v>
      </c>
      <c r="AN14" s="4"/>
      <c r="AO14" s="4"/>
      <c r="AP14" s="4"/>
      <c r="AQ14" s="4"/>
    </row>
    <row r="15" spans="1:43" x14ac:dyDescent="0.25">
      <c r="A15" s="105" t="s">
        <v>211</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7"/>
      <c r="AL15" s="4"/>
      <c r="AM15" s="59" t="s">
        <v>232</v>
      </c>
      <c r="AN15" s="4"/>
      <c r="AO15" s="4"/>
      <c r="AP15" s="4"/>
      <c r="AQ15" s="4"/>
    </row>
    <row r="16" spans="1:43" x14ac:dyDescent="0.25">
      <c r="A16" s="108" t="s">
        <v>183</v>
      </c>
      <c r="B16" s="108"/>
      <c r="C16" s="108"/>
      <c r="D16" s="108"/>
      <c r="E16" s="108"/>
      <c r="F16" s="108"/>
      <c r="G16" s="108"/>
      <c r="H16" s="109" t="s">
        <v>184</v>
      </c>
      <c r="I16" s="109"/>
      <c r="J16" s="109"/>
      <c r="K16" s="109"/>
      <c r="L16" s="109"/>
      <c r="M16" s="109"/>
      <c r="N16" s="109"/>
      <c r="O16" s="109"/>
      <c r="P16" s="109"/>
      <c r="Q16" s="109"/>
      <c r="R16" s="109"/>
      <c r="S16" s="109"/>
      <c r="T16" s="109"/>
      <c r="U16" s="109"/>
      <c r="V16" s="109"/>
      <c r="W16" s="109"/>
      <c r="X16" s="109"/>
      <c r="Y16" s="110"/>
      <c r="Z16" s="111" t="s">
        <v>185</v>
      </c>
      <c r="AA16" s="112"/>
      <c r="AB16" s="113" t="s">
        <v>186</v>
      </c>
      <c r="AC16" s="114"/>
      <c r="AD16" s="115"/>
      <c r="AL16" s="4"/>
      <c r="AM16" s="59" t="s">
        <v>218</v>
      </c>
      <c r="AN16" s="4"/>
      <c r="AO16" s="4"/>
      <c r="AP16" s="4"/>
      <c r="AQ16" s="4"/>
    </row>
    <row r="17" spans="1:43" s="16" customFormat="1" ht="39" customHeight="1" x14ac:dyDescent="0.25">
      <c r="A17" s="207" t="e">
        <f>IF(VLOOKUP(F6,BD!B:VI,256,0)=0,"----------------------------------------------------",(VLOOKUP(F6,BD!B:VI,256,0)))</f>
        <v>#N/A</v>
      </c>
      <c r="B17" s="208"/>
      <c r="C17" s="208"/>
      <c r="D17" s="208"/>
      <c r="E17" s="208"/>
      <c r="F17" s="208"/>
      <c r="G17" s="209"/>
      <c r="H17" s="210"/>
      <c r="I17" s="100"/>
      <c r="J17" s="100"/>
      <c r="K17" s="100"/>
      <c r="L17" s="100"/>
      <c r="M17" s="100"/>
      <c r="N17" s="100"/>
      <c r="O17" s="100"/>
      <c r="P17" s="100"/>
      <c r="Q17" s="100"/>
      <c r="R17" s="100"/>
      <c r="S17" s="100"/>
      <c r="T17" s="100"/>
      <c r="U17" s="100"/>
      <c r="V17" s="100"/>
      <c r="W17" s="100"/>
      <c r="X17" s="100"/>
      <c r="Y17" s="101"/>
      <c r="Z17" s="102"/>
      <c r="AA17" s="103"/>
      <c r="AB17" s="104" t="str">
        <f>+IF(Z17="","","Firma de conclusión del tema")</f>
        <v/>
      </c>
      <c r="AC17" s="104"/>
      <c r="AD17" s="104"/>
      <c r="AE17" s="15"/>
      <c r="AM17" s="59" t="s">
        <v>233</v>
      </c>
    </row>
    <row r="18" spans="1:43" s="16" customFormat="1" ht="39" customHeight="1" x14ac:dyDescent="0.25">
      <c r="A18" s="207" t="e">
        <f>IF(VLOOKUP(F6,BD!B:VI,260,0)=0,"----------------------------------------------------",(VLOOKUP(F6,BD!B:VI,260,0)))</f>
        <v>#N/A</v>
      </c>
      <c r="B18" s="208"/>
      <c r="C18" s="208"/>
      <c r="D18" s="208"/>
      <c r="E18" s="208"/>
      <c r="F18" s="208"/>
      <c r="G18" s="209"/>
      <c r="H18" s="210"/>
      <c r="I18" s="100"/>
      <c r="J18" s="100"/>
      <c r="K18" s="100"/>
      <c r="L18" s="100"/>
      <c r="M18" s="100"/>
      <c r="N18" s="100"/>
      <c r="O18" s="100"/>
      <c r="P18" s="100"/>
      <c r="Q18" s="100"/>
      <c r="R18" s="100"/>
      <c r="S18" s="100"/>
      <c r="T18" s="100"/>
      <c r="U18" s="100"/>
      <c r="V18" s="100"/>
      <c r="W18" s="100"/>
      <c r="X18" s="100"/>
      <c r="Y18" s="101"/>
      <c r="Z18" s="102"/>
      <c r="AA18" s="103"/>
      <c r="AB18" s="104" t="str">
        <f t="shared" ref="AB18:AB23" si="0">+IF(Z18="","","Firma de conclusión del tema")</f>
        <v/>
      </c>
      <c r="AC18" s="104"/>
      <c r="AD18" s="104"/>
      <c r="AE18" s="15"/>
      <c r="AM18" s="59" t="s">
        <v>219</v>
      </c>
    </row>
    <row r="19" spans="1:43" s="16" customFormat="1" ht="39" customHeight="1" x14ac:dyDescent="0.25">
      <c r="A19" s="207" t="e">
        <f>IF(VLOOKUP(F6,BD!B:VI,264,0)=0,"----------------------------------------------------",(VLOOKUP(F6,BD!B:VI,264,0)))</f>
        <v>#N/A</v>
      </c>
      <c r="B19" s="208"/>
      <c r="C19" s="208"/>
      <c r="D19" s="208"/>
      <c r="E19" s="208"/>
      <c r="F19" s="208"/>
      <c r="G19" s="209"/>
      <c r="H19" s="210"/>
      <c r="I19" s="100"/>
      <c r="J19" s="100"/>
      <c r="K19" s="100"/>
      <c r="L19" s="100"/>
      <c r="M19" s="100"/>
      <c r="N19" s="100"/>
      <c r="O19" s="100"/>
      <c r="P19" s="100"/>
      <c r="Q19" s="100"/>
      <c r="R19" s="100"/>
      <c r="S19" s="100"/>
      <c r="T19" s="100"/>
      <c r="U19" s="100"/>
      <c r="V19" s="100"/>
      <c r="W19" s="100"/>
      <c r="X19" s="100"/>
      <c r="Y19" s="101"/>
      <c r="Z19" s="102"/>
      <c r="AA19" s="103"/>
      <c r="AB19" s="104" t="str">
        <f t="shared" si="0"/>
        <v/>
      </c>
      <c r="AC19" s="104"/>
      <c r="AD19" s="104"/>
      <c r="AE19" s="15"/>
      <c r="AM19" s="59" t="s">
        <v>224</v>
      </c>
    </row>
    <row r="20" spans="1:43" s="16" customFormat="1" ht="39" customHeight="1" x14ac:dyDescent="0.25">
      <c r="A20" s="207" t="e">
        <f>IF(VLOOKUP(F6,BD!B:VI,268,0)=0,"----------------------------------------------------",(VLOOKUP(F6,BD!B:VI,268,0)))</f>
        <v>#N/A</v>
      </c>
      <c r="B20" s="208"/>
      <c r="C20" s="208"/>
      <c r="D20" s="208"/>
      <c r="E20" s="208"/>
      <c r="F20" s="208"/>
      <c r="G20" s="209"/>
      <c r="H20" s="210"/>
      <c r="I20" s="100"/>
      <c r="J20" s="100"/>
      <c r="K20" s="100"/>
      <c r="L20" s="100"/>
      <c r="M20" s="100"/>
      <c r="N20" s="100"/>
      <c r="O20" s="100"/>
      <c r="P20" s="100"/>
      <c r="Q20" s="100"/>
      <c r="R20" s="100"/>
      <c r="S20" s="100"/>
      <c r="T20" s="100"/>
      <c r="U20" s="100"/>
      <c r="V20" s="100"/>
      <c r="W20" s="100"/>
      <c r="X20" s="100"/>
      <c r="Y20" s="101"/>
      <c r="Z20" s="102"/>
      <c r="AA20" s="103"/>
      <c r="AB20" s="104" t="str">
        <f t="shared" si="0"/>
        <v/>
      </c>
      <c r="AC20" s="104"/>
      <c r="AD20" s="104"/>
      <c r="AE20" s="15"/>
      <c r="AM20" s="59" t="s">
        <v>216</v>
      </c>
    </row>
    <row r="21" spans="1:43" s="16" customFormat="1" ht="39" customHeight="1" x14ac:dyDescent="0.25">
      <c r="A21" s="207" t="e">
        <f>IF(VLOOKUP(F6,BD!B:VI,272,0)=0,"----------------------------------------------------",(VLOOKUP(F6,BD!B:VI,272,0)))</f>
        <v>#N/A</v>
      </c>
      <c r="B21" s="208"/>
      <c r="C21" s="208"/>
      <c r="D21" s="208"/>
      <c r="E21" s="208"/>
      <c r="F21" s="208"/>
      <c r="G21" s="209"/>
      <c r="H21" s="210"/>
      <c r="I21" s="100"/>
      <c r="J21" s="100"/>
      <c r="K21" s="100"/>
      <c r="L21" s="100"/>
      <c r="M21" s="100"/>
      <c r="N21" s="100"/>
      <c r="O21" s="100"/>
      <c r="P21" s="100"/>
      <c r="Q21" s="100"/>
      <c r="R21" s="100"/>
      <c r="S21" s="100"/>
      <c r="T21" s="100"/>
      <c r="U21" s="100"/>
      <c r="V21" s="100"/>
      <c r="W21" s="100"/>
      <c r="X21" s="100"/>
      <c r="Y21" s="101"/>
      <c r="Z21" s="102"/>
      <c r="AA21" s="103"/>
      <c r="AB21" s="104" t="str">
        <f t="shared" si="0"/>
        <v/>
      </c>
      <c r="AC21" s="104"/>
      <c r="AD21" s="104"/>
      <c r="AE21" s="15"/>
      <c r="AM21" s="59" t="s">
        <v>222</v>
      </c>
    </row>
    <row r="22" spans="1:43" s="16" customFormat="1" ht="39" customHeight="1" x14ac:dyDescent="0.25">
      <c r="A22" s="207" t="e">
        <f>IF(VLOOKUP(F6,BD!B:VI,276,0)=0,"----------------------------------------------------",(VLOOKUP(F6,BD!B:VI,276,0)))</f>
        <v>#N/A</v>
      </c>
      <c r="B22" s="208"/>
      <c r="C22" s="208"/>
      <c r="D22" s="208"/>
      <c r="E22" s="208"/>
      <c r="F22" s="208"/>
      <c r="G22" s="209"/>
      <c r="H22" s="210"/>
      <c r="I22" s="100"/>
      <c r="J22" s="100"/>
      <c r="K22" s="100"/>
      <c r="L22" s="100"/>
      <c r="M22" s="100"/>
      <c r="N22" s="100"/>
      <c r="O22" s="100"/>
      <c r="P22" s="100"/>
      <c r="Q22" s="100"/>
      <c r="R22" s="100"/>
      <c r="S22" s="100"/>
      <c r="T22" s="100"/>
      <c r="U22" s="100"/>
      <c r="V22" s="100"/>
      <c r="W22" s="100"/>
      <c r="X22" s="100"/>
      <c r="Y22" s="101"/>
      <c r="Z22" s="102"/>
      <c r="AA22" s="103"/>
      <c r="AB22" s="104" t="str">
        <f t="shared" si="0"/>
        <v/>
      </c>
      <c r="AC22" s="104"/>
      <c r="AD22" s="104"/>
      <c r="AE22" s="15"/>
      <c r="AM22" s="59" t="s">
        <v>234</v>
      </c>
    </row>
    <row r="23" spans="1:43" s="16" customFormat="1" ht="39" customHeight="1" x14ac:dyDescent="0.25">
      <c r="A23" s="214" t="e">
        <f>IF(VLOOKUP(F6,BD!B:VI,280,0)=0,"----------------------------------------------------",(VLOOKUP(F6,BD!B:VI,280,0)))</f>
        <v>#N/A</v>
      </c>
      <c r="B23" s="215"/>
      <c r="C23" s="215"/>
      <c r="D23" s="215"/>
      <c r="E23" s="215"/>
      <c r="F23" s="215"/>
      <c r="G23" s="216"/>
      <c r="H23" s="210"/>
      <c r="I23" s="100"/>
      <c r="J23" s="100"/>
      <c r="K23" s="100"/>
      <c r="L23" s="100"/>
      <c r="M23" s="100"/>
      <c r="N23" s="100"/>
      <c r="O23" s="100"/>
      <c r="P23" s="100"/>
      <c r="Q23" s="100"/>
      <c r="R23" s="100"/>
      <c r="S23" s="100"/>
      <c r="T23" s="100"/>
      <c r="U23" s="100"/>
      <c r="V23" s="100"/>
      <c r="W23" s="100"/>
      <c r="X23" s="100"/>
      <c r="Y23" s="101"/>
      <c r="Z23" s="102"/>
      <c r="AA23" s="103"/>
      <c r="AB23" s="104" t="str">
        <f t="shared" si="0"/>
        <v/>
      </c>
      <c r="AC23" s="104"/>
      <c r="AD23" s="104"/>
      <c r="AE23" s="15"/>
      <c r="AM23" s="59" t="s">
        <v>235</v>
      </c>
    </row>
    <row r="24" spans="1:43" ht="18" customHeight="1" x14ac:dyDescent="0.25">
      <c r="A24" s="116" t="s">
        <v>212</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8"/>
      <c r="AL24" s="3" t="s">
        <v>210</v>
      </c>
      <c r="AM24" s="59" t="s">
        <v>214</v>
      </c>
      <c r="AN24" s="4"/>
      <c r="AO24" s="4"/>
      <c r="AP24" s="4"/>
      <c r="AQ24" s="4"/>
    </row>
    <row r="25" spans="1:43" x14ac:dyDescent="0.25">
      <c r="A25" s="17" t="s">
        <v>187</v>
      </c>
      <c r="B25" s="109" t="s">
        <v>188</v>
      </c>
      <c r="C25" s="109"/>
      <c r="D25" s="109"/>
      <c r="E25" s="109"/>
      <c r="F25" s="109"/>
      <c r="G25" s="109"/>
      <c r="H25" s="109"/>
      <c r="I25" s="109"/>
      <c r="J25" s="109"/>
      <c r="K25" s="109"/>
      <c r="L25" s="109"/>
      <c r="M25" s="109"/>
      <c r="N25" s="109"/>
      <c r="O25" s="109"/>
      <c r="P25" s="109"/>
      <c r="Q25" s="109"/>
      <c r="R25" s="110"/>
      <c r="S25" s="18" t="s">
        <v>189</v>
      </c>
      <c r="T25" s="108" t="s">
        <v>190</v>
      </c>
      <c r="U25" s="108"/>
      <c r="V25" s="108"/>
      <c r="W25" s="108"/>
      <c r="X25" s="19"/>
      <c r="Y25" s="20" t="s">
        <v>191</v>
      </c>
      <c r="Z25" s="119" t="s">
        <v>192</v>
      </c>
      <c r="AA25" s="119"/>
      <c r="AB25" s="119"/>
      <c r="AC25" s="119"/>
      <c r="AD25" s="119"/>
      <c r="AL25" s="4"/>
      <c r="AM25" s="59" t="s">
        <v>227</v>
      </c>
      <c r="AN25" s="4"/>
      <c r="AO25" s="4"/>
      <c r="AP25" s="4"/>
      <c r="AQ25" s="4"/>
    </row>
    <row r="26" spans="1:43" ht="13.5" customHeight="1" x14ac:dyDescent="0.25">
      <c r="A26" s="120">
        <v>1</v>
      </c>
      <c r="B26" s="123"/>
      <c r="C26" s="124"/>
      <c r="D26" s="124"/>
      <c r="E26" s="124"/>
      <c r="F26" s="124"/>
      <c r="G26" s="124"/>
      <c r="H26" s="124"/>
      <c r="I26" s="124"/>
      <c r="J26" s="124"/>
      <c r="K26" s="124"/>
      <c r="L26" s="124"/>
      <c r="M26" s="124"/>
      <c r="N26" s="124"/>
      <c r="O26" s="124"/>
      <c r="P26" s="124"/>
      <c r="Q26" s="124"/>
      <c r="R26" s="125"/>
      <c r="S26" s="29"/>
      <c r="T26" s="132"/>
      <c r="U26" s="133"/>
      <c r="V26" s="133"/>
      <c r="W26" s="133"/>
      <c r="X26" s="134"/>
      <c r="Y26" s="21"/>
      <c r="Z26" s="135"/>
      <c r="AA26" s="136"/>
      <c r="AB26" s="136"/>
      <c r="AC26" s="136"/>
      <c r="AD26" s="137"/>
      <c r="AL26" s="4"/>
      <c r="AM26" s="4"/>
      <c r="AN26" s="4"/>
      <c r="AO26" s="4"/>
      <c r="AP26" s="4"/>
      <c r="AQ26" s="4"/>
    </row>
    <row r="27" spans="1:43" ht="13.5" customHeight="1" x14ac:dyDescent="0.25">
      <c r="A27" s="121"/>
      <c r="B27" s="126"/>
      <c r="C27" s="127"/>
      <c r="D27" s="127"/>
      <c r="E27" s="127"/>
      <c r="F27" s="127"/>
      <c r="G27" s="127"/>
      <c r="H27" s="127"/>
      <c r="I27" s="127"/>
      <c r="J27" s="127"/>
      <c r="K27" s="127"/>
      <c r="L27" s="127"/>
      <c r="M27" s="127"/>
      <c r="N27" s="127"/>
      <c r="O27" s="127"/>
      <c r="P27" s="127"/>
      <c r="Q27" s="127"/>
      <c r="R27" s="128"/>
      <c r="S27" s="29"/>
      <c r="T27" s="132"/>
      <c r="U27" s="133"/>
      <c r="V27" s="133"/>
      <c r="W27" s="133"/>
      <c r="X27" s="134"/>
      <c r="Y27" s="21"/>
      <c r="Z27" s="138"/>
      <c r="AA27" s="139"/>
      <c r="AB27" s="139"/>
      <c r="AC27" s="139"/>
      <c r="AD27" s="140"/>
      <c r="AL27" s="4"/>
      <c r="AM27" s="4"/>
      <c r="AN27" s="4"/>
      <c r="AO27" s="4"/>
      <c r="AP27" s="4"/>
      <c r="AQ27" s="4"/>
    </row>
    <row r="28" spans="1:43" ht="13.5" customHeight="1" x14ac:dyDescent="0.25">
      <c r="A28" s="122"/>
      <c r="B28" s="129"/>
      <c r="C28" s="130"/>
      <c r="D28" s="130"/>
      <c r="E28" s="130"/>
      <c r="F28" s="130"/>
      <c r="G28" s="130"/>
      <c r="H28" s="130"/>
      <c r="I28" s="130"/>
      <c r="J28" s="130"/>
      <c r="K28" s="130"/>
      <c r="L28" s="130"/>
      <c r="M28" s="130"/>
      <c r="N28" s="130"/>
      <c r="O28" s="130"/>
      <c r="P28" s="130"/>
      <c r="Q28" s="130"/>
      <c r="R28" s="131"/>
      <c r="S28" s="29"/>
      <c r="T28" s="132"/>
      <c r="U28" s="133"/>
      <c r="V28" s="133"/>
      <c r="W28" s="133"/>
      <c r="X28" s="134"/>
      <c r="Y28" s="21"/>
      <c r="Z28" s="141"/>
      <c r="AA28" s="142"/>
      <c r="AB28" s="142"/>
      <c r="AC28" s="142"/>
      <c r="AD28" s="143"/>
      <c r="AL28" s="4"/>
      <c r="AM28" s="4"/>
      <c r="AN28" s="4"/>
      <c r="AO28" s="4"/>
      <c r="AP28" s="4"/>
      <c r="AQ28" s="4"/>
    </row>
    <row r="29" spans="1:43" ht="13.5" customHeight="1" x14ac:dyDescent="0.25">
      <c r="A29" s="120">
        <v>2</v>
      </c>
      <c r="B29" s="123"/>
      <c r="C29" s="124"/>
      <c r="D29" s="124"/>
      <c r="E29" s="124"/>
      <c r="F29" s="124"/>
      <c r="G29" s="124"/>
      <c r="H29" s="124"/>
      <c r="I29" s="124"/>
      <c r="J29" s="124"/>
      <c r="K29" s="124"/>
      <c r="L29" s="124"/>
      <c r="M29" s="124"/>
      <c r="N29" s="124"/>
      <c r="O29" s="124"/>
      <c r="P29" s="124"/>
      <c r="Q29" s="124"/>
      <c r="R29" s="125"/>
      <c r="S29" s="29"/>
      <c r="T29" s="132"/>
      <c r="U29" s="133"/>
      <c r="V29" s="133"/>
      <c r="W29" s="133"/>
      <c r="X29" s="134"/>
      <c r="Y29" s="21"/>
      <c r="Z29" s="135"/>
      <c r="AA29" s="136"/>
      <c r="AB29" s="136"/>
      <c r="AC29" s="136"/>
      <c r="AD29" s="137"/>
      <c r="AL29" s="4"/>
      <c r="AM29" s="4"/>
      <c r="AN29" s="4"/>
      <c r="AO29" s="4"/>
      <c r="AP29" s="4"/>
      <c r="AQ29" s="4"/>
    </row>
    <row r="30" spans="1:43" ht="13.5" customHeight="1" x14ac:dyDescent="0.25">
      <c r="A30" s="121"/>
      <c r="B30" s="126"/>
      <c r="C30" s="127"/>
      <c r="D30" s="127"/>
      <c r="E30" s="127"/>
      <c r="F30" s="127"/>
      <c r="G30" s="127"/>
      <c r="H30" s="127"/>
      <c r="I30" s="127"/>
      <c r="J30" s="127"/>
      <c r="K30" s="127"/>
      <c r="L30" s="127"/>
      <c r="M30" s="127"/>
      <c r="N30" s="127"/>
      <c r="O30" s="127"/>
      <c r="P30" s="127"/>
      <c r="Q30" s="127"/>
      <c r="R30" s="128"/>
      <c r="S30" s="29"/>
      <c r="T30" s="132"/>
      <c r="U30" s="133"/>
      <c r="V30" s="133"/>
      <c r="W30" s="133"/>
      <c r="X30" s="134"/>
      <c r="Y30" s="21"/>
      <c r="Z30" s="138"/>
      <c r="AA30" s="139"/>
      <c r="AB30" s="139"/>
      <c r="AC30" s="139"/>
      <c r="AD30" s="140"/>
      <c r="AL30" s="4"/>
      <c r="AM30" s="4"/>
      <c r="AN30" s="4"/>
      <c r="AO30" s="4"/>
      <c r="AP30" s="4"/>
      <c r="AQ30" s="4"/>
    </row>
    <row r="31" spans="1:43" ht="13.5" customHeight="1" x14ac:dyDescent="0.25">
      <c r="A31" s="122"/>
      <c r="B31" s="129"/>
      <c r="C31" s="130"/>
      <c r="D31" s="130"/>
      <c r="E31" s="130"/>
      <c r="F31" s="130"/>
      <c r="G31" s="130"/>
      <c r="H31" s="130"/>
      <c r="I31" s="130"/>
      <c r="J31" s="130"/>
      <c r="K31" s="130"/>
      <c r="L31" s="130"/>
      <c r="M31" s="130"/>
      <c r="N31" s="130"/>
      <c r="O31" s="130"/>
      <c r="P31" s="130"/>
      <c r="Q31" s="130"/>
      <c r="R31" s="131"/>
      <c r="S31" s="29"/>
      <c r="T31" s="132"/>
      <c r="U31" s="133"/>
      <c r="V31" s="133"/>
      <c r="W31" s="133"/>
      <c r="X31" s="134"/>
      <c r="Y31" s="21"/>
      <c r="Z31" s="141"/>
      <c r="AA31" s="142"/>
      <c r="AB31" s="142"/>
      <c r="AC31" s="142"/>
      <c r="AD31" s="143"/>
      <c r="AL31" s="4"/>
      <c r="AM31" s="4"/>
      <c r="AN31" s="4"/>
      <c r="AO31" s="4"/>
      <c r="AP31" s="4"/>
      <c r="AQ31" s="4"/>
    </row>
    <row r="32" spans="1:43" ht="13.5" customHeight="1" x14ac:dyDescent="0.25">
      <c r="A32" s="120">
        <v>3</v>
      </c>
      <c r="B32" s="123"/>
      <c r="C32" s="124"/>
      <c r="D32" s="124"/>
      <c r="E32" s="124"/>
      <c r="F32" s="124"/>
      <c r="G32" s="124"/>
      <c r="H32" s="124"/>
      <c r="I32" s="124"/>
      <c r="J32" s="124"/>
      <c r="K32" s="124"/>
      <c r="L32" s="124"/>
      <c r="M32" s="124"/>
      <c r="N32" s="124"/>
      <c r="O32" s="124"/>
      <c r="P32" s="124"/>
      <c r="Q32" s="124"/>
      <c r="R32" s="125"/>
      <c r="S32" s="29"/>
      <c r="T32" s="132"/>
      <c r="U32" s="133"/>
      <c r="V32" s="133"/>
      <c r="W32" s="133"/>
      <c r="X32" s="134"/>
      <c r="Y32" s="21"/>
      <c r="Z32" s="135"/>
      <c r="AA32" s="136"/>
      <c r="AB32" s="136"/>
      <c r="AC32" s="136"/>
      <c r="AD32" s="137"/>
      <c r="AL32" s="4"/>
      <c r="AM32" s="4"/>
      <c r="AN32" s="4"/>
      <c r="AO32" s="4"/>
      <c r="AP32" s="4"/>
      <c r="AQ32" s="4"/>
    </row>
    <row r="33" spans="1:43" ht="13.5" customHeight="1" x14ac:dyDescent="0.25">
      <c r="A33" s="121"/>
      <c r="B33" s="126"/>
      <c r="C33" s="127"/>
      <c r="D33" s="127"/>
      <c r="E33" s="127"/>
      <c r="F33" s="127"/>
      <c r="G33" s="127"/>
      <c r="H33" s="127"/>
      <c r="I33" s="127"/>
      <c r="J33" s="127"/>
      <c r="K33" s="127"/>
      <c r="L33" s="127"/>
      <c r="M33" s="127"/>
      <c r="N33" s="127"/>
      <c r="O33" s="127"/>
      <c r="P33" s="127"/>
      <c r="Q33" s="127"/>
      <c r="R33" s="128"/>
      <c r="S33" s="29"/>
      <c r="T33" s="132"/>
      <c r="U33" s="133"/>
      <c r="V33" s="133"/>
      <c r="W33" s="133"/>
      <c r="X33" s="134"/>
      <c r="Y33" s="21"/>
      <c r="Z33" s="138"/>
      <c r="AA33" s="139"/>
      <c r="AB33" s="139"/>
      <c r="AC33" s="139"/>
      <c r="AD33" s="140"/>
      <c r="AL33" s="4"/>
      <c r="AM33" s="4"/>
      <c r="AN33" s="4"/>
      <c r="AO33" s="4"/>
      <c r="AP33" s="4"/>
      <c r="AQ33" s="4"/>
    </row>
    <row r="34" spans="1:43" ht="13.5" customHeight="1" x14ac:dyDescent="0.25">
      <c r="A34" s="122"/>
      <c r="B34" s="129"/>
      <c r="C34" s="130"/>
      <c r="D34" s="130"/>
      <c r="E34" s="130"/>
      <c r="F34" s="130"/>
      <c r="G34" s="130"/>
      <c r="H34" s="130"/>
      <c r="I34" s="130"/>
      <c r="J34" s="130"/>
      <c r="K34" s="130"/>
      <c r="L34" s="130"/>
      <c r="M34" s="130"/>
      <c r="N34" s="130"/>
      <c r="O34" s="130"/>
      <c r="P34" s="130"/>
      <c r="Q34" s="130"/>
      <c r="R34" s="131"/>
      <c r="S34" s="29"/>
      <c r="T34" s="132"/>
      <c r="U34" s="133"/>
      <c r="V34" s="133"/>
      <c r="W34" s="133"/>
      <c r="X34" s="134"/>
      <c r="Y34" s="21"/>
      <c r="Z34" s="141"/>
      <c r="AA34" s="142"/>
      <c r="AB34" s="142"/>
      <c r="AC34" s="142"/>
      <c r="AD34" s="143"/>
      <c r="AL34" s="4"/>
      <c r="AM34" s="4"/>
      <c r="AN34" s="4"/>
      <c r="AO34" s="4"/>
      <c r="AP34" s="4"/>
      <c r="AQ34" s="4"/>
    </row>
    <row r="35" spans="1:43" x14ac:dyDescent="0.25">
      <c r="A35" s="17" t="s">
        <v>187</v>
      </c>
      <c r="B35" s="109" t="s">
        <v>193</v>
      </c>
      <c r="C35" s="109"/>
      <c r="D35" s="109"/>
      <c r="E35" s="109"/>
      <c r="F35" s="109"/>
      <c r="G35" s="109"/>
      <c r="H35" s="109"/>
      <c r="I35" s="109"/>
      <c r="J35" s="109"/>
      <c r="K35" s="109"/>
      <c r="L35" s="109"/>
      <c r="M35" s="109"/>
      <c r="N35" s="109"/>
      <c r="O35" s="109"/>
      <c r="P35" s="109"/>
      <c r="Q35" s="109"/>
      <c r="R35" s="110"/>
      <c r="S35" s="33" t="s">
        <v>189</v>
      </c>
      <c r="T35" s="108" t="s">
        <v>190</v>
      </c>
      <c r="U35" s="108"/>
      <c r="V35" s="108"/>
      <c r="W35" s="108"/>
      <c r="X35" s="19"/>
      <c r="Y35" s="32" t="s">
        <v>191</v>
      </c>
      <c r="Z35" s="144" t="s">
        <v>192</v>
      </c>
      <c r="AA35" s="145"/>
      <c r="AB35" s="145"/>
      <c r="AC35" s="145"/>
      <c r="AD35" s="146"/>
      <c r="AL35" s="4"/>
      <c r="AM35" s="4"/>
      <c r="AN35" s="4"/>
      <c r="AO35" s="4"/>
      <c r="AP35" s="4"/>
      <c r="AQ35" s="4"/>
    </row>
    <row r="36" spans="1:43" ht="12.75" customHeight="1" x14ac:dyDescent="0.25">
      <c r="A36" s="120">
        <v>4</v>
      </c>
      <c r="B36" s="147"/>
      <c r="C36" s="148"/>
      <c r="D36" s="148"/>
      <c r="E36" s="148"/>
      <c r="F36" s="148"/>
      <c r="G36" s="148"/>
      <c r="H36" s="148"/>
      <c r="I36" s="148"/>
      <c r="J36" s="148"/>
      <c r="K36" s="148"/>
      <c r="L36" s="148"/>
      <c r="M36" s="148"/>
      <c r="N36" s="148"/>
      <c r="O36" s="148"/>
      <c r="P36" s="148"/>
      <c r="Q36" s="148"/>
      <c r="R36" s="149"/>
      <c r="S36" s="29"/>
      <c r="T36" s="132"/>
      <c r="U36" s="133"/>
      <c r="V36" s="133"/>
      <c r="W36" s="133"/>
      <c r="X36" s="134"/>
      <c r="Y36" s="21"/>
      <c r="Z36" s="135"/>
      <c r="AA36" s="136"/>
      <c r="AB36" s="136"/>
      <c r="AC36" s="136"/>
      <c r="AD36" s="137"/>
      <c r="AL36" s="4"/>
      <c r="AM36" s="4"/>
      <c r="AN36" s="4"/>
      <c r="AO36" s="4"/>
      <c r="AP36" s="4"/>
      <c r="AQ36" s="4"/>
    </row>
    <row r="37" spans="1:43" ht="12.75" customHeight="1" x14ac:dyDescent="0.25">
      <c r="A37" s="121"/>
      <c r="B37" s="150"/>
      <c r="C37" s="151"/>
      <c r="D37" s="151"/>
      <c r="E37" s="151"/>
      <c r="F37" s="151"/>
      <c r="G37" s="151"/>
      <c r="H37" s="151"/>
      <c r="I37" s="151"/>
      <c r="J37" s="151"/>
      <c r="K37" s="151"/>
      <c r="L37" s="151"/>
      <c r="M37" s="151"/>
      <c r="N37" s="151"/>
      <c r="O37" s="151"/>
      <c r="P37" s="151"/>
      <c r="Q37" s="151"/>
      <c r="R37" s="152"/>
      <c r="S37" s="29"/>
      <c r="T37" s="132"/>
      <c r="U37" s="133"/>
      <c r="V37" s="133"/>
      <c r="W37" s="133"/>
      <c r="X37" s="134"/>
      <c r="Y37" s="21"/>
      <c r="Z37" s="138"/>
      <c r="AA37" s="139"/>
      <c r="AB37" s="139"/>
      <c r="AC37" s="139"/>
      <c r="AD37" s="140"/>
      <c r="AL37" s="4"/>
      <c r="AM37" s="4"/>
      <c r="AN37" s="4"/>
      <c r="AO37" s="4"/>
      <c r="AP37" s="4"/>
      <c r="AQ37" s="4"/>
    </row>
    <row r="38" spans="1:43" ht="12.75" customHeight="1" x14ac:dyDescent="0.25">
      <c r="A38" s="122"/>
      <c r="B38" s="153"/>
      <c r="C38" s="154"/>
      <c r="D38" s="154"/>
      <c r="E38" s="154"/>
      <c r="F38" s="154"/>
      <c r="G38" s="154"/>
      <c r="H38" s="154"/>
      <c r="I38" s="154"/>
      <c r="J38" s="154"/>
      <c r="K38" s="154"/>
      <c r="L38" s="154"/>
      <c r="M38" s="154"/>
      <c r="N38" s="154"/>
      <c r="O38" s="154"/>
      <c r="P38" s="154"/>
      <c r="Q38" s="154"/>
      <c r="R38" s="155"/>
      <c r="S38" s="29"/>
      <c r="T38" s="132"/>
      <c r="U38" s="133"/>
      <c r="V38" s="133"/>
      <c r="W38" s="133"/>
      <c r="X38" s="134"/>
      <c r="Y38" s="21"/>
      <c r="Z38" s="141"/>
      <c r="AA38" s="142"/>
      <c r="AB38" s="142"/>
      <c r="AC38" s="142"/>
      <c r="AD38" s="143"/>
      <c r="AL38" s="4"/>
      <c r="AM38" s="4"/>
      <c r="AN38" s="4"/>
      <c r="AO38" s="4"/>
      <c r="AP38" s="4"/>
      <c r="AQ38" s="4"/>
    </row>
    <row r="39" spans="1:43" ht="12.75" customHeight="1" x14ac:dyDescent="0.25">
      <c r="A39" s="120">
        <v>5</v>
      </c>
      <c r="B39" s="147"/>
      <c r="C39" s="148"/>
      <c r="D39" s="148"/>
      <c r="E39" s="148"/>
      <c r="F39" s="148"/>
      <c r="G39" s="148"/>
      <c r="H39" s="148"/>
      <c r="I39" s="148"/>
      <c r="J39" s="148"/>
      <c r="K39" s="148"/>
      <c r="L39" s="148"/>
      <c r="M39" s="148"/>
      <c r="N39" s="148"/>
      <c r="O39" s="148"/>
      <c r="P39" s="148"/>
      <c r="Q39" s="148"/>
      <c r="R39" s="149"/>
      <c r="S39" s="29"/>
      <c r="T39" s="132"/>
      <c r="U39" s="133"/>
      <c r="V39" s="133"/>
      <c r="W39" s="133"/>
      <c r="X39" s="134"/>
      <c r="Y39" s="21"/>
      <c r="Z39" s="135"/>
      <c r="AA39" s="136"/>
      <c r="AB39" s="136"/>
      <c r="AC39" s="136"/>
      <c r="AD39" s="137"/>
      <c r="AL39" s="4"/>
      <c r="AM39" s="4"/>
      <c r="AN39" s="4"/>
      <c r="AO39" s="4"/>
      <c r="AP39" s="4"/>
      <c r="AQ39" s="4"/>
    </row>
    <row r="40" spans="1:43" ht="12.75" customHeight="1" x14ac:dyDescent="0.25">
      <c r="A40" s="121"/>
      <c r="B40" s="150"/>
      <c r="C40" s="151"/>
      <c r="D40" s="151"/>
      <c r="E40" s="151"/>
      <c r="F40" s="151"/>
      <c r="G40" s="151"/>
      <c r="H40" s="151"/>
      <c r="I40" s="151"/>
      <c r="J40" s="151"/>
      <c r="K40" s="151"/>
      <c r="L40" s="151"/>
      <c r="M40" s="151"/>
      <c r="N40" s="151"/>
      <c r="O40" s="151"/>
      <c r="P40" s="151"/>
      <c r="Q40" s="151"/>
      <c r="R40" s="152"/>
      <c r="S40" s="29"/>
      <c r="T40" s="132"/>
      <c r="U40" s="133"/>
      <c r="V40" s="133"/>
      <c r="W40" s="133"/>
      <c r="X40" s="134"/>
      <c r="Y40" s="21"/>
      <c r="Z40" s="138"/>
      <c r="AA40" s="139"/>
      <c r="AB40" s="139"/>
      <c r="AC40" s="139"/>
      <c r="AD40" s="140"/>
      <c r="AL40" s="4"/>
      <c r="AM40" s="4"/>
      <c r="AN40" s="4"/>
      <c r="AO40" s="4"/>
      <c r="AP40" s="4"/>
      <c r="AQ40" s="4"/>
    </row>
    <row r="41" spans="1:43" ht="12.75" customHeight="1" x14ac:dyDescent="0.25">
      <c r="A41" s="122"/>
      <c r="B41" s="153"/>
      <c r="C41" s="154"/>
      <c r="D41" s="154"/>
      <c r="E41" s="154"/>
      <c r="F41" s="154"/>
      <c r="G41" s="154"/>
      <c r="H41" s="154"/>
      <c r="I41" s="154"/>
      <c r="J41" s="154"/>
      <c r="K41" s="154"/>
      <c r="L41" s="154"/>
      <c r="M41" s="154"/>
      <c r="N41" s="154"/>
      <c r="O41" s="154"/>
      <c r="P41" s="154"/>
      <c r="Q41" s="154"/>
      <c r="R41" s="155"/>
      <c r="S41" s="29"/>
      <c r="T41" s="132"/>
      <c r="U41" s="133"/>
      <c r="V41" s="133"/>
      <c r="W41" s="133"/>
      <c r="X41" s="134"/>
      <c r="Y41" s="21"/>
      <c r="Z41" s="141"/>
      <c r="AA41" s="142"/>
      <c r="AB41" s="142"/>
      <c r="AC41" s="142"/>
      <c r="AD41" s="143"/>
      <c r="AL41" s="4"/>
      <c r="AM41" s="4"/>
      <c r="AN41" s="4"/>
      <c r="AO41" s="4"/>
      <c r="AP41" s="4"/>
      <c r="AQ41" s="4"/>
    </row>
    <row r="42" spans="1:43" ht="12.75" customHeight="1" x14ac:dyDescent="0.25">
      <c r="A42" s="120">
        <v>6</v>
      </c>
      <c r="B42" s="147"/>
      <c r="C42" s="148"/>
      <c r="D42" s="148"/>
      <c r="E42" s="148"/>
      <c r="F42" s="148"/>
      <c r="G42" s="148"/>
      <c r="H42" s="148"/>
      <c r="I42" s="148"/>
      <c r="J42" s="148"/>
      <c r="K42" s="148"/>
      <c r="L42" s="148"/>
      <c r="M42" s="148"/>
      <c r="N42" s="148"/>
      <c r="O42" s="148"/>
      <c r="P42" s="148"/>
      <c r="Q42" s="148"/>
      <c r="R42" s="149"/>
      <c r="S42" s="29"/>
      <c r="T42" s="132"/>
      <c r="U42" s="133"/>
      <c r="V42" s="133"/>
      <c r="W42" s="133"/>
      <c r="X42" s="134"/>
      <c r="Y42" s="21"/>
      <c r="Z42" s="135"/>
      <c r="AA42" s="136"/>
      <c r="AB42" s="136"/>
      <c r="AC42" s="136"/>
      <c r="AD42" s="137"/>
      <c r="AL42" s="4"/>
      <c r="AM42" s="4"/>
      <c r="AN42" s="4"/>
      <c r="AO42" s="4"/>
      <c r="AP42" s="4"/>
      <c r="AQ42" s="4"/>
    </row>
    <row r="43" spans="1:43" ht="12.75" customHeight="1" x14ac:dyDescent="0.25">
      <c r="A43" s="121"/>
      <c r="B43" s="150"/>
      <c r="C43" s="151"/>
      <c r="D43" s="151"/>
      <c r="E43" s="151"/>
      <c r="F43" s="151"/>
      <c r="G43" s="151"/>
      <c r="H43" s="151"/>
      <c r="I43" s="151"/>
      <c r="J43" s="151"/>
      <c r="K43" s="151"/>
      <c r="L43" s="151"/>
      <c r="M43" s="151"/>
      <c r="N43" s="151"/>
      <c r="O43" s="151"/>
      <c r="P43" s="151"/>
      <c r="Q43" s="151"/>
      <c r="R43" s="152"/>
      <c r="S43" s="29"/>
      <c r="T43" s="132"/>
      <c r="U43" s="133"/>
      <c r="V43" s="133"/>
      <c r="W43" s="133"/>
      <c r="X43" s="134"/>
      <c r="Y43" s="21"/>
      <c r="Z43" s="138"/>
      <c r="AA43" s="139"/>
      <c r="AB43" s="139"/>
      <c r="AC43" s="139"/>
      <c r="AD43" s="140"/>
      <c r="AL43" s="4"/>
      <c r="AM43" s="4"/>
      <c r="AN43" s="4"/>
      <c r="AO43" s="4"/>
      <c r="AP43" s="4"/>
      <c r="AQ43" s="4"/>
    </row>
    <row r="44" spans="1:43" ht="12.75" customHeight="1" x14ac:dyDescent="0.25">
      <c r="A44" s="122"/>
      <c r="B44" s="153"/>
      <c r="C44" s="154"/>
      <c r="D44" s="154"/>
      <c r="E44" s="154"/>
      <c r="F44" s="154"/>
      <c r="G44" s="154"/>
      <c r="H44" s="154"/>
      <c r="I44" s="154"/>
      <c r="J44" s="154"/>
      <c r="K44" s="154"/>
      <c r="L44" s="154"/>
      <c r="M44" s="154"/>
      <c r="N44" s="154"/>
      <c r="O44" s="154"/>
      <c r="P44" s="154"/>
      <c r="Q44" s="154"/>
      <c r="R44" s="155"/>
      <c r="S44" s="29"/>
      <c r="T44" s="132"/>
      <c r="U44" s="133"/>
      <c r="V44" s="133"/>
      <c r="W44" s="133"/>
      <c r="X44" s="134"/>
      <c r="Y44" s="21"/>
      <c r="Z44" s="141"/>
      <c r="AA44" s="142"/>
      <c r="AB44" s="142"/>
      <c r="AC44" s="142"/>
      <c r="AD44" s="143"/>
      <c r="AL44" s="4"/>
      <c r="AM44" s="4"/>
      <c r="AN44" s="4"/>
      <c r="AO44" s="4"/>
      <c r="AP44" s="4"/>
      <c r="AQ44" s="4"/>
    </row>
    <row r="45" spans="1:43" ht="12.75" customHeight="1" x14ac:dyDescent="0.25">
      <c r="A45" s="120">
        <v>7</v>
      </c>
      <c r="B45" s="147"/>
      <c r="C45" s="148"/>
      <c r="D45" s="148"/>
      <c r="E45" s="148"/>
      <c r="F45" s="148"/>
      <c r="G45" s="148"/>
      <c r="H45" s="148"/>
      <c r="I45" s="148"/>
      <c r="J45" s="148"/>
      <c r="K45" s="148"/>
      <c r="L45" s="148"/>
      <c r="M45" s="148"/>
      <c r="N45" s="148"/>
      <c r="O45" s="148"/>
      <c r="P45" s="148"/>
      <c r="Q45" s="148"/>
      <c r="R45" s="149"/>
      <c r="S45" s="29"/>
      <c r="T45" s="132"/>
      <c r="U45" s="133"/>
      <c r="V45" s="133"/>
      <c r="W45" s="133"/>
      <c r="X45" s="134"/>
      <c r="Y45" s="21"/>
      <c r="Z45" s="135"/>
      <c r="AA45" s="136"/>
      <c r="AB45" s="136"/>
      <c r="AC45" s="136"/>
      <c r="AD45" s="137"/>
      <c r="AL45" s="4"/>
      <c r="AM45" s="4"/>
      <c r="AN45" s="4"/>
      <c r="AO45" s="4"/>
      <c r="AP45" s="4"/>
      <c r="AQ45" s="4"/>
    </row>
    <row r="46" spans="1:43" ht="12.75" customHeight="1" x14ac:dyDescent="0.25">
      <c r="A46" s="121"/>
      <c r="B46" s="150"/>
      <c r="C46" s="151"/>
      <c r="D46" s="151"/>
      <c r="E46" s="151"/>
      <c r="F46" s="151"/>
      <c r="G46" s="151"/>
      <c r="H46" s="151"/>
      <c r="I46" s="151"/>
      <c r="J46" s="151"/>
      <c r="K46" s="151"/>
      <c r="L46" s="151"/>
      <c r="M46" s="151"/>
      <c r="N46" s="151"/>
      <c r="O46" s="151"/>
      <c r="P46" s="151"/>
      <c r="Q46" s="151"/>
      <c r="R46" s="152"/>
      <c r="S46" s="29"/>
      <c r="T46" s="132"/>
      <c r="U46" s="133"/>
      <c r="V46" s="133"/>
      <c r="W46" s="133"/>
      <c r="X46" s="134"/>
      <c r="Y46" s="21"/>
      <c r="Z46" s="138"/>
      <c r="AA46" s="139"/>
      <c r="AB46" s="139"/>
      <c r="AC46" s="139"/>
      <c r="AD46" s="140"/>
      <c r="AL46" s="4"/>
      <c r="AM46" s="4"/>
      <c r="AN46" s="4"/>
      <c r="AO46" s="4"/>
      <c r="AP46" s="4"/>
      <c r="AQ46" s="4"/>
    </row>
    <row r="47" spans="1:43" ht="12.75" customHeight="1" x14ac:dyDescent="0.25">
      <c r="A47" s="122"/>
      <c r="B47" s="153"/>
      <c r="C47" s="154"/>
      <c r="D47" s="154"/>
      <c r="E47" s="154"/>
      <c r="F47" s="154"/>
      <c r="G47" s="154"/>
      <c r="H47" s="154"/>
      <c r="I47" s="154"/>
      <c r="J47" s="154"/>
      <c r="K47" s="154"/>
      <c r="L47" s="154"/>
      <c r="M47" s="154"/>
      <c r="N47" s="154"/>
      <c r="O47" s="154"/>
      <c r="P47" s="154"/>
      <c r="Q47" s="154"/>
      <c r="R47" s="155"/>
      <c r="S47" s="29"/>
      <c r="T47" s="132"/>
      <c r="U47" s="133"/>
      <c r="V47" s="133"/>
      <c r="W47" s="133"/>
      <c r="X47" s="134"/>
      <c r="Y47" s="21"/>
      <c r="Z47" s="141"/>
      <c r="AA47" s="142"/>
      <c r="AB47" s="142"/>
      <c r="AC47" s="142"/>
      <c r="AD47" s="143"/>
      <c r="AL47" s="4"/>
      <c r="AM47" s="4"/>
      <c r="AN47" s="4"/>
      <c r="AO47" s="4"/>
      <c r="AP47" s="4"/>
      <c r="AQ47" s="4"/>
    </row>
    <row r="48" spans="1:43" ht="12.75" customHeight="1" x14ac:dyDescent="0.25">
      <c r="A48" s="120">
        <v>8</v>
      </c>
      <c r="B48" s="147"/>
      <c r="C48" s="148"/>
      <c r="D48" s="148"/>
      <c r="E48" s="148"/>
      <c r="F48" s="148"/>
      <c r="G48" s="148"/>
      <c r="H48" s="148"/>
      <c r="I48" s="148"/>
      <c r="J48" s="148"/>
      <c r="K48" s="148"/>
      <c r="L48" s="148"/>
      <c r="M48" s="148"/>
      <c r="N48" s="148"/>
      <c r="O48" s="148"/>
      <c r="P48" s="148"/>
      <c r="Q48" s="148"/>
      <c r="R48" s="149"/>
      <c r="S48" s="29"/>
      <c r="T48" s="132"/>
      <c r="U48" s="133"/>
      <c r="V48" s="133"/>
      <c r="W48" s="133"/>
      <c r="X48" s="134"/>
      <c r="Y48" s="21"/>
      <c r="Z48" s="135"/>
      <c r="AA48" s="136"/>
      <c r="AB48" s="136"/>
      <c r="AC48" s="136"/>
      <c r="AD48" s="137"/>
      <c r="AL48" s="4"/>
      <c r="AM48" s="4"/>
      <c r="AN48" s="4"/>
      <c r="AO48" s="4"/>
      <c r="AP48" s="4"/>
      <c r="AQ48" s="4"/>
    </row>
    <row r="49" spans="1:43" ht="12.75" customHeight="1" x14ac:dyDescent="0.25">
      <c r="A49" s="121"/>
      <c r="B49" s="150"/>
      <c r="C49" s="151"/>
      <c r="D49" s="151"/>
      <c r="E49" s="151"/>
      <c r="F49" s="151"/>
      <c r="G49" s="151"/>
      <c r="H49" s="151"/>
      <c r="I49" s="151"/>
      <c r="J49" s="151"/>
      <c r="K49" s="151"/>
      <c r="L49" s="151"/>
      <c r="M49" s="151"/>
      <c r="N49" s="151"/>
      <c r="O49" s="151"/>
      <c r="P49" s="151"/>
      <c r="Q49" s="151"/>
      <c r="R49" s="152"/>
      <c r="S49" s="29"/>
      <c r="T49" s="132"/>
      <c r="U49" s="133"/>
      <c r="V49" s="133"/>
      <c r="W49" s="133"/>
      <c r="X49" s="134"/>
      <c r="Y49" s="21"/>
      <c r="Z49" s="138"/>
      <c r="AA49" s="139"/>
      <c r="AB49" s="139"/>
      <c r="AC49" s="139"/>
      <c r="AD49" s="140"/>
      <c r="AL49" s="4"/>
      <c r="AM49" s="4"/>
      <c r="AN49" s="4"/>
      <c r="AO49" s="4"/>
      <c r="AP49" s="4"/>
      <c r="AQ49" s="4"/>
    </row>
    <row r="50" spans="1:43" ht="12.75" customHeight="1" x14ac:dyDescent="0.25">
      <c r="A50" s="122"/>
      <c r="B50" s="153"/>
      <c r="C50" s="154"/>
      <c r="D50" s="154"/>
      <c r="E50" s="154"/>
      <c r="F50" s="154"/>
      <c r="G50" s="154"/>
      <c r="H50" s="154"/>
      <c r="I50" s="154"/>
      <c r="J50" s="154"/>
      <c r="K50" s="154"/>
      <c r="L50" s="154"/>
      <c r="M50" s="154"/>
      <c r="N50" s="154"/>
      <c r="O50" s="154"/>
      <c r="P50" s="154"/>
      <c r="Q50" s="154"/>
      <c r="R50" s="155"/>
      <c r="S50" s="29"/>
      <c r="T50" s="132"/>
      <c r="U50" s="133"/>
      <c r="V50" s="133"/>
      <c r="W50" s="133"/>
      <c r="X50" s="134"/>
      <c r="Y50" s="21"/>
      <c r="Z50" s="141"/>
      <c r="AA50" s="142"/>
      <c r="AB50" s="142"/>
      <c r="AC50" s="142"/>
      <c r="AD50" s="143"/>
      <c r="AL50" s="4"/>
      <c r="AM50" s="4"/>
      <c r="AN50" s="4"/>
      <c r="AO50" s="4"/>
      <c r="AP50" s="4"/>
      <c r="AQ50" s="4"/>
    </row>
    <row r="51" spans="1:43" ht="12.75" customHeight="1" x14ac:dyDescent="0.25">
      <c r="A51" s="120">
        <v>9</v>
      </c>
      <c r="B51" s="147"/>
      <c r="C51" s="148"/>
      <c r="D51" s="148"/>
      <c r="E51" s="148"/>
      <c r="F51" s="148"/>
      <c r="G51" s="148"/>
      <c r="H51" s="148"/>
      <c r="I51" s="148"/>
      <c r="J51" s="148"/>
      <c r="K51" s="148"/>
      <c r="L51" s="148"/>
      <c r="M51" s="148"/>
      <c r="N51" s="148"/>
      <c r="O51" s="148"/>
      <c r="P51" s="148"/>
      <c r="Q51" s="148"/>
      <c r="R51" s="149"/>
      <c r="S51" s="29"/>
      <c r="T51" s="132"/>
      <c r="U51" s="133"/>
      <c r="V51" s="133"/>
      <c r="W51" s="133"/>
      <c r="X51" s="134"/>
      <c r="Y51" s="21"/>
      <c r="Z51" s="135"/>
      <c r="AA51" s="136"/>
      <c r="AB51" s="136"/>
      <c r="AC51" s="136"/>
      <c r="AD51" s="137"/>
      <c r="AL51" s="4"/>
      <c r="AM51" s="4"/>
      <c r="AN51" s="4"/>
      <c r="AO51" s="4"/>
      <c r="AP51" s="4"/>
      <c r="AQ51" s="4"/>
    </row>
    <row r="52" spans="1:43" ht="12.75" customHeight="1" x14ac:dyDescent="0.25">
      <c r="A52" s="121"/>
      <c r="B52" s="150"/>
      <c r="C52" s="151"/>
      <c r="D52" s="151"/>
      <c r="E52" s="151"/>
      <c r="F52" s="151"/>
      <c r="G52" s="151"/>
      <c r="H52" s="151"/>
      <c r="I52" s="151"/>
      <c r="J52" s="151"/>
      <c r="K52" s="151"/>
      <c r="L52" s="151"/>
      <c r="M52" s="151"/>
      <c r="N52" s="151"/>
      <c r="O52" s="151"/>
      <c r="P52" s="151"/>
      <c r="Q52" s="151"/>
      <c r="R52" s="152"/>
      <c r="S52" s="29"/>
      <c r="T52" s="132"/>
      <c r="U52" s="133"/>
      <c r="V52" s="133"/>
      <c r="W52" s="133"/>
      <c r="X52" s="134"/>
      <c r="Y52" s="21"/>
      <c r="Z52" s="138"/>
      <c r="AA52" s="139"/>
      <c r="AB52" s="139"/>
      <c r="AC52" s="139"/>
      <c r="AD52" s="140"/>
      <c r="AL52" s="4"/>
      <c r="AM52" s="4"/>
      <c r="AN52" s="4"/>
      <c r="AO52" s="4"/>
      <c r="AP52" s="4"/>
      <c r="AQ52" s="4"/>
    </row>
    <row r="53" spans="1:43" ht="12.75" customHeight="1" x14ac:dyDescent="0.25">
      <c r="A53" s="122"/>
      <c r="B53" s="153"/>
      <c r="C53" s="154"/>
      <c r="D53" s="154"/>
      <c r="E53" s="154"/>
      <c r="F53" s="154"/>
      <c r="G53" s="154"/>
      <c r="H53" s="154"/>
      <c r="I53" s="154"/>
      <c r="J53" s="154"/>
      <c r="K53" s="154"/>
      <c r="L53" s="154"/>
      <c r="M53" s="154"/>
      <c r="N53" s="154"/>
      <c r="O53" s="154"/>
      <c r="P53" s="154"/>
      <c r="Q53" s="154"/>
      <c r="R53" s="155"/>
      <c r="S53" s="29"/>
      <c r="T53" s="132"/>
      <c r="U53" s="133"/>
      <c r="V53" s="133"/>
      <c r="W53" s="133"/>
      <c r="X53" s="134"/>
      <c r="Y53" s="21"/>
      <c r="Z53" s="141"/>
      <c r="AA53" s="142"/>
      <c r="AB53" s="142"/>
      <c r="AC53" s="142"/>
      <c r="AD53" s="143"/>
      <c r="AL53" s="4"/>
      <c r="AM53" s="4"/>
      <c r="AN53" s="4"/>
      <c r="AO53" s="4"/>
      <c r="AP53" s="4"/>
      <c r="AQ53" s="4"/>
    </row>
    <row r="54" spans="1:43" ht="12.75" customHeight="1" x14ac:dyDescent="0.25">
      <c r="A54" s="120">
        <v>10</v>
      </c>
      <c r="B54" s="147"/>
      <c r="C54" s="148"/>
      <c r="D54" s="148"/>
      <c r="E54" s="148"/>
      <c r="F54" s="148"/>
      <c r="G54" s="148"/>
      <c r="H54" s="148"/>
      <c r="I54" s="148"/>
      <c r="J54" s="148"/>
      <c r="K54" s="148"/>
      <c r="L54" s="148"/>
      <c r="M54" s="148"/>
      <c r="N54" s="148"/>
      <c r="O54" s="148"/>
      <c r="P54" s="148"/>
      <c r="Q54" s="148"/>
      <c r="R54" s="149"/>
      <c r="S54" s="29"/>
      <c r="T54" s="132"/>
      <c r="U54" s="133"/>
      <c r="V54" s="133"/>
      <c r="W54" s="133"/>
      <c r="X54" s="134"/>
      <c r="Y54" s="21"/>
      <c r="Z54" s="135"/>
      <c r="AA54" s="136"/>
      <c r="AB54" s="136"/>
      <c r="AC54" s="136"/>
      <c r="AD54" s="137"/>
      <c r="AL54" s="4"/>
      <c r="AM54" s="4"/>
      <c r="AN54" s="4"/>
      <c r="AO54" s="4"/>
      <c r="AP54" s="4"/>
      <c r="AQ54" s="4"/>
    </row>
    <row r="55" spans="1:43" ht="12.75" customHeight="1" x14ac:dyDescent="0.25">
      <c r="A55" s="121"/>
      <c r="B55" s="150"/>
      <c r="C55" s="151"/>
      <c r="D55" s="151"/>
      <c r="E55" s="151"/>
      <c r="F55" s="151"/>
      <c r="G55" s="151"/>
      <c r="H55" s="151"/>
      <c r="I55" s="151"/>
      <c r="J55" s="151"/>
      <c r="K55" s="151"/>
      <c r="L55" s="151"/>
      <c r="M55" s="151"/>
      <c r="N55" s="151"/>
      <c r="O55" s="151"/>
      <c r="P55" s="151"/>
      <c r="Q55" s="151"/>
      <c r="R55" s="152"/>
      <c r="S55" s="29"/>
      <c r="T55" s="132"/>
      <c r="U55" s="133"/>
      <c r="V55" s="133"/>
      <c r="W55" s="133"/>
      <c r="X55" s="134"/>
      <c r="Y55" s="21"/>
      <c r="Z55" s="138"/>
      <c r="AA55" s="139"/>
      <c r="AB55" s="139"/>
      <c r="AC55" s="139"/>
      <c r="AD55" s="140"/>
      <c r="AL55" s="4"/>
      <c r="AM55" s="4"/>
      <c r="AN55" s="4"/>
      <c r="AO55" s="4"/>
      <c r="AP55" s="4"/>
      <c r="AQ55" s="4"/>
    </row>
    <row r="56" spans="1:43" ht="12.75" customHeight="1" x14ac:dyDescent="0.25">
      <c r="A56" s="122"/>
      <c r="B56" s="153"/>
      <c r="C56" s="154"/>
      <c r="D56" s="154"/>
      <c r="E56" s="154"/>
      <c r="F56" s="154"/>
      <c r="G56" s="154"/>
      <c r="H56" s="154"/>
      <c r="I56" s="154"/>
      <c r="J56" s="154"/>
      <c r="K56" s="154"/>
      <c r="L56" s="154"/>
      <c r="M56" s="154"/>
      <c r="N56" s="154"/>
      <c r="O56" s="154"/>
      <c r="P56" s="154"/>
      <c r="Q56" s="154"/>
      <c r="R56" s="155"/>
      <c r="S56" s="29"/>
      <c r="T56" s="132"/>
      <c r="U56" s="133"/>
      <c r="V56" s="133"/>
      <c r="W56" s="133"/>
      <c r="X56" s="134"/>
      <c r="Y56" s="21"/>
      <c r="Z56" s="141"/>
      <c r="AA56" s="142"/>
      <c r="AB56" s="142"/>
      <c r="AC56" s="142"/>
      <c r="AD56" s="143"/>
      <c r="AL56" s="4"/>
      <c r="AM56" s="4"/>
      <c r="AN56" s="4"/>
      <c r="AO56" s="4"/>
      <c r="AP56" s="4"/>
      <c r="AQ56" s="4"/>
    </row>
    <row r="57" spans="1:43" x14ac:dyDescent="0.25">
      <c r="A57" s="17" t="s">
        <v>187</v>
      </c>
      <c r="B57" s="109" t="s">
        <v>194</v>
      </c>
      <c r="C57" s="109"/>
      <c r="D57" s="109"/>
      <c r="E57" s="109"/>
      <c r="F57" s="109"/>
      <c r="G57" s="109"/>
      <c r="H57" s="109"/>
      <c r="I57" s="109"/>
      <c r="J57" s="109"/>
      <c r="K57" s="109"/>
      <c r="L57" s="109"/>
      <c r="M57" s="109"/>
      <c r="N57" s="109"/>
      <c r="O57" s="109"/>
      <c r="P57" s="109"/>
      <c r="Q57" s="109"/>
      <c r="R57" s="110"/>
      <c r="S57" s="33" t="s">
        <v>189</v>
      </c>
      <c r="T57" s="108" t="s">
        <v>190</v>
      </c>
      <c r="U57" s="108"/>
      <c r="V57" s="108"/>
      <c r="W57" s="108"/>
      <c r="X57" s="19"/>
      <c r="Y57" s="32" t="s">
        <v>191</v>
      </c>
      <c r="Z57" s="111" t="s">
        <v>192</v>
      </c>
      <c r="AA57" s="156"/>
      <c r="AB57" s="156"/>
      <c r="AC57" s="156"/>
      <c r="AD57" s="112"/>
      <c r="AL57" s="4"/>
      <c r="AM57" s="4"/>
      <c r="AN57" s="4"/>
      <c r="AO57" s="4"/>
      <c r="AP57" s="4"/>
      <c r="AQ57" s="4"/>
    </row>
    <row r="58" spans="1:43" ht="12.75" customHeight="1" x14ac:dyDescent="0.25">
      <c r="A58" s="120">
        <v>11</v>
      </c>
      <c r="B58" s="157"/>
      <c r="C58" s="158"/>
      <c r="D58" s="158"/>
      <c r="E58" s="158"/>
      <c r="F58" s="158"/>
      <c r="G58" s="158"/>
      <c r="H58" s="158"/>
      <c r="I58" s="158"/>
      <c r="J58" s="158"/>
      <c r="K58" s="158"/>
      <c r="L58" s="158"/>
      <c r="M58" s="158"/>
      <c r="N58" s="158"/>
      <c r="O58" s="158"/>
      <c r="P58" s="158"/>
      <c r="Q58" s="158"/>
      <c r="R58" s="159"/>
      <c r="S58" s="29"/>
      <c r="T58" s="132"/>
      <c r="U58" s="133"/>
      <c r="V58" s="133"/>
      <c r="W58" s="133"/>
      <c r="X58" s="134"/>
      <c r="Y58" s="21"/>
      <c r="Z58" s="135"/>
      <c r="AA58" s="136"/>
      <c r="AB58" s="136"/>
      <c r="AC58" s="136"/>
      <c r="AD58" s="137"/>
      <c r="AL58" s="4"/>
      <c r="AM58" s="4"/>
      <c r="AN58" s="4"/>
      <c r="AO58" s="4"/>
      <c r="AP58" s="4"/>
      <c r="AQ58" s="4"/>
    </row>
    <row r="59" spans="1:43" ht="12.75" customHeight="1" x14ac:dyDescent="0.25">
      <c r="A59" s="121"/>
      <c r="B59" s="160"/>
      <c r="C59" s="161"/>
      <c r="D59" s="161"/>
      <c r="E59" s="161"/>
      <c r="F59" s="161"/>
      <c r="G59" s="161"/>
      <c r="H59" s="161"/>
      <c r="I59" s="161"/>
      <c r="J59" s="161"/>
      <c r="K59" s="161"/>
      <c r="L59" s="161"/>
      <c r="M59" s="161"/>
      <c r="N59" s="161"/>
      <c r="O59" s="161"/>
      <c r="P59" s="161"/>
      <c r="Q59" s="161"/>
      <c r="R59" s="162"/>
      <c r="S59" s="29"/>
      <c r="T59" s="132"/>
      <c r="U59" s="133"/>
      <c r="V59" s="133"/>
      <c r="W59" s="133"/>
      <c r="X59" s="134"/>
      <c r="Y59" s="21"/>
      <c r="Z59" s="138"/>
      <c r="AA59" s="139"/>
      <c r="AB59" s="139"/>
      <c r="AC59" s="139"/>
      <c r="AD59" s="140"/>
      <c r="AL59" s="4"/>
      <c r="AM59" s="4"/>
      <c r="AN59" s="4"/>
      <c r="AO59" s="4"/>
      <c r="AP59" s="4"/>
      <c r="AQ59" s="4"/>
    </row>
    <row r="60" spans="1:43" ht="12.75" customHeight="1" x14ac:dyDescent="0.25">
      <c r="A60" s="122"/>
      <c r="B60" s="163"/>
      <c r="C60" s="164"/>
      <c r="D60" s="164"/>
      <c r="E60" s="164"/>
      <c r="F60" s="164"/>
      <c r="G60" s="164"/>
      <c r="H60" s="164"/>
      <c r="I60" s="164"/>
      <c r="J60" s="164"/>
      <c r="K60" s="164"/>
      <c r="L60" s="164"/>
      <c r="M60" s="164"/>
      <c r="N60" s="164"/>
      <c r="O60" s="164"/>
      <c r="P60" s="164"/>
      <c r="Q60" s="164"/>
      <c r="R60" s="165"/>
      <c r="S60" s="29"/>
      <c r="T60" s="132"/>
      <c r="U60" s="133"/>
      <c r="V60" s="133"/>
      <c r="W60" s="133"/>
      <c r="X60" s="134"/>
      <c r="Y60" s="21"/>
      <c r="Z60" s="141"/>
      <c r="AA60" s="142"/>
      <c r="AB60" s="142"/>
      <c r="AC60" s="142"/>
      <c r="AD60" s="143"/>
      <c r="AL60" s="4"/>
      <c r="AM60" s="4"/>
      <c r="AN60" s="4"/>
      <c r="AO60" s="4"/>
      <c r="AP60" s="4"/>
      <c r="AQ60" s="4"/>
    </row>
    <row r="61" spans="1:43" ht="12.75" customHeight="1" x14ac:dyDescent="0.25">
      <c r="A61" s="120">
        <v>12</v>
      </c>
      <c r="B61" s="157"/>
      <c r="C61" s="158"/>
      <c r="D61" s="158"/>
      <c r="E61" s="158"/>
      <c r="F61" s="158"/>
      <c r="G61" s="158"/>
      <c r="H61" s="158"/>
      <c r="I61" s="158"/>
      <c r="J61" s="158"/>
      <c r="K61" s="158"/>
      <c r="L61" s="158"/>
      <c r="M61" s="158"/>
      <c r="N61" s="158"/>
      <c r="O61" s="158"/>
      <c r="P61" s="158"/>
      <c r="Q61" s="158"/>
      <c r="R61" s="159"/>
      <c r="S61" s="29"/>
      <c r="T61" s="132"/>
      <c r="U61" s="133"/>
      <c r="V61" s="133"/>
      <c r="W61" s="133"/>
      <c r="X61" s="134"/>
      <c r="Y61" s="21"/>
      <c r="Z61" s="135"/>
      <c r="AA61" s="136"/>
      <c r="AB61" s="136"/>
      <c r="AC61" s="136"/>
      <c r="AD61" s="137"/>
      <c r="AL61" s="4"/>
      <c r="AM61" s="4"/>
      <c r="AN61" s="4"/>
      <c r="AO61" s="4"/>
      <c r="AP61" s="4"/>
      <c r="AQ61" s="4"/>
    </row>
    <row r="62" spans="1:43" ht="12.75" customHeight="1" x14ac:dyDescent="0.25">
      <c r="A62" s="121"/>
      <c r="B62" s="160"/>
      <c r="C62" s="161"/>
      <c r="D62" s="161"/>
      <c r="E62" s="161"/>
      <c r="F62" s="161"/>
      <c r="G62" s="161"/>
      <c r="H62" s="161"/>
      <c r="I62" s="161"/>
      <c r="J62" s="161"/>
      <c r="K62" s="161"/>
      <c r="L62" s="161"/>
      <c r="M62" s="161"/>
      <c r="N62" s="161"/>
      <c r="O62" s="161"/>
      <c r="P62" s="161"/>
      <c r="Q62" s="161"/>
      <c r="R62" s="162"/>
      <c r="S62" s="29"/>
      <c r="T62" s="132"/>
      <c r="U62" s="133"/>
      <c r="V62" s="133"/>
      <c r="W62" s="133"/>
      <c r="X62" s="134"/>
      <c r="Y62" s="21"/>
      <c r="Z62" s="138"/>
      <c r="AA62" s="139"/>
      <c r="AB62" s="139"/>
      <c r="AC62" s="139"/>
      <c r="AD62" s="140"/>
      <c r="AL62" s="4"/>
      <c r="AM62" s="4"/>
      <c r="AN62" s="4"/>
      <c r="AO62" s="4"/>
      <c r="AP62" s="4"/>
      <c r="AQ62" s="4"/>
    </row>
    <row r="63" spans="1:43" ht="12.75" customHeight="1" x14ac:dyDescent="0.25">
      <c r="A63" s="122"/>
      <c r="B63" s="163"/>
      <c r="C63" s="164"/>
      <c r="D63" s="164"/>
      <c r="E63" s="164"/>
      <c r="F63" s="164"/>
      <c r="G63" s="164"/>
      <c r="H63" s="164"/>
      <c r="I63" s="164"/>
      <c r="J63" s="164"/>
      <c r="K63" s="164"/>
      <c r="L63" s="164"/>
      <c r="M63" s="164"/>
      <c r="N63" s="164"/>
      <c r="O63" s="164"/>
      <c r="P63" s="164"/>
      <c r="Q63" s="164"/>
      <c r="R63" s="165"/>
      <c r="S63" s="29"/>
      <c r="T63" s="132"/>
      <c r="U63" s="133"/>
      <c r="V63" s="133"/>
      <c r="W63" s="133"/>
      <c r="X63" s="134"/>
      <c r="Y63" s="21"/>
      <c r="Z63" s="141"/>
      <c r="AA63" s="142"/>
      <c r="AB63" s="142"/>
      <c r="AC63" s="142"/>
      <c r="AD63" s="143"/>
      <c r="AL63" s="4"/>
      <c r="AM63" s="4"/>
      <c r="AN63" s="4"/>
      <c r="AO63" s="4"/>
      <c r="AP63" s="4"/>
      <c r="AQ63" s="4"/>
    </row>
    <row r="64" spans="1:43" ht="12.75" customHeight="1" x14ac:dyDescent="0.25">
      <c r="A64" s="120">
        <v>13</v>
      </c>
      <c r="B64" s="157"/>
      <c r="C64" s="158"/>
      <c r="D64" s="158"/>
      <c r="E64" s="158"/>
      <c r="F64" s="158"/>
      <c r="G64" s="158"/>
      <c r="H64" s="158"/>
      <c r="I64" s="158"/>
      <c r="J64" s="158"/>
      <c r="K64" s="158"/>
      <c r="L64" s="158"/>
      <c r="M64" s="158"/>
      <c r="N64" s="158"/>
      <c r="O64" s="158"/>
      <c r="P64" s="158"/>
      <c r="Q64" s="158"/>
      <c r="R64" s="159"/>
      <c r="S64" s="29"/>
      <c r="T64" s="132"/>
      <c r="U64" s="133"/>
      <c r="V64" s="133"/>
      <c r="W64" s="133"/>
      <c r="X64" s="134"/>
      <c r="Y64" s="21"/>
      <c r="Z64" s="135"/>
      <c r="AA64" s="136"/>
      <c r="AB64" s="136"/>
      <c r="AC64" s="136"/>
      <c r="AD64" s="137"/>
      <c r="AL64" s="4"/>
      <c r="AM64" s="4"/>
      <c r="AN64" s="4"/>
      <c r="AO64" s="4"/>
      <c r="AP64" s="4"/>
      <c r="AQ64" s="4"/>
    </row>
    <row r="65" spans="1:43" ht="12.75" customHeight="1" x14ac:dyDescent="0.25">
      <c r="A65" s="121"/>
      <c r="B65" s="160"/>
      <c r="C65" s="161"/>
      <c r="D65" s="161"/>
      <c r="E65" s="161"/>
      <c r="F65" s="161"/>
      <c r="G65" s="161"/>
      <c r="H65" s="161"/>
      <c r="I65" s="161"/>
      <c r="J65" s="161"/>
      <c r="K65" s="161"/>
      <c r="L65" s="161"/>
      <c r="M65" s="161"/>
      <c r="N65" s="161"/>
      <c r="O65" s="161"/>
      <c r="P65" s="161"/>
      <c r="Q65" s="161"/>
      <c r="R65" s="162"/>
      <c r="S65" s="29"/>
      <c r="T65" s="132"/>
      <c r="U65" s="133"/>
      <c r="V65" s="133"/>
      <c r="W65" s="133"/>
      <c r="X65" s="134"/>
      <c r="Y65" s="21"/>
      <c r="Z65" s="138"/>
      <c r="AA65" s="139"/>
      <c r="AB65" s="139"/>
      <c r="AC65" s="139"/>
      <c r="AD65" s="140"/>
      <c r="AL65" s="4"/>
      <c r="AM65" s="4"/>
      <c r="AN65" s="4"/>
      <c r="AO65" s="4"/>
      <c r="AP65" s="4"/>
      <c r="AQ65" s="4"/>
    </row>
    <row r="66" spans="1:43" ht="12.75" customHeight="1" x14ac:dyDescent="0.25">
      <c r="A66" s="122"/>
      <c r="B66" s="163"/>
      <c r="C66" s="164"/>
      <c r="D66" s="164"/>
      <c r="E66" s="164"/>
      <c r="F66" s="164"/>
      <c r="G66" s="164"/>
      <c r="H66" s="164"/>
      <c r="I66" s="164"/>
      <c r="J66" s="164"/>
      <c r="K66" s="164"/>
      <c r="L66" s="164"/>
      <c r="M66" s="164"/>
      <c r="N66" s="164"/>
      <c r="O66" s="164"/>
      <c r="P66" s="164"/>
      <c r="Q66" s="164"/>
      <c r="R66" s="165"/>
      <c r="S66" s="29"/>
      <c r="T66" s="132"/>
      <c r="U66" s="133"/>
      <c r="V66" s="133"/>
      <c r="W66" s="133"/>
      <c r="X66" s="134"/>
      <c r="Y66" s="21"/>
      <c r="Z66" s="141"/>
      <c r="AA66" s="142"/>
      <c r="AB66" s="142"/>
      <c r="AC66" s="142"/>
      <c r="AD66" s="143"/>
      <c r="AL66" s="4"/>
      <c r="AM66" s="4"/>
      <c r="AN66" s="4"/>
      <c r="AO66" s="4"/>
      <c r="AP66" s="4"/>
      <c r="AQ66" s="4"/>
    </row>
    <row r="67" spans="1:43" s="23" customFormat="1" ht="24" customHeight="1" x14ac:dyDescent="0.25">
      <c r="A67" s="168" t="s">
        <v>195</v>
      </c>
      <c r="B67" s="169"/>
      <c r="C67" s="169"/>
      <c r="D67" s="169"/>
      <c r="E67" s="169"/>
      <c r="F67" s="169"/>
      <c r="G67" s="169"/>
      <c r="H67" s="169"/>
      <c r="I67" s="169"/>
      <c r="J67" s="169"/>
      <c r="K67" s="169"/>
      <c r="L67" s="169"/>
      <c r="M67" s="169"/>
      <c r="N67" s="169"/>
      <c r="O67" s="169"/>
      <c r="P67" s="169"/>
      <c r="Q67" s="169"/>
      <c r="R67" s="169"/>
      <c r="S67" s="169"/>
      <c r="T67" s="170"/>
      <c r="U67" s="168" t="s">
        <v>196</v>
      </c>
      <c r="V67" s="169"/>
      <c r="W67" s="169"/>
      <c r="X67" s="169"/>
      <c r="Y67" s="169"/>
      <c r="Z67" s="169"/>
      <c r="AA67" s="169"/>
      <c r="AB67" s="169"/>
      <c r="AC67" s="169"/>
      <c r="AD67" s="170"/>
      <c r="AE67" s="22"/>
    </row>
    <row r="68" spans="1:43" x14ac:dyDescent="0.25">
      <c r="A68" s="171" t="e">
        <f>+VLOOKUP(F6,BD!B:VI,292,0)</f>
        <v>#N/A</v>
      </c>
      <c r="B68" s="172"/>
      <c r="C68" s="172"/>
      <c r="D68" s="172"/>
      <c r="E68" s="172"/>
      <c r="F68" s="172"/>
      <c r="G68" s="172"/>
      <c r="H68" s="172"/>
      <c r="I68" s="172"/>
      <c r="J68" s="172"/>
      <c r="K68" s="172"/>
      <c r="L68" s="172"/>
      <c r="M68" s="172"/>
      <c r="N68" s="172"/>
      <c r="O68" s="172"/>
      <c r="P68" s="172"/>
      <c r="Q68" s="172"/>
      <c r="R68" s="172"/>
      <c r="S68" s="172"/>
      <c r="T68" s="173"/>
      <c r="U68" s="177" t="e">
        <f>+VLOOKUP(F6,BD!B:VI,293,0)</f>
        <v>#N/A</v>
      </c>
      <c r="V68" s="178"/>
      <c r="W68" s="178"/>
      <c r="X68" s="178"/>
      <c r="Y68" s="178"/>
      <c r="Z68" s="178"/>
      <c r="AA68" s="178"/>
      <c r="AB68" s="178"/>
      <c r="AC68" s="178"/>
      <c r="AD68" s="179"/>
      <c r="AL68" s="4"/>
      <c r="AM68" s="4"/>
      <c r="AN68" s="4"/>
      <c r="AO68" s="4"/>
      <c r="AP68" s="4"/>
      <c r="AQ68" s="4"/>
    </row>
    <row r="69" spans="1:43" s="23" customFormat="1" ht="212.25" customHeight="1" x14ac:dyDescent="0.25">
      <c r="A69" s="174"/>
      <c r="B69" s="175"/>
      <c r="C69" s="175"/>
      <c r="D69" s="175"/>
      <c r="E69" s="175"/>
      <c r="F69" s="175"/>
      <c r="G69" s="175"/>
      <c r="H69" s="175"/>
      <c r="I69" s="175"/>
      <c r="J69" s="175"/>
      <c r="K69" s="175"/>
      <c r="L69" s="175"/>
      <c r="M69" s="175"/>
      <c r="N69" s="175"/>
      <c r="O69" s="175"/>
      <c r="P69" s="175"/>
      <c r="Q69" s="175"/>
      <c r="R69" s="175"/>
      <c r="S69" s="175"/>
      <c r="T69" s="176"/>
      <c r="U69" s="180"/>
      <c r="V69" s="181"/>
      <c r="W69" s="181"/>
      <c r="X69" s="181"/>
      <c r="Y69" s="181"/>
      <c r="Z69" s="181"/>
      <c r="AA69" s="181"/>
      <c r="AB69" s="181"/>
      <c r="AC69" s="181"/>
      <c r="AD69" s="182"/>
      <c r="AE69" s="22"/>
    </row>
    <row r="70" spans="1:43" s="23" customFormat="1" ht="24" customHeight="1" x14ac:dyDescent="0.25">
      <c r="A70" s="168" t="s">
        <v>197</v>
      </c>
      <c r="B70" s="169"/>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70"/>
      <c r="AE70" s="22"/>
    </row>
    <row r="71" spans="1:43" ht="18.75" x14ac:dyDescent="0.3">
      <c r="A71" s="185" t="s">
        <v>238</v>
      </c>
      <c r="B71" s="185"/>
      <c r="C71" s="185"/>
      <c r="D71" s="185"/>
      <c r="E71" s="185"/>
      <c r="F71" s="185"/>
      <c r="G71" s="185"/>
      <c r="H71" s="185"/>
      <c r="I71" s="185"/>
      <c r="J71" s="185"/>
      <c r="K71" s="185"/>
      <c r="L71" s="185"/>
      <c r="M71" s="185"/>
      <c r="N71" s="185"/>
      <c r="O71" s="185"/>
      <c r="P71" s="186" t="s">
        <v>198</v>
      </c>
      <c r="Q71" s="187"/>
      <c r="R71" s="187"/>
      <c r="S71" s="187"/>
      <c r="T71" s="187"/>
      <c r="U71" s="187"/>
      <c r="V71" s="187"/>
      <c r="W71" s="187"/>
      <c r="X71" s="187"/>
      <c r="Y71" s="187"/>
      <c r="Z71" s="187"/>
      <c r="AA71" s="187"/>
      <c r="AB71" s="187"/>
      <c r="AC71" s="183" t="s">
        <v>199</v>
      </c>
      <c r="AD71" s="184"/>
      <c r="AL71" s="3"/>
      <c r="AM71" s="3"/>
      <c r="AN71" s="4"/>
      <c r="AO71" s="4"/>
      <c r="AP71" s="4"/>
      <c r="AQ71" s="4"/>
    </row>
    <row r="72" spans="1:43" ht="15" customHeight="1" x14ac:dyDescent="0.25">
      <c r="A72" s="192" t="e">
        <f>+VLOOKUP(F6,BD!B:VI,531,0)</f>
        <v>#N/A</v>
      </c>
      <c r="B72" s="193"/>
      <c r="C72" s="193"/>
      <c r="D72" s="193"/>
      <c r="E72" s="193"/>
      <c r="F72" s="193"/>
      <c r="G72" s="193"/>
      <c r="H72" s="193"/>
      <c r="I72" s="193"/>
      <c r="J72" s="193"/>
      <c r="K72" s="193"/>
      <c r="L72" s="193"/>
      <c r="M72" s="193"/>
      <c r="N72" s="193"/>
      <c r="O72" s="194"/>
      <c r="P72" s="195"/>
      <c r="Q72" s="195"/>
      <c r="R72" s="195"/>
      <c r="S72" s="195"/>
      <c r="T72" s="195"/>
      <c r="U72" s="195"/>
      <c r="V72" s="195"/>
      <c r="W72" s="195"/>
      <c r="X72" s="195"/>
      <c r="Y72" s="195"/>
      <c r="Z72" s="195"/>
      <c r="AA72" s="195"/>
      <c r="AB72" s="195"/>
      <c r="AC72" s="167"/>
      <c r="AD72" s="167"/>
      <c r="AL72" s="3"/>
      <c r="AM72" s="3"/>
      <c r="AN72" s="4"/>
      <c r="AO72" s="4"/>
      <c r="AP72" s="4"/>
      <c r="AQ72" s="4"/>
    </row>
    <row r="73" spans="1:43" x14ac:dyDescent="0.25">
      <c r="A73" s="189"/>
      <c r="B73" s="190"/>
      <c r="C73" s="190"/>
      <c r="D73" s="190"/>
      <c r="E73" s="190"/>
      <c r="F73" s="190"/>
      <c r="G73" s="190"/>
      <c r="H73" s="190"/>
      <c r="I73" s="190"/>
      <c r="J73" s="190"/>
      <c r="K73" s="190"/>
      <c r="L73" s="190"/>
      <c r="M73" s="190"/>
      <c r="N73" s="190"/>
      <c r="O73" s="191"/>
      <c r="P73" s="195"/>
      <c r="Q73" s="195"/>
      <c r="R73" s="195"/>
      <c r="S73" s="195"/>
      <c r="T73" s="195"/>
      <c r="U73" s="195"/>
      <c r="V73" s="195"/>
      <c r="W73" s="195"/>
      <c r="X73" s="195"/>
      <c r="Y73" s="195"/>
      <c r="Z73" s="195"/>
      <c r="AA73" s="195"/>
      <c r="AB73" s="195"/>
      <c r="AC73" s="167"/>
      <c r="AD73" s="167"/>
      <c r="AL73" s="3"/>
      <c r="AM73" s="3"/>
      <c r="AN73" s="4"/>
      <c r="AO73" s="4"/>
      <c r="AP73" s="4"/>
      <c r="AQ73" s="4"/>
    </row>
    <row r="74" spans="1:43" ht="18.75" x14ac:dyDescent="0.25">
      <c r="A74" s="189" t="e">
        <f>+VLOOKUP(F6,BD!B:VI,533,0)</f>
        <v>#N/A</v>
      </c>
      <c r="B74" s="190"/>
      <c r="C74" s="190"/>
      <c r="D74" s="190"/>
      <c r="E74" s="190"/>
      <c r="F74" s="190"/>
      <c r="G74" s="190"/>
      <c r="H74" s="190"/>
      <c r="I74" s="190"/>
      <c r="J74" s="190"/>
      <c r="K74" s="190"/>
      <c r="L74" s="190"/>
      <c r="M74" s="190"/>
      <c r="N74" s="190"/>
      <c r="O74" s="191"/>
      <c r="P74" s="166"/>
      <c r="Q74" s="166"/>
      <c r="R74" s="166"/>
      <c r="S74" s="166"/>
      <c r="T74" s="166"/>
      <c r="U74" s="166"/>
      <c r="V74" s="166"/>
      <c r="W74" s="166"/>
      <c r="X74" s="166"/>
      <c r="Y74" s="166"/>
      <c r="Z74" s="166"/>
      <c r="AA74" s="166"/>
      <c r="AB74" s="166"/>
      <c r="AC74" s="167"/>
      <c r="AD74" s="167"/>
      <c r="AL74" s="3"/>
      <c r="AM74" s="3"/>
      <c r="AN74" s="4"/>
      <c r="AO74" s="4"/>
      <c r="AP74" s="4"/>
      <c r="AQ74" s="4"/>
    </row>
    <row r="75" spans="1:43" ht="18.75" x14ac:dyDescent="0.25">
      <c r="A75" s="189"/>
      <c r="B75" s="190"/>
      <c r="C75" s="190"/>
      <c r="D75" s="190"/>
      <c r="E75" s="190"/>
      <c r="F75" s="190"/>
      <c r="G75" s="190"/>
      <c r="H75" s="190"/>
      <c r="I75" s="190"/>
      <c r="J75" s="190"/>
      <c r="K75" s="190"/>
      <c r="L75" s="190"/>
      <c r="M75" s="190"/>
      <c r="N75" s="190"/>
      <c r="O75" s="191"/>
      <c r="P75" s="166"/>
      <c r="Q75" s="166"/>
      <c r="R75" s="166"/>
      <c r="S75" s="166"/>
      <c r="T75" s="166"/>
      <c r="U75" s="166"/>
      <c r="V75" s="166"/>
      <c r="W75" s="166"/>
      <c r="X75" s="166"/>
      <c r="Y75" s="166"/>
      <c r="Z75" s="166"/>
      <c r="AA75" s="166"/>
      <c r="AB75" s="166"/>
      <c r="AC75" s="167"/>
      <c r="AD75" s="167"/>
      <c r="AL75" s="3"/>
      <c r="AM75" s="3"/>
      <c r="AN75" s="4"/>
      <c r="AO75" s="4"/>
      <c r="AP75" s="4"/>
      <c r="AQ75" s="4"/>
    </row>
    <row r="76" spans="1:43" ht="18.75" x14ac:dyDescent="0.25">
      <c r="A76" s="189" t="e">
        <f>+VLOOKUP(F6,BD!B:VI,534,0)</f>
        <v>#N/A</v>
      </c>
      <c r="B76" s="190"/>
      <c r="C76" s="190"/>
      <c r="D76" s="190"/>
      <c r="E76" s="190"/>
      <c r="F76" s="190"/>
      <c r="G76" s="190"/>
      <c r="H76" s="190"/>
      <c r="I76" s="190"/>
      <c r="J76" s="190"/>
      <c r="K76" s="190"/>
      <c r="L76" s="190"/>
      <c r="M76" s="190"/>
      <c r="N76" s="190"/>
      <c r="O76" s="191"/>
      <c r="P76" s="166"/>
      <c r="Q76" s="166"/>
      <c r="R76" s="166"/>
      <c r="S76" s="166"/>
      <c r="T76" s="166"/>
      <c r="U76" s="166"/>
      <c r="V76" s="166"/>
      <c r="W76" s="166"/>
      <c r="X76" s="166"/>
      <c r="Y76" s="166"/>
      <c r="Z76" s="166"/>
      <c r="AA76" s="166"/>
      <c r="AB76" s="166"/>
      <c r="AC76" s="167"/>
      <c r="AD76" s="167"/>
      <c r="AL76" s="3"/>
      <c r="AM76" s="3"/>
      <c r="AN76" s="4"/>
      <c r="AO76" s="4"/>
      <c r="AP76" s="4"/>
      <c r="AQ76" s="4"/>
    </row>
    <row r="77" spans="1:43" ht="18.75" x14ac:dyDescent="0.25">
      <c r="A77" s="189"/>
      <c r="B77" s="190"/>
      <c r="C77" s="190"/>
      <c r="D77" s="190"/>
      <c r="E77" s="190"/>
      <c r="F77" s="190"/>
      <c r="G77" s="190"/>
      <c r="H77" s="190"/>
      <c r="I77" s="190"/>
      <c r="J77" s="190"/>
      <c r="K77" s="190"/>
      <c r="L77" s="190"/>
      <c r="M77" s="190"/>
      <c r="N77" s="190"/>
      <c r="O77" s="191"/>
      <c r="P77" s="166"/>
      <c r="Q77" s="166"/>
      <c r="R77" s="166"/>
      <c r="S77" s="166"/>
      <c r="T77" s="166"/>
      <c r="U77" s="166"/>
      <c r="V77" s="166"/>
      <c r="W77" s="166"/>
      <c r="X77" s="166"/>
      <c r="Y77" s="166"/>
      <c r="Z77" s="166"/>
      <c r="AA77" s="166"/>
      <c r="AB77" s="166"/>
      <c r="AC77" s="167"/>
      <c r="AD77" s="167"/>
      <c r="AL77" s="3"/>
      <c r="AM77" s="3"/>
      <c r="AN77" s="4"/>
      <c r="AO77" s="4"/>
      <c r="AP77" s="4"/>
      <c r="AQ77" s="4"/>
    </row>
    <row r="78" spans="1:43" ht="18.75" x14ac:dyDescent="0.25">
      <c r="A78" s="189" t="e">
        <f>+VLOOKUP(F6,BD!B:VI,535,0)</f>
        <v>#N/A</v>
      </c>
      <c r="B78" s="190"/>
      <c r="C78" s="190"/>
      <c r="D78" s="190"/>
      <c r="E78" s="190"/>
      <c r="F78" s="190"/>
      <c r="G78" s="190"/>
      <c r="H78" s="190"/>
      <c r="I78" s="190"/>
      <c r="J78" s="190"/>
      <c r="K78" s="190"/>
      <c r="L78" s="190"/>
      <c r="M78" s="190"/>
      <c r="N78" s="190"/>
      <c r="O78" s="191"/>
      <c r="P78" s="166"/>
      <c r="Q78" s="166"/>
      <c r="R78" s="166"/>
      <c r="S78" s="166"/>
      <c r="T78" s="166"/>
      <c r="U78" s="166"/>
      <c r="V78" s="166"/>
      <c r="W78" s="166"/>
      <c r="X78" s="166"/>
      <c r="Y78" s="166"/>
      <c r="Z78" s="166"/>
      <c r="AA78" s="166"/>
      <c r="AB78" s="166"/>
      <c r="AC78" s="167"/>
      <c r="AD78" s="167"/>
      <c r="AL78" s="3"/>
      <c r="AM78" s="3"/>
      <c r="AN78" s="4"/>
      <c r="AO78" s="4"/>
      <c r="AP78" s="4"/>
      <c r="AQ78" s="4"/>
    </row>
    <row r="79" spans="1:43" ht="18.75" x14ac:dyDescent="0.25">
      <c r="A79" s="189"/>
      <c r="B79" s="190"/>
      <c r="C79" s="190"/>
      <c r="D79" s="190"/>
      <c r="E79" s="190"/>
      <c r="F79" s="190"/>
      <c r="G79" s="190"/>
      <c r="H79" s="190"/>
      <c r="I79" s="190"/>
      <c r="J79" s="190"/>
      <c r="K79" s="190"/>
      <c r="L79" s="190"/>
      <c r="M79" s="190"/>
      <c r="N79" s="190"/>
      <c r="O79" s="191"/>
      <c r="P79" s="166"/>
      <c r="Q79" s="166"/>
      <c r="R79" s="166"/>
      <c r="S79" s="166"/>
      <c r="T79" s="166"/>
      <c r="U79" s="166"/>
      <c r="V79" s="166"/>
      <c r="W79" s="166"/>
      <c r="X79" s="166"/>
      <c r="Y79" s="166"/>
      <c r="Z79" s="166"/>
      <c r="AA79" s="166"/>
      <c r="AB79" s="166"/>
      <c r="AC79" s="167"/>
      <c r="AD79" s="167"/>
      <c r="AL79" s="3"/>
      <c r="AM79" s="3"/>
      <c r="AN79" s="4"/>
      <c r="AO79" s="4"/>
      <c r="AP79" s="4"/>
      <c r="AQ79" s="4"/>
    </row>
    <row r="80" spans="1:43" ht="18.75" x14ac:dyDescent="0.25">
      <c r="A80" s="197" t="e">
        <f>+VLOOKUP(F6,BD!B:VI,536,0)</f>
        <v>#N/A</v>
      </c>
      <c r="B80" s="198"/>
      <c r="C80" s="198"/>
      <c r="D80" s="198"/>
      <c r="E80" s="198"/>
      <c r="F80" s="198"/>
      <c r="G80" s="198"/>
      <c r="H80" s="198"/>
      <c r="I80" s="198"/>
      <c r="J80" s="198"/>
      <c r="K80" s="198"/>
      <c r="L80" s="198"/>
      <c r="M80" s="198"/>
      <c r="N80" s="198"/>
      <c r="O80" s="199"/>
      <c r="P80" s="200"/>
      <c r="Q80" s="200"/>
      <c r="R80" s="200"/>
      <c r="S80" s="200"/>
      <c r="T80" s="200"/>
      <c r="U80" s="200"/>
      <c r="V80" s="200"/>
      <c r="W80" s="200"/>
      <c r="X80" s="200"/>
      <c r="Y80" s="200"/>
      <c r="Z80" s="200"/>
      <c r="AA80" s="200"/>
      <c r="AB80" s="200"/>
      <c r="AC80" s="201">
        <f>SUM(AC72:AD79)</f>
        <v>0</v>
      </c>
      <c r="AD80" s="202"/>
      <c r="AL80" s="3"/>
      <c r="AM80" s="3"/>
      <c r="AN80" s="4"/>
      <c r="AO80" s="4"/>
      <c r="AP80" s="4"/>
      <c r="AQ80" s="4"/>
    </row>
    <row r="81" spans="1:43" x14ac:dyDescent="0.25"/>
    <row r="82" spans="1:43" x14ac:dyDescent="0.25"/>
    <row r="83" spans="1:43" x14ac:dyDescent="0.25"/>
    <row r="84" spans="1:43" x14ac:dyDescent="0.25"/>
    <row r="85" spans="1:43" x14ac:dyDescent="0.25">
      <c r="A85" s="31"/>
      <c r="B85" s="196" t="str">
        <f>IF('UT 1'!B85:J85=0,"",'UT 1'!B85:J85)</f>
        <v/>
      </c>
      <c r="C85" s="196"/>
      <c r="D85" s="196"/>
      <c r="E85" s="196"/>
      <c r="F85" s="196"/>
      <c r="G85" s="196"/>
      <c r="H85" s="196"/>
      <c r="I85" s="196"/>
      <c r="J85" s="196"/>
      <c r="K85" s="31"/>
      <c r="L85" s="196" t="str">
        <f>IF('UT 1'!L85:T85=0,"",'UT 1'!L85:T85)</f>
        <v/>
      </c>
      <c r="M85" s="196"/>
      <c r="N85" s="196"/>
      <c r="O85" s="196"/>
      <c r="P85" s="196"/>
      <c r="Q85" s="196"/>
      <c r="R85" s="196"/>
      <c r="S85" s="196"/>
      <c r="T85" s="196"/>
      <c r="U85" s="31"/>
      <c r="V85" s="196" t="str">
        <f>IF('UT 1'!V85:AD85=0,"",'UT 1'!V85:AD85)</f>
        <v/>
      </c>
      <c r="W85" s="196"/>
      <c r="X85" s="196"/>
      <c r="Y85" s="196"/>
      <c r="Z85" s="196"/>
      <c r="AA85" s="196"/>
      <c r="AB85" s="196"/>
      <c r="AC85" s="196"/>
      <c r="AD85" s="196"/>
      <c r="AL85" s="3"/>
      <c r="AM85" s="3"/>
    </row>
    <row r="86" spans="1:43" s="7" customFormat="1" x14ac:dyDescent="0.25">
      <c r="B86" s="31" t="str">
        <f>+'UT 1'!B86</f>
        <v>Elaboró (Nombre completo y Firma)</v>
      </c>
      <c r="C86" s="31"/>
      <c r="D86" s="31"/>
      <c r="E86" s="31"/>
      <c r="F86" s="31"/>
      <c r="G86" s="31"/>
      <c r="H86" s="31"/>
      <c r="I86" s="31"/>
      <c r="K86" s="31"/>
      <c r="L86" s="31"/>
      <c r="M86" s="31" t="str">
        <f>+'UT 1'!M86</f>
        <v>Revisó (Nombre completo y Firma)</v>
      </c>
      <c r="N86" s="31"/>
      <c r="O86" s="31"/>
      <c r="P86" s="24"/>
      <c r="Q86" s="24"/>
      <c r="S86" s="31"/>
      <c r="T86" s="31"/>
      <c r="U86" s="31"/>
      <c r="V86" s="31" t="str">
        <f>+'UT 1'!V86</f>
        <v>Validó (Nombre completo y Firma)</v>
      </c>
      <c r="W86" s="31"/>
      <c r="X86" s="31"/>
      <c r="Y86" s="31"/>
      <c r="Z86" s="31"/>
      <c r="AA86" s="31"/>
      <c r="AB86" s="31"/>
      <c r="AC86" s="31"/>
      <c r="AF86" s="4"/>
      <c r="AG86" s="4"/>
      <c r="AH86" s="4"/>
      <c r="AI86" s="4"/>
      <c r="AJ86" s="4"/>
      <c r="AK86" s="4"/>
      <c r="AL86" s="3"/>
      <c r="AM86" s="3"/>
      <c r="AN86" s="25"/>
      <c r="AO86" s="25"/>
      <c r="AP86" s="25"/>
      <c r="AQ86" s="25"/>
    </row>
    <row r="87" spans="1:43" x14ac:dyDescent="0.25">
      <c r="A87" s="24" t="s">
        <v>206</v>
      </c>
      <c r="AM87" s="3"/>
    </row>
    <row r="88" spans="1:43" x14ac:dyDescent="0.25">
      <c r="A88" s="188" t="s">
        <v>4009</v>
      </c>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row>
  </sheetData>
  <sheetProtection password="B7B8" sheet="1" objects="1" scenarios="1" formatCells="0" formatColumns="0" selectLockedCells="1"/>
  <mergeCells count="177">
    <mergeCell ref="A88:AD88"/>
    <mergeCell ref="A80:O80"/>
    <mergeCell ref="P80:AB80"/>
    <mergeCell ref="AC80:AD80"/>
    <mergeCell ref="AC76:AD76"/>
    <mergeCell ref="P77:AB77"/>
    <mergeCell ref="AC77:AD77"/>
    <mergeCell ref="P78:AB78"/>
    <mergeCell ref="AC78:AD78"/>
    <mergeCell ref="P79:AB79"/>
    <mergeCell ref="AC79:AD79"/>
    <mergeCell ref="B85:J85"/>
    <mergeCell ref="L85:T85"/>
    <mergeCell ref="V85:AD85"/>
    <mergeCell ref="A78:O79"/>
    <mergeCell ref="A72:O73"/>
    <mergeCell ref="A74:O75"/>
    <mergeCell ref="A76:O77"/>
    <mergeCell ref="A67:T67"/>
    <mergeCell ref="U67:AD67"/>
    <mergeCell ref="A68:T69"/>
    <mergeCell ref="U68:AD69"/>
    <mergeCell ref="A70:AD70"/>
    <mergeCell ref="A71:O71"/>
    <mergeCell ref="P71:AB71"/>
    <mergeCell ref="AC71:AD71"/>
    <mergeCell ref="P72:AB72"/>
    <mergeCell ref="AC72:AD72"/>
    <mergeCell ref="P73:AB73"/>
    <mergeCell ref="AC73:AD73"/>
    <mergeCell ref="P74:AB74"/>
    <mergeCell ref="AC74:AD74"/>
    <mergeCell ref="P75:AB75"/>
    <mergeCell ref="AC75:AD75"/>
    <mergeCell ref="P76:AB76"/>
    <mergeCell ref="A64:A66"/>
    <mergeCell ref="B64:R66"/>
    <mergeCell ref="T64:X64"/>
    <mergeCell ref="Z64:AD66"/>
    <mergeCell ref="T65:X65"/>
    <mergeCell ref="T66:X66"/>
    <mergeCell ref="A61:A63"/>
    <mergeCell ref="B61:R63"/>
    <mergeCell ref="T61:X61"/>
    <mergeCell ref="Z61:AD63"/>
    <mergeCell ref="T62:X62"/>
    <mergeCell ref="T63:X63"/>
    <mergeCell ref="B57:R57"/>
    <mergeCell ref="T57:W57"/>
    <mergeCell ref="Z57:AD57"/>
    <mergeCell ref="A58:A60"/>
    <mergeCell ref="B58:R60"/>
    <mergeCell ref="T58:X58"/>
    <mergeCell ref="Z58:AD60"/>
    <mergeCell ref="T59:X59"/>
    <mergeCell ref="T60:X60"/>
    <mergeCell ref="A54:A56"/>
    <mergeCell ref="B54:R56"/>
    <mergeCell ref="T54:X54"/>
    <mergeCell ref="Z54:AD56"/>
    <mergeCell ref="T55:X55"/>
    <mergeCell ref="T56:X56"/>
    <mergeCell ref="A51:A53"/>
    <mergeCell ref="B51:R53"/>
    <mergeCell ref="T51:X51"/>
    <mergeCell ref="Z51:AD53"/>
    <mergeCell ref="T52:X52"/>
    <mergeCell ref="T53:X53"/>
    <mergeCell ref="A48:A50"/>
    <mergeCell ref="B48:R50"/>
    <mergeCell ref="T48:X48"/>
    <mergeCell ref="Z48:AD50"/>
    <mergeCell ref="T49:X49"/>
    <mergeCell ref="T50:X50"/>
    <mergeCell ref="A45:A47"/>
    <mergeCell ref="B45:R47"/>
    <mergeCell ref="T45:X45"/>
    <mergeCell ref="Z45:AD47"/>
    <mergeCell ref="T46:X46"/>
    <mergeCell ref="T47:X47"/>
    <mergeCell ref="A42:A44"/>
    <mergeCell ref="B42:R44"/>
    <mergeCell ref="T42:X42"/>
    <mergeCell ref="Z42:AD44"/>
    <mergeCell ref="T43:X43"/>
    <mergeCell ref="T44:X44"/>
    <mergeCell ref="A39:A41"/>
    <mergeCell ref="B39:R41"/>
    <mergeCell ref="T39:X39"/>
    <mergeCell ref="Z39:AD41"/>
    <mergeCell ref="T40:X40"/>
    <mergeCell ref="T41:X41"/>
    <mergeCell ref="B35:R35"/>
    <mergeCell ref="T35:W35"/>
    <mergeCell ref="Z35:AD35"/>
    <mergeCell ref="A36:A38"/>
    <mergeCell ref="B36:R38"/>
    <mergeCell ref="T36:X36"/>
    <mergeCell ref="Z36:AD38"/>
    <mergeCell ref="T37:X37"/>
    <mergeCell ref="T38:X38"/>
    <mergeCell ref="A32:A34"/>
    <mergeCell ref="B32:R34"/>
    <mergeCell ref="T32:X32"/>
    <mergeCell ref="Z32:AD34"/>
    <mergeCell ref="T33:X33"/>
    <mergeCell ref="T34:X34"/>
    <mergeCell ref="T28:X28"/>
    <mergeCell ref="A29:A31"/>
    <mergeCell ref="B29:R31"/>
    <mergeCell ref="T29:X29"/>
    <mergeCell ref="Z29:AD31"/>
    <mergeCell ref="T30:X30"/>
    <mergeCell ref="T31:X31"/>
    <mergeCell ref="A24:AD24"/>
    <mergeCell ref="B25:R25"/>
    <mergeCell ref="T25:W25"/>
    <mergeCell ref="Z25:AD25"/>
    <mergeCell ref="A26:A28"/>
    <mergeCell ref="B26:R28"/>
    <mergeCell ref="T26:X26"/>
    <mergeCell ref="Z26:AD28"/>
    <mergeCell ref="T27:X2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13:O13"/>
    <mergeCell ref="Q13:AD13"/>
    <mergeCell ref="A14:O14"/>
    <mergeCell ref="Q14:AD14"/>
    <mergeCell ref="A8:E8"/>
    <mergeCell ref="F8:AD8"/>
    <mergeCell ref="A9:E9"/>
    <mergeCell ref="F9:H9"/>
    <mergeCell ref="M9:O9"/>
    <mergeCell ref="Q9:T9"/>
    <mergeCell ref="V9:Y9"/>
    <mergeCell ref="Z9:AD9"/>
    <mergeCell ref="A2:AD2"/>
    <mergeCell ref="A5:AB5"/>
    <mergeCell ref="A6:E6"/>
    <mergeCell ref="F6:AD6"/>
    <mergeCell ref="A7:E7"/>
    <mergeCell ref="F7:AD7"/>
    <mergeCell ref="A10:AD10"/>
    <mergeCell ref="A11:AD11"/>
    <mergeCell ref="A12:AD12"/>
  </mergeCells>
  <conditionalFormatting sqref="A18:A23">
    <cfRule type="containsBlanks" dxfId="35" priority="113">
      <formula>LEN(TRIM(A18))=0</formula>
    </cfRule>
  </conditionalFormatting>
  <conditionalFormatting sqref="AD5">
    <cfRule type="containsBlanks" dxfId="34" priority="81">
      <formula>LEN(TRIM(AD5))=0</formula>
    </cfRule>
  </conditionalFormatting>
  <conditionalFormatting sqref="AC80:AD80 P72:AD79">
    <cfRule type="containsBlanks" dxfId="33" priority="47">
      <formula>LEN(TRIM(P72))=0</formula>
    </cfRule>
  </conditionalFormatting>
  <conditionalFormatting sqref="A13:O14">
    <cfRule type="containsBlanks" dxfId="32" priority="34">
      <formula>LEN(TRIM(A13))=0</formula>
    </cfRule>
  </conditionalFormatting>
  <conditionalFormatting sqref="Q13:AD14">
    <cfRule type="containsBlanks" dxfId="31" priority="33">
      <formula>LEN(TRIM(Q13))=0</formula>
    </cfRule>
  </conditionalFormatting>
  <conditionalFormatting sqref="H17:AA23">
    <cfRule type="containsBlanks" dxfId="30" priority="32">
      <formula>LEN(TRIM(H17))=0</formula>
    </cfRule>
  </conditionalFormatting>
  <conditionalFormatting sqref="A58 A26 A29 A32 A54 A61 A64 A36 A39 A42 A45 A48 A51">
    <cfRule type="containsBlanks" dxfId="29" priority="31">
      <formula>LEN(TRIM(A26))=0</formula>
    </cfRule>
  </conditionalFormatting>
  <conditionalFormatting sqref="S26:S34">
    <cfRule type="containsBlanks" dxfId="28" priority="30">
      <formula>LEN(TRIM(S26))=0</formula>
    </cfRule>
  </conditionalFormatting>
  <conditionalFormatting sqref="B26">
    <cfRule type="containsBlanks" dxfId="27" priority="29">
      <formula>LEN(TRIM(B26))=0</formula>
    </cfRule>
  </conditionalFormatting>
  <conditionalFormatting sqref="B29">
    <cfRule type="containsBlanks" dxfId="26" priority="28">
      <formula>LEN(TRIM(B29))=0</formula>
    </cfRule>
  </conditionalFormatting>
  <conditionalFormatting sqref="B32">
    <cfRule type="containsBlanks" dxfId="25" priority="27">
      <formula>LEN(TRIM(B32))=0</formula>
    </cfRule>
  </conditionalFormatting>
  <conditionalFormatting sqref="B54 B36 B39 B42 B45 B48 B51 S36:S56">
    <cfRule type="containsBlanks" dxfId="24" priority="18">
      <formula>LEN(TRIM(B36))=0</formula>
    </cfRule>
  </conditionalFormatting>
  <conditionalFormatting sqref="B58 B61 B64 S58:S66">
    <cfRule type="containsBlanks" dxfId="23" priority="15">
      <formula>LEN(TRIM(B58))=0</formula>
    </cfRule>
  </conditionalFormatting>
  <conditionalFormatting sqref="T58">
    <cfRule type="containsBlanks" dxfId="22" priority="5">
      <formula>LEN(TRIM(T58))=0</formula>
    </cfRule>
  </conditionalFormatting>
  <conditionalFormatting sqref="T36:T56">
    <cfRule type="containsBlanks" dxfId="21" priority="4">
      <formula>LEN(TRIM(T36))=0</formula>
    </cfRule>
  </conditionalFormatting>
  <conditionalFormatting sqref="T59:T66">
    <cfRule type="containsBlanks" dxfId="20" priority="3">
      <formula>LEN(TRIM(T59))=0</formula>
    </cfRule>
  </conditionalFormatting>
  <conditionalFormatting sqref="T26">
    <cfRule type="containsBlanks" dxfId="19" priority="2">
      <formula>LEN(TRIM(T26))=0</formula>
    </cfRule>
  </conditionalFormatting>
  <conditionalFormatting sqref="T27:T34">
    <cfRule type="containsBlanks" dxfId="18" priority="1">
      <formula>LEN(TRIM(T27))=0</formula>
    </cfRule>
  </conditionalFormatting>
  <dataValidations count="4">
    <dataValidation type="list" allowBlank="1" showInputMessage="1" showErrorMessage="1" sqref="S58:S66 Y58:Y66 Y36:Y56 S26:S34 S36:S56 Y26:Y34">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s>
  <printOptions horizontalCentered="1"/>
  <pageMargins left="0.19685039370078741" right="0.19685039370078741" top="0.19685039370078741" bottom="0.19685039370078741" header="0" footer="0"/>
  <pageSetup scale="80" fitToHeight="2" orientation="portrait" verticalDpi="300" r:id="rId1"/>
  <rowBreaks count="1" manualBreakCount="1">
    <brk id="47" max="29"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8"/>
  <sheetViews>
    <sheetView view="pageBreakPreview" zoomScale="120" zoomScaleNormal="115" zoomScaleSheetLayoutView="120" workbookViewId="0">
      <selection activeCell="Q13" sqref="Q13:AD13"/>
    </sheetView>
  </sheetViews>
  <sheetFormatPr baseColWidth="10" defaultColWidth="0" defaultRowHeight="15" zeroHeight="1" x14ac:dyDescent="0.25"/>
  <cols>
    <col min="1" max="29" width="4.28515625" style="24" customWidth="1"/>
    <col min="30" max="30" width="4.28515625" style="7" customWidth="1"/>
    <col min="31" max="31" width="13.42578125" style="7" customWidth="1"/>
    <col min="32" max="37" width="4.28515625" style="4" hidden="1" customWidth="1"/>
    <col min="38" max="41" width="11.42578125" style="25" hidden="1" customWidth="1"/>
    <col min="42" max="42" width="4.28515625" style="25" hidden="1" customWidth="1"/>
    <col min="43" max="43" width="0" style="25" hidden="1" customWidth="1"/>
    <col min="44" max="16384" width="11.42578125" style="4" hidden="1"/>
  </cols>
  <sheetData>
    <row r="1" spans="1:43"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L1" s="4"/>
      <c r="AM1" s="3" t="s">
        <v>190</v>
      </c>
      <c r="AN1" s="4"/>
      <c r="AO1" s="4"/>
      <c r="AP1" s="4"/>
      <c r="AQ1" s="4"/>
    </row>
    <row r="2" spans="1:43" ht="21" customHeight="1" x14ac:dyDescent="0.25">
      <c r="A2" s="61" t="str">
        <f>+'UT 1'!A2:AD2</f>
        <v>PLANEACIÓN ACADÉMICA REV. 0</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3"/>
      <c r="AL2" s="4"/>
      <c r="AM2" s="59" t="s">
        <v>228</v>
      </c>
      <c r="AN2" s="4"/>
      <c r="AO2" s="4"/>
      <c r="AP2" s="4"/>
      <c r="AQ2" s="4"/>
    </row>
    <row r="3" spans="1:43"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L3" s="4"/>
      <c r="AM3" s="59" t="s">
        <v>236</v>
      </c>
      <c r="AN3" s="4"/>
      <c r="AO3" s="4"/>
      <c r="AP3" s="4"/>
      <c r="AQ3" s="4"/>
    </row>
    <row r="4" spans="1:43"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6"/>
      <c r="AB4" s="5"/>
      <c r="AC4" s="5"/>
      <c r="AD4" s="5"/>
      <c r="AL4" s="4"/>
      <c r="AM4" s="59" t="s">
        <v>213</v>
      </c>
      <c r="AN4" s="4"/>
      <c r="AO4" s="4"/>
      <c r="AP4" s="4"/>
      <c r="AQ4" s="4"/>
    </row>
    <row r="5" spans="1:43" x14ac:dyDescent="0.25">
      <c r="A5" s="62" t="s">
        <v>172</v>
      </c>
      <c r="B5" s="63"/>
      <c r="C5" s="63"/>
      <c r="D5" s="63"/>
      <c r="E5" s="63"/>
      <c r="F5" s="63"/>
      <c r="G5" s="63"/>
      <c r="H5" s="63"/>
      <c r="I5" s="63"/>
      <c r="J5" s="63"/>
      <c r="K5" s="63"/>
      <c r="L5" s="63"/>
      <c r="M5" s="63"/>
      <c r="N5" s="63"/>
      <c r="O5" s="63"/>
      <c r="P5" s="63"/>
      <c r="Q5" s="63"/>
      <c r="R5" s="63"/>
      <c r="S5" s="63"/>
      <c r="T5" s="63"/>
      <c r="U5" s="63"/>
      <c r="V5" s="63"/>
      <c r="W5" s="63"/>
      <c r="X5" s="63"/>
      <c r="Y5" s="63"/>
      <c r="Z5" s="63"/>
      <c r="AA5" s="63"/>
      <c r="AB5" s="64"/>
      <c r="AC5" s="8" t="s">
        <v>173</v>
      </c>
      <c r="AD5" s="9" t="s">
        <v>36</v>
      </c>
      <c r="AL5" s="4"/>
      <c r="AM5" s="59" t="s">
        <v>221</v>
      </c>
      <c r="AN5" s="4"/>
      <c r="AO5" s="4"/>
      <c r="AP5" s="4"/>
      <c r="AQ5" s="4"/>
    </row>
    <row r="6" spans="1:43" ht="15.75" customHeight="1" x14ac:dyDescent="0.3">
      <c r="A6" s="65" t="s">
        <v>174</v>
      </c>
      <c r="B6" s="66"/>
      <c r="C6" s="66"/>
      <c r="D6" s="66"/>
      <c r="E6" s="66"/>
      <c r="F6" s="203">
        <f>+'UT 1'!F6:AD6</f>
        <v>0</v>
      </c>
      <c r="G6" s="204"/>
      <c r="H6" s="204"/>
      <c r="I6" s="204"/>
      <c r="J6" s="204"/>
      <c r="K6" s="204"/>
      <c r="L6" s="204"/>
      <c r="M6" s="204"/>
      <c r="N6" s="204"/>
      <c r="O6" s="204"/>
      <c r="P6" s="204"/>
      <c r="Q6" s="204"/>
      <c r="R6" s="204"/>
      <c r="S6" s="204"/>
      <c r="T6" s="204"/>
      <c r="U6" s="204"/>
      <c r="V6" s="204"/>
      <c r="W6" s="204"/>
      <c r="X6" s="204"/>
      <c r="Y6" s="204"/>
      <c r="Z6" s="204"/>
      <c r="AA6" s="204"/>
      <c r="AB6" s="204"/>
      <c r="AC6" s="205"/>
      <c r="AD6" s="206"/>
      <c r="AL6" s="4"/>
      <c r="AM6" s="59" t="s">
        <v>225</v>
      </c>
      <c r="AN6" s="4"/>
      <c r="AO6" s="4"/>
      <c r="AP6" s="4"/>
      <c r="AQ6" s="4"/>
    </row>
    <row r="7" spans="1:43" ht="15.75" x14ac:dyDescent="0.25">
      <c r="A7" s="71" t="s">
        <v>175</v>
      </c>
      <c r="B7" s="72"/>
      <c r="C7" s="72"/>
      <c r="D7" s="72"/>
      <c r="E7" s="73"/>
      <c r="F7" s="74" t="e">
        <f>+VLOOKUP(F6,BD!B:VI,2,0)</f>
        <v>#N/A</v>
      </c>
      <c r="G7" s="75"/>
      <c r="H7" s="75"/>
      <c r="I7" s="75"/>
      <c r="J7" s="75"/>
      <c r="K7" s="75"/>
      <c r="L7" s="75"/>
      <c r="M7" s="75"/>
      <c r="N7" s="75"/>
      <c r="O7" s="75"/>
      <c r="P7" s="75"/>
      <c r="Q7" s="75"/>
      <c r="R7" s="75"/>
      <c r="S7" s="75"/>
      <c r="T7" s="75"/>
      <c r="U7" s="75"/>
      <c r="V7" s="75"/>
      <c r="W7" s="75"/>
      <c r="X7" s="75"/>
      <c r="Y7" s="75"/>
      <c r="Z7" s="75"/>
      <c r="AA7" s="75"/>
      <c r="AB7" s="75"/>
      <c r="AC7" s="75"/>
      <c r="AD7" s="76"/>
      <c r="AL7" s="4"/>
      <c r="AM7" s="59" t="s">
        <v>226</v>
      </c>
      <c r="AN7" s="4"/>
      <c r="AO7" s="4"/>
      <c r="AP7" s="4"/>
      <c r="AQ7" s="4"/>
    </row>
    <row r="8" spans="1:43" x14ac:dyDescent="0.25">
      <c r="A8" s="83" t="s">
        <v>205</v>
      </c>
      <c r="B8" s="84"/>
      <c r="C8" s="84"/>
      <c r="D8" s="84"/>
      <c r="E8" s="84"/>
      <c r="F8" s="93" t="e">
        <f>+VLOOKUP(F6,BD!B:VI,299,0)</f>
        <v>#N/A</v>
      </c>
      <c r="G8" s="94"/>
      <c r="H8" s="94"/>
      <c r="I8" s="94"/>
      <c r="J8" s="94"/>
      <c r="K8" s="94"/>
      <c r="L8" s="94"/>
      <c r="M8" s="94"/>
      <c r="N8" s="94"/>
      <c r="O8" s="94"/>
      <c r="P8" s="94"/>
      <c r="Q8" s="94"/>
      <c r="R8" s="94"/>
      <c r="S8" s="94"/>
      <c r="T8" s="94"/>
      <c r="U8" s="94"/>
      <c r="V8" s="94"/>
      <c r="W8" s="94"/>
      <c r="X8" s="94"/>
      <c r="Y8" s="94"/>
      <c r="Z8" s="94"/>
      <c r="AA8" s="94"/>
      <c r="AB8" s="94"/>
      <c r="AC8" s="94"/>
      <c r="AD8" s="95"/>
      <c r="AL8" s="4"/>
      <c r="AM8" s="59" t="s">
        <v>229</v>
      </c>
      <c r="AN8" s="4"/>
      <c r="AO8" s="4"/>
      <c r="AP8" s="4"/>
      <c r="AQ8" s="4"/>
    </row>
    <row r="9" spans="1:43" ht="15.75" customHeight="1" x14ac:dyDescent="0.25">
      <c r="A9" s="65" t="s">
        <v>176</v>
      </c>
      <c r="B9" s="66"/>
      <c r="C9" s="66"/>
      <c r="D9" s="66"/>
      <c r="E9" s="66"/>
      <c r="F9" s="85" t="e">
        <f>+VLOOKUP(F6,BD!B:VI,4,0)</f>
        <v>#N/A</v>
      </c>
      <c r="G9" s="86"/>
      <c r="H9" s="87"/>
      <c r="I9" s="10" t="s">
        <v>177</v>
      </c>
      <c r="J9" s="11"/>
      <c r="K9" s="11"/>
      <c r="L9" s="12" t="e">
        <f>+VLOOKUP(F6,BD!B:VI,300,0)</f>
        <v>#N/A</v>
      </c>
      <c r="M9" s="88" t="s">
        <v>178</v>
      </c>
      <c r="N9" s="89"/>
      <c r="O9" s="89"/>
      <c r="P9" s="13" t="e">
        <f>+VLOOKUP(F6,BD!B:VI,301,0)</f>
        <v>#N/A</v>
      </c>
      <c r="Q9" s="88" t="s">
        <v>179</v>
      </c>
      <c r="R9" s="89"/>
      <c r="S9" s="89"/>
      <c r="T9" s="89"/>
      <c r="U9" s="14" t="e">
        <f>+VLOOKUP(F6,BD!B:VI,8,0)</f>
        <v>#N/A</v>
      </c>
      <c r="V9" s="88" t="s">
        <v>180</v>
      </c>
      <c r="W9" s="89"/>
      <c r="X9" s="89"/>
      <c r="Y9" s="89"/>
      <c r="Z9" s="90" t="e">
        <f>+VLOOKUP(F6,BD!B:VI,345,0)</f>
        <v>#N/A</v>
      </c>
      <c r="AA9" s="91"/>
      <c r="AB9" s="91"/>
      <c r="AC9" s="91"/>
      <c r="AD9" s="92"/>
      <c r="AL9" s="4"/>
      <c r="AM9" s="59" t="s">
        <v>220</v>
      </c>
      <c r="AN9" s="4"/>
      <c r="AO9" s="4"/>
      <c r="AP9" s="4"/>
      <c r="AQ9" s="4"/>
    </row>
    <row r="10" spans="1:43" x14ac:dyDescent="0.25">
      <c r="A10" s="62" t="s">
        <v>181</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4"/>
      <c r="AL10" s="4"/>
      <c r="AM10" s="59" t="s">
        <v>215</v>
      </c>
      <c r="AN10" s="4"/>
      <c r="AO10" s="4"/>
      <c r="AP10" s="4"/>
      <c r="AQ10" s="4"/>
    </row>
    <row r="11" spans="1:43" ht="34.5" customHeight="1" x14ac:dyDescent="0.25">
      <c r="A11" s="77" t="e">
        <f>+VLOOKUP(F6,BD!B:VI,303,0)</f>
        <v>#N/A</v>
      </c>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9"/>
      <c r="AL11" s="4"/>
      <c r="AM11" s="59" t="s">
        <v>230</v>
      </c>
      <c r="AN11" s="4"/>
      <c r="AO11" s="4"/>
      <c r="AP11" s="4"/>
      <c r="AQ11" s="4"/>
    </row>
    <row r="12" spans="1:43" x14ac:dyDescent="0.25">
      <c r="A12" s="62" t="s">
        <v>237</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4"/>
      <c r="AL12" s="3" t="s">
        <v>207</v>
      </c>
      <c r="AM12" s="59" t="s">
        <v>231</v>
      </c>
      <c r="AN12" s="4"/>
      <c r="AO12" s="4"/>
      <c r="AP12" s="4"/>
      <c r="AQ12" s="4"/>
    </row>
    <row r="13" spans="1:43" ht="21" customHeight="1" x14ac:dyDescent="0.25">
      <c r="A13" s="80"/>
      <c r="B13" s="81"/>
      <c r="C13" s="81"/>
      <c r="D13" s="81"/>
      <c r="E13" s="81"/>
      <c r="F13" s="81"/>
      <c r="G13" s="81"/>
      <c r="H13" s="81"/>
      <c r="I13" s="81"/>
      <c r="J13" s="81"/>
      <c r="K13" s="81"/>
      <c r="L13" s="81"/>
      <c r="M13" s="81"/>
      <c r="N13" s="81"/>
      <c r="O13" s="82"/>
      <c r="P13" s="34" t="s">
        <v>182</v>
      </c>
      <c r="Q13" s="80"/>
      <c r="R13" s="81"/>
      <c r="S13" s="81"/>
      <c r="T13" s="81"/>
      <c r="U13" s="81"/>
      <c r="V13" s="81"/>
      <c r="W13" s="81"/>
      <c r="X13" s="81"/>
      <c r="Y13" s="81"/>
      <c r="Z13" s="81"/>
      <c r="AA13" s="81"/>
      <c r="AB13" s="81"/>
      <c r="AC13" s="81"/>
      <c r="AD13" s="82"/>
      <c r="AE13" s="7" t="s">
        <v>182</v>
      </c>
      <c r="AL13" s="3" t="s">
        <v>208</v>
      </c>
      <c r="AM13" s="59" t="s">
        <v>217</v>
      </c>
      <c r="AN13" s="4"/>
      <c r="AO13" s="4"/>
      <c r="AP13" s="4"/>
      <c r="AQ13" s="4"/>
    </row>
    <row r="14" spans="1:43" ht="21" customHeight="1" x14ac:dyDescent="0.25">
      <c r="A14" s="80"/>
      <c r="B14" s="81"/>
      <c r="C14" s="81"/>
      <c r="D14" s="81"/>
      <c r="E14" s="81"/>
      <c r="F14" s="81"/>
      <c r="G14" s="81"/>
      <c r="H14" s="81"/>
      <c r="I14" s="81"/>
      <c r="J14" s="81"/>
      <c r="K14" s="81"/>
      <c r="L14" s="81"/>
      <c r="M14" s="81"/>
      <c r="N14" s="81"/>
      <c r="O14" s="82"/>
      <c r="P14" s="34" t="s">
        <v>182</v>
      </c>
      <c r="Q14" s="80"/>
      <c r="R14" s="81"/>
      <c r="S14" s="81"/>
      <c r="T14" s="81"/>
      <c r="U14" s="81"/>
      <c r="V14" s="81"/>
      <c r="W14" s="81"/>
      <c r="X14" s="81"/>
      <c r="Y14" s="81"/>
      <c r="Z14" s="81"/>
      <c r="AA14" s="81"/>
      <c r="AB14" s="81"/>
      <c r="AC14" s="81"/>
      <c r="AD14" s="82"/>
      <c r="AE14" s="7" t="s">
        <v>182</v>
      </c>
      <c r="AL14" s="3" t="s">
        <v>209</v>
      </c>
      <c r="AM14" s="59" t="s">
        <v>223</v>
      </c>
      <c r="AN14" s="4"/>
      <c r="AO14" s="4"/>
      <c r="AP14" s="4"/>
      <c r="AQ14" s="4"/>
    </row>
    <row r="15" spans="1:43" x14ac:dyDescent="0.25">
      <c r="A15" s="105" t="s">
        <v>211</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7"/>
      <c r="AL15" s="4"/>
      <c r="AM15" s="59" t="s">
        <v>232</v>
      </c>
      <c r="AN15" s="4"/>
      <c r="AO15" s="4"/>
      <c r="AP15" s="4"/>
      <c r="AQ15" s="4"/>
    </row>
    <row r="16" spans="1:43" x14ac:dyDescent="0.25">
      <c r="A16" s="108" t="s">
        <v>183</v>
      </c>
      <c r="B16" s="108"/>
      <c r="C16" s="108"/>
      <c r="D16" s="108"/>
      <c r="E16" s="108"/>
      <c r="F16" s="108"/>
      <c r="G16" s="108"/>
      <c r="H16" s="109" t="s">
        <v>184</v>
      </c>
      <c r="I16" s="109"/>
      <c r="J16" s="109"/>
      <c r="K16" s="109"/>
      <c r="L16" s="109"/>
      <c r="M16" s="109"/>
      <c r="N16" s="109"/>
      <c r="O16" s="109"/>
      <c r="P16" s="109"/>
      <c r="Q16" s="109"/>
      <c r="R16" s="109"/>
      <c r="S16" s="109"/>
      <c r="T16" s="109"/>
      <c r="U16" s="109"/>
      <c r="V16" s="109"/>
      <c r="W16" s="109"/>
      <c r="X16" s="109"/>
      <c r="Y16" s="110"/>
      <c r="Z16" s="111" t="s">
        <v>185</v>
      </c>
      <c r="AA16" s="112"/>
      <c r="AB16" s="113" t="s">
        <v>186</v>
      </c>
      <c r="AC16" s="114"/>
      <c r="AD16" s="115"/>
      <c r="AL16" s="4"/>
      <c r="AM16" s="59" t="s">
        <v>218</v>
      </c>
      <c r="AN16" s="4"/>
      <c r="AO16" s="4"/>
      <c r="AP16" s="4"/>
      <c r="AQ16" s="4"/>
    </row>
    <row r="17" spans="1:43" s="16" customFormat="1" ht="39" customHeight="1" x14ac:dyDescent="0.25">
      <c r="A17" s="96" t="e">
        <f>IF(VLOOKUP(F6,BD!B:VI,304,0)=0,"----------------------------------------------------",(VLOOKUP(F6,BD!B:VI,304,0)))</f>
        <v>#N/A</v>
      </c>
      <c r="B17" s="97"/>
      <c r="C17" s="97"/>
      <c r="D17" s="97"/>
      <c r="E17" s="97"/>
      <c r="F17" s="97"/>
      <c r="G17" s="98"/>
      <c r="H17" s="210"/>
      <c r="I17" s="100"/>
      <c r="J17" s="100"/>
      <c r="K17" s="100"/>
      <c r="L17" s="100"/>
      <c r="M17" s="100"/>
      <c r="N17" s="100"/>
      <c r="O17" s="100"/>
      <c r="P17" s="100"/>
      <c r="Q17" s="100"/>
      <c r="R17" s="100"/>
      <c r="S17" s="100"/>
      <c r="T17" s="100"/>
      <c r="U17" s="100"/>
      <c r="V17" s="100"/>
      <c r="W17" s="100"/>
      <c r="X17" s="100"/>
      <c r="Y17" s="101"/>
      <c r="Z17" s="102"/>
      <c r="AA17" s="103"/>
      <c r="AB17" s="104" t="str">
        <f>+IF(Z17="","","Firma de conclusión del tema")</f>
        <v/>
      </c>
      <c r="AC17" s="104"/>
      <c r="AD17" s="104"/>
      <c r="AE17" s="15"/>
      <c r="AM17" s="59" t="s">
        <v>233</v>
      </c>
    </row>
    <row r="18" spans="1:43" s="16" customFormat="1" ht="39" customHeight="1" x14ac:dyDescent="0.25">
      <c r="A18" s="96" t="e">
        <f>IF(VLOOKUP(F6,BD!B:VI,308,0)=0,"----------------------------------------------------",(VLOOKUP(F6,BD!B:VI,308,0)))</f>
        <v>#N/A</v>
      </c>
      <c r="B18" s="97"/>
      <c r="C18" s="97"/>
      <c r="D18" s="97"/>
      <c r="E18" s="97"/>
      <c r="F18" s="97"/>
      <c r="G18" s="98"/>
      <c r="H18" s="210"/>
      <c r="I18" s="100"/>
      <c r="J18" s="100"/>
      <c r="K18" s="100"/>
      <c r="L18" s="100"/>
      <c r="M18" s="100"/>
      <c r="N18" s="100"/>
      <c r="O18" s="100"/>
      <c r="P18" s="100"/>
      <c r="Q18" s="100"/>
      <c r="R18" s="100"/>
      <c r="S18" s="100"/>
      <c r="T18" s="100"/>
      <c r="U18" s="100"/>
      <c r="V18" s="100"/>
      <c r="W18" s="100"/>
      <c r="X18" s="100"/>
      <c r="Y18" s="101"/>
      <c r="Z18" s="102"/>
      <c r="AA18" s="103"/>
      <c r="AB18" s="104" t="str">
        <f t="shared" ref="AB18:AB23" si="0">+IF(Z18="","","Firma de conclusión del tema")</f>
        <v/>
      </c>
      <c r="AC18" s="104"/>
      <c r="AD18" s="104"/>
      <c r="AE18" s="15"/>
      <c r="AM18" s="59" t="s">
        <v>219</v>
      </c>
    </row>
    <row r="19" spans="1:43" s="16" customFormat="1" ht="39" customHeight="1" x14ac:dyDescent="0.25">
      <c r="A19" s="96" t="e">
        <f>IF(VLOOKUP(F6,BD!B:VI,312,0)=0,"----------------------------------------------------",(VLOOKUP(F6,BD!B:VI,312,0)))</f>
        <v>#N/A</v>
      </c>
      <c r="B19" s="97"/>
      <c r="C19" s="97"/>
      <c r="D19" s="97"/>
      <c r="E19" s="97"/>
      <c r="F19" s="97"/>
      <c r="G19" s="98"/>
      <c r="H19" s="210"/>
      <c r="I19" s="100"/>
      <c r="J19" s="100"/>
      <c r="K19" s="100"/>
      <c r="L19" s="100"/>
      <c r="M19" s="100"/>
      <c r="N19" s="100"/>
      <c r="O19" s="100"/>
      <c r="P19" s="100"/>
      <c r="Q19" s="100"/>
      <c r="R19" s="100"/>
      <c r="S19" s="100"/>
      <c r="T19" s="100"/>
      <c r="U19" s="100"/>
      <c r="V19" s="100"/>
      <c r="W19" s="100"/>
      <c r="X19" s="100"/>
      <c r="Y19" s="101"/>
      <c r="Z19" s="102"/>
      <c r="AA19" s="103"/>
      <c r="AB19" s="104" t="str">
        <f t="shared" si="0"/>
        <v/>
      </c>
      <c r="AC19" s="104"/>
      <c r="AD19" s="104"/>
      <c r="AE19" s="15"/>
      <c r="AM19" s="59" t="s">
        <v>224</v>
      </c>
    </row>
    <row r="20" spans="1:43" s="16" customFormat="1" ht="39" customHeight="1" x14ac:dyDescent="0.25">
      <c r="A20" s="96" t="e">
        <f>IF(VLOOKUP(F6,BD!B:VI,316,0)=0,"----------------------------------------------------",(VLOOKUP(F6,BD!B:VI,316,0)))</f>
        <v>#N/A</v>
      </c>
      <c r="B20" s="97"/>
      <c r="C20" s="97"/>
      <c r="D20" s="97"/>
      <c r="E20" s="97"/>
      <c r="F20" s="97"/>
      <c r="G20" s="98"/>
      <c r="H20" s="210"/>
      <c r="I20" s="100"/>
      <c r="J20" s="100"/>
      <c r="K20" s="100"/>
      <c r="L20" s="100"/>
      <c r="M20" s="100"/>
      <c r="N20" s="100"/>
      <c r="O20" s="100"/>
      <c r="P20" s="100"/>
      <c r="Q20" s="100"/>
      <c r="R20" s="100"/>
      <c r="S20" s="100"/>
      <c r="T20" s="100"/>
      <c r="U20" s="100"/>
      <c r="V20" s="100"/>
      <c r="W20" s="100"/>
      <c r="X20" s="100"/>
      <c r="Y20" s="101"/>
      <c r="Z20" s="102"/>
      <c r="AA20" s="103"/>
      <c r="AB20" s="104" t="str">
        <f t="shared" si="0"/>
        <v/>
      </c>
      <c r="AC20" s="104"/>
      <c r="AD20" s="104"/>
      <c r="AE20" s="15"/>
      <c r="AM20" s="59" t="s">
        <v>216</v>
      </c>
    </row>
    <row r="21" spans="1:43" s="16" customFormat="1" ht="39" customHeight="1" x14ac:dyDescent="0.25">
      <c r="A21" s="96" t="e">
        <f>IF(VLOOKUP(F6,BD!B:VI,320,0)=0,"----------------------------------------------------",(VLOOKUP(F6,BD!B:VI,320,0)))</f>
        <v>#N/A</v>
      </c>
      <c r="B21" s="97"/>
      <c r="C21" s="97"/>
      <c r="D21" s="97"/>
      <c r="E21" s="97"/>
      <c r="F21" s="97"/>
      <c r="G21" s="98"/>
      <c r="H21" s="210"/>
      <c r="I21" s="100"/>
      <c r="J21" s="100"/>
      <c r="K21" s="100"/>
      <c r="L21" s="100"/>
      <c r="M21" s="100"/>
      <c r="N21" s="100"/>
      <c r="O21" s="100"/>
      <c r="P21" s="100"/>
      <c r="Q21" s="100"/>
      <c r="R21" s="100"/>
      <c r="S21" s="100"/>
      <c r="T21" s="100"/>
      <c r="U21" s="100"/>
      <c r="V21" s="100"/>
      <c r="W21" s="100"/>
      <c r="X21" s="100"/>
      <c r="Y21" s="101"/>
      <c r="Z21" s="102"/>
      <c r="AA21" s="103"/>
      <c r="AB21" s="104" t="str">
        <f t="shared" si="0"/>
        <v/>
      </c>
      <c r="AC21" s="104"/>
      <c r="AD21" s="104"/>
      <c r="AE21" s="15"/>
      <c r="AM21" s="59" t="s">
        <v>222</v>
      </c>
    </row>
    <row r="22" spans="1:43" s="16" customFormat="1" ht="39" customHeight="1" x14ac:dyDescent="0.25">
      <c r="A22" s="96" t="e">
        <f>IF(VLOOKUP(F6,BD!B:VI,324,0)=0,"----------------------------------------------------",(VLOOKUP(F6,BD!B:VI,324,0)))</f>
        <v>#N/A</v>
      </c>
      <c r="B22" s="97"/>
      <c r="C22" s="97"/>
      <c r="D22" s="97"/>
      <c r="E22" s="97"/>
      <c r="F22" s="97"/>
      <c r="G22" s="98"/>
      <c r="H22" s="210"/>
      <c r="I22" s="100"/>
      <c r="J22" s="100"/>
      <c r="K22" s="100"/>
      <c r="L22" s="100"/>
      <c r="M22" s="100"/>
      <c r="N22" s="100"/>
      <c r="O22" s="100"/>
      <c r="P22" s="100"/>
      <c r="Q22" s="100"/>
      <c r="R22" s="100"/>
      <c r="S22" s="100"/>
      <c r="T22" s="100"/>
      <c r="U22" s="100"/>
      <c r="V22" s="100"/>
      <c r="W22" s="100"/>
      <c r="X22" s="100"/>
      <c r="Y22" s="101"/>
      <c r="Z22" s="102"/>
      <c r="AA22" s="103"/>
      <c r="AB22" s="104" t="str">
        <f t="shared" si="0"/>
        <v/>
      </c>
      <c r="AC22" s="104"/>
      <c r="AD22" s="104"/>
      <c r="AE22" s="15"/>
      <c r="AM22" s="59" t="s">
        <v>234</v>
      </c>
    </row>
    <row r="23" spans="1:43" s="16" customFormat="1" ht="39" customHeight="1" x14ac:dyDescent="0.25">
      <c r="A23" s="96" t="e">
        <f>IF(VLOOKUP(F6,BD!B:VI,328,0)=0,"----------------------------------------------------",(VLOOKUP(F6,BD!B:VI,328,0)))</f>
        <v>#N/A</v>
      </c>
      <c r="B23" s="97"/>
      <c r="C23" s="97"/>
      <c r="D23" s="97"/>
      <c r="E23" s="97"/>
      <c r="F23" s="97"/>
      <c r="G23" s="98"/>
      <c r="H23" s="210"/>
      <c r="I23" s="100"/>
      <c r="J23" s="100"/>
      <c r="K23" s="100"/>
      <c r="L23" s="100"/>
      <c r="M23" s="100"/>
      <c r="N23" s="100"/>
      <c r="O23" s="100"/>
      <c r="P23" s="100"/>
      <c r="Q23" s="100"/>
      <c r="R23" s="100"/>
      <c r="S23" s="100"/>
      <c r="T23" s="100"/>
      <c r="U23" s="100"/>
      <c r="V23" s="100"/>
      <c r="W23" s="100"/>
      <c r="X23" s="100"/>
      <c r="Y23" s="101"/>
      <c r="Z23" s="102"/>
      <c r="AA23" s="103"/>
      <c r="AB23" s="104" t="str">
        <f t="shared" si="0"/>
        <v/>
      </c>
      <c r="AC23" s="104"/>
      <c r="AD23" s="104"/>
      <c r="AE23" s="15"/>
      <c r="AM23" s="59" t="s">
        <v>235</v>
      </c>
    </row>
    <row r="24" spans="1:43" ht="18" customHeight="1" x14ac:dyDescent="0.25">
      <c r="A24" s="116" t="s">
        <v>212</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8"/>
      <c r="AL24" s="3" t="s">
        <v>210</v>
      </c>
      <c r="AM24" s="59" t="s">
        <v>214</v>
      </c>
      <c r="AN24" s="4"/>
      <c r="AO24" s="4"/>
      <c r="AP24" s="4"/>
      <c r="AQ24" s="4"/>
    </row>
    <row r="25" spans="1:43" x14ac:dyDescent="0.25">
      <c r="A25" s="17" t="s">
        <v>187</v>
      </c>
      <c r="B25" s="109" t="s">
        <v>188</v>
      </c>
      <c r="C25" s="109"/>
      <c r="D25" s="109"/>
      <c r="E25" s="109"/>
      <c r="F25" s="109"/>
      <c r="G25" s="109"/>
      <c r="H25" s="109"/>
      <c r="I25" s="109"/>
      <c r="J25" s="109"/>
      <c r="K25" s="109"/>
      <c r="L25" s="109"/>
      <c r="M25" s="109"/>
      <c r="N25" s="109"/>
      <c r="O25" s="109"/>
      <c r="P25" s="109"/>
      <c r="Q25" s="109"/>
      <c r="R25" s="110"/>
      <c r="S25" s="18" t="s">
        <v>189</v>
      </c>
      <c r="T25" s="108" t="s">
        <v>190</v>
      </c>
      <c r="U25" s="108"/>
      <c r="V25" s="108"/>
      <c r="W25" s="108"/>
      <c r="X25" s="19"/>
      <c r="Y25" s="20" t="s">
        <v>191</v>
      </c>
      <c r="Z25" s="119" t="s">
        <v>192</v>
      </c>
      <c r="AA25" s="119"/>
      <c r="AB25" s="119"/>
      <c r="AC25" s="119"/>
      <c r="AD25" s="119"/>
      <c r="AL25" s="4"/>
      <c r="AM25" s="59" t="s">
        <v>227</v>
      </c>
      <c r="AN25" s="4"/>
      <c r="AO25" s="4"/>
      <c r="AP25" s="4"/>
      <c r="AQ25" s="4"/>
    </row>
    <row r="26" spans="1:43" ht="13.5" customHeight="1" x14ac:dyDescent="0.25">
      <c r="A26" s="120">
        <v>1</v>
      </c>
      <c r="B26" s="123"/>
      <c r="C26" s="124"/>
      <c r="D26" s="124"/>
      <c r="E26" s="124"/>
      <c r="F26" s="124"/>
      <c r="G26" s="124"/>
      <c r="H26" s="124"/>
      <c r="I26" s="124"/>
      <c r="J26" s="124"/>
      <c r="K26" s="124"/>
      <c r="L26" s="124"/>
      <c r="M26" s="124"/>
      <c r="N26" s="124"/>
      <c r="O26" s="124"/>
      <c r="P26" s="124"/>
      <c r="Q26" s="124"/>
      <c r="R26" s="125"/>
      <c r="S26" s="29"/>
      <c r="T26" s="132"/>
      <c r="U26" s="133"/>
      <c r="V26" s="133"/>
      <c r="W26" s="133"/>
      <c r="X26" s="134"/>
      <c r="Y26" s="21"/>
      <c r="Z26" s="135"/>
      <c r="AA26" s="136"/>
      <c r="AB26" s="136"/>
      <c r="AC26" s="136"/>
      <c r="AD26" s="137"/>
      <c r="AL26" s="4"/>
      <c r="AM26" s="4"/>
      <c r="AN26" s="4"/>
      <c r="AO26" s="4"/>
      <c r="AP26" s="4"/>
      <c r="AQ26" s="4"/>
    </row>
    <row r="27" spans="1:43" ht="13.5" customHeight="1" x14ac:dyDescent="0.25">
      <c r="A27" s="121"/>
      <c r="B27" s="126"/>
      <c r="C27" s="127"/>
      <c r="D27" s="127"/>
      <c r="E27" s="127"/>
      <c r="F27" s="127"/>
      <c r="G27" s="127"/>
      <c r="H27" s="127"/>
      <c r="I27" s="127"/>
      <c r="J27" s="127"/>
      <c r="K27" s="127"/>
      <c r="L27" s="127"/>
      <c r="M27" s="127"/>
      <c r="N27" s="127"/>
      <c r="O27" s="127"/>
      <c r="P27" s="127"/>
      <c r="Q27" s="127"/>
      <c r="R27" s="128"/>
      <c r="S27" s="29"/>
      <c r="T27" s="132"/>
      <c r="U27" s="133"/>
      <c r="V27" s="133"/>
      <c r="W27" s="133"/>
      <c r="X27" s="134"/>
      <c r="Y27" s="21"/>
      <c r="Z27" s="138"/>
      <c r="AA27" s="139"/>
      <c r="AB27" s="139"/>
      <c r="AC27" s="139"/>
      <c r="AD27" s="140"/>
      <c r="AL27" s="4"/>
      <c r="AM27" s="4"/>
      <c r="AN27" s="4"/>
      <c r="AO27" s="4"/>
      <c r="AP27" s="4"/>
      <c r="AQ27" s="4"/>
    </row>
    <row r="28" spans="1:43" ht="13.5" customHeight="1" x14ac:dyDescent="0.25">
      <c r="A28" s="122"/>
      <c r="B28" s="129"/>
      <c r="C28" s="130"/>
      <c r="D28" s="130"/>
      <c r="E28" s="130"/>
      <c r="F28" s="130"/>
      <c r="G28" s="130"/>
      <c r="H28" s="130"/>
      <c r="I28" s="130"/>
      <c r="J28" s="130"/>
      <c r="K28" s="130"/>
      <c r="L28" s="130"/>
      <c r="M28" s="130"/>
      <c r="N28" s="130"/>
      <c r="O28" s="130"/>
      <c r="P28" s="130"/>
      <c r="Q28" s="130"/>
      <c r="R28" s="131"/>
      <c r="S28" s="29"/>
      <c r="T28" s="132"/>
      <c r="U28" s="133"/>
      <c r="V28" s="133"/>
      <c r="W28" s="133"/>
      <c r="X28" s="134"/>
      <c r="Y28" s="21"/>
      <c r="Z28" s="141"/>
      <c r="AA28" s="142"/>
      <c r="AB28" s="142"/>
      <c r="AC28" s="142"/>
      <c r="AD28" s="143"/>
      <c r="AL28" s="4"/>
      <c r="AM28" s="4"/>
      <c r="AN28" s="4"/>
      <c r="AO28" s="4"/>
      <c r="AP28" s="4"/>
      <c r="AQ28" s="4"/>
    </row>
    <row r="29" spans="1:43" ht="13.5" customHeight="1" x14ac:dyDescent="0.25">
      <c r="A29" s="120">
        <v>2</v>
      </c>
      <c r="B29" s="123"/>
      <c r="C29" s="124"/>
      <c r="D29" s="124"/>
      <c r="E29" s="124"/>
      <c r="F29" s="124"/>
      <c r="G29" s="124"/>
      <c r="H29" s="124"/>
      <c r="I29" s="124"/>
      <c r="J29" s="124"/>
      <c r="K29" s="124"/>
      <c r="L29" s="124"/>
      <c r="M29" s="124"/>
      <c r="N29" s="124"/>
      <c r="O29" s="124"/>
      <c r="P29" s="124"/>
      <c r="Q29" s="124"/>
      <c r="R29" s="125"/>
      <c r="S29" s="29"/>
      <c r="T29" s="132"/>
      <c r="U29" s="133"/>
      <c r="V29" s="133"/>
      <c r="W29" s="133"/>
      <c r="X29" s="134"/>
      <c r="Y29" s="21"/>
      <c r="Z29" s="135"/>
      <c r="AA29" s="136"/>
      <c r="AB29" s="136"/>
      <c r="AC29" s="136"/>
      <c r="AD29" s="137"/>
      <c r="AL29" s="4"/>
      <c r="AM29" s="4"/>
      <c r="AN29" s="4"/>
      <c r="AO29" s="4"/>
      <c r="AP29" s="4"/>
      <c r="AQ29" s="4"/>
    </row>
    <row r="30" spans="1:43" ht="13.5" customHeight="1" x14ac:dyDescent="0.25">
      <c r="A30" s="121"/>
      <c r="B30" s="126"/>
      <c r="C30" s="127"/>
      <c r="D30" s="127"/>
      <c r="E30" s="127"/>
      <c r="F30" s="127"/>
      <c r="G30" s="127"/>
      <c r="H30" s="127"/>
      <c r="I30" s="127"/>
      <c r="J30" s="127"/>
      <c r="K30" s="127"/>
      <c r="L30" s="127"/>
      <c r="M30" s="127"/>
      <c r="N30" s="127"/>
      <c r="O30" s="127"/>
      <c r="P30" s="127"/>
      <c r="Q30" s="127"/>
      <c r="R30" s="128"/>
      <c r="S30" s="29"/>
      <c r="T30" s="132"/>
      <c r="U30" s="133"/>
      <c r="V30" s="133"/>
      <c r="W30" s="133"/>
      <c r="X30" s="134"/>
      <c r="Y30" s="21"/>
      <c r="Z30" s="138"/>
      <c r="AA30" s="139"/>
      <c r="AB30" s="139"/>
      <c r="AC30" s="139"/>
      <c r="AD30" s="140"/>
      <c r="AL30" s="4"/>
      <c r="AM30" s="4"/>
      <c r="AN30" s="4"/>
      <c r="AO30" s="4"/>
      <c r="AP30" s="4"/>
      <c r="AQ30" s="4"/>
    </row>
    <row r="31" spans="1:43" ht="13.5" customHeight="1" x14ac:dyDescent="0.25">
      <c r="A31" s="122"/>
      <c r="B31" s="129"/>
      <c r="C31" s="130"/>
      <c r="D31" s="130"/>
      <c r="E31" s="130"/>
      <c r="F31" s="130"/>
      <c r="G31" s="130"/>
      <c r="H31" s="130"/>
      <c r="I31" s="130"/>
      <c r="J31" s="130"/>
      <c r="K31" s="130"/>
      <c r="L31" s="130"/>
      <c r="M31" s="130"/>
      <c r="N31" s="130"/>
      <c r="O31" s="130"/>
      <c r="P31" s="130"/>
      <c r="Q31" s="130"/>
      <c r="R31" s="131"/>
      <c r="S31" s="29"/>
      <c r="T31" s="132"/>
      <c r="U31" s="133"/>
      <c r="V31" s="133"/>
      <c r="W31" s="133"/>
      <c r="X31" s="134"/>
      <c r="Y31" s="21"/>
      <c r="Z31" s="141"/>
      <c r="AA31" s="142"/>
      <c r="AB31" s="142"/>
      <c r="AC31" s="142"/>
      <c r="AD31" s="143"/>
      <c r="AL31" s="4"/>
      <c r="AM31" s="4"/>
      <c r="AN31" s="4"/>
      <c r="AO31" s="4"/>
      <c r="AP31" s="4"/>
      <c r="AQ31" s="4"/>
    </row>
    <row r="32" spans="1:43" ht="13.5" customHeight="1" x14ac:dyDescent="0.25">
      <c r="A32" s="120">
        <v>3</v>
      </c>
      <c r="B32" s="123"/>
      <c r="C32" s="124"/>
      <c r="D32" s="124"/>
      <c r="E32" s="124"/>
      <c r="F32" s="124"/>
      <c r="G32" s="124"/>
      <c r="H32" s="124"/>
      <c r="I32" s="124"/>
      <c r="J32" s="124"/>
      <c r="K32" s="124"/>
      <c r="L32" s="124"/>
      <c r="M32" s="124"/>
      <c r="N32" s="124"/>
      <c r="O32" s="124"/>
      <c r="P32" s="124"/>
      <c r="Q32" s="124"/>
      <c r="R32" s="125"/>
      <c r="S32" s="29"/>
      <c r="T32" s="132"/>
      <c r="U32" s="133"/>
      <c r="V32" s="133"/>
      <c r="W32" s="133"/>
      <c r="X32" s="134"/>
      <c r="Y32" s="21"/>
      <c r="Z32" s="135"/>
      <c r="AA32" s="136"/>
      <c r="AB32" s="136"/>
      <c r="AC32" s="136"/>
      <c r="AD32" s="137"/>
      <c r="AL32" s="4"/>
      <c r="AM32" s="4"/>
      <c r="AN32" s="4"/>
      <c r="AO32" s="4"/>
      <c r="AP32" s="4"/>
      <c r="AQ32" s="4"/>
    </row>
    <row r="33" spans="1:43" ht="13.5" customHeight="1" x14ac:dyDescent="0.25">
      <c r="A33" s="121"/>
      <c r="B33" s="126"/>
      <c r="C33" s="127"/>
      <c r="D33" s="127"/>
      <c r="E33" s="127"/>
      <c r="F33" s="127"/>
      <c r="G33" s="127"/>
      <c r="H33" s="127"/>
      <c r="I33" s="127"/>
      <c r="J33" s="127"/>
      <c r="K33" s="127"/>
      <c r="L33" s="127"/>
      <c r="M33" s="127"/>
      <c r="N33" s="127"/>
      <c r="O33" s="127"/>
      <c r="P33" s="127"/>
      <c r="Q33" s="127"/>
      <c r="R33" s="128"/>
      <c r="S33" s="29"/>
      <c r="T33" s="132"/>
      <c r="U33" s="133"/>
      <c r="V33" s="133"/>
      <c r="W33" s="133"/>
      <c r="X33" s="134"/>
      <c r="Y33" s="21"/>
      <c r="Z33" s="138"/>
      <c r="AA33" s="139"/>
      <c r="AB33" s="139"/>
      <c r="AC33" s="139"/>
      <c r="AD33" s="140"/>
      <c r="AL33" s="4"/>
      <c r="AM33" s="4"/>
      <c r="AN33" s="4"/>
      <c r="AO33" s="4"/>
      <c r="AP33" s="4"/>
      <c r="AQ33" s="4"/>
    </row>
    <row r="34" spans="1:43" ht="13.5" customHeight="1" x14ac:dyDescent="0.25">
      <c r="A34" s="122"/>
      <c r="B34" s="129"/>
      <c r="C34" s="130"/>
      <c r="D34" s="130"/>
      <c r="E34" s="130"/>
      <c r="F34" s="130"/>
      <c r="G34" s="130"/>
      <c r="H34" s="130"/>
      <c r="I34" s="130"/>
      <c r="J34" s="130"/>
      <c r="K34" s="130"/>
      <c r="L34" s="130"/>
      <c r="M34" s="130"/>
      <c r="N34" s="130"/>
      <c r="O34" s="130"/>
      <c r="P34" s="130"/>
      <c r="Q34" s="130"/>
      <c r="R34" s="131"/>
      <c r="S34" s="29"/>
      <c r="T34" s="132"/>
      <c r="U34" s="133"/>
      <c r="V34" s="133"/>
      <c r="W34" s="133"/>
      <c r="X34" s="134"/>
      <c r="Y34" s="21"/>
      <c r="Z34" s="141"/>
      <c r="AA34" s="142"/>
      <c r="AB34" s="142"/>
      <c r="AC34" s="142"/>
      <c r="AD34" s="143"/>
      <c r="AL34" s="4"/>
      <c r="AM34" s="4"/>
      <c r="AN34" s="4"/>
      <c r="AO34" s="4"/>
      <c r="AP34" s="4"/>
      <c r="AQ34" s="4"/>
    </row>
    <row r="35" spans="1:43" x14ac:dyDescent="0.25">
      <c r="A35" s="17" t="s">
        <v>187</v>
      </c>
      <c r="B35" s="109" t="s">
        <v>193</v>
      </c>
      <c r="C35" s="109"/>
      <c r="D35" s="109"/>
      <c r="E35" s="109"/>
      <c r="F35" s="109"/>
      <c r="G35" s="109"/>
      <c r="H35" s="109"/>
      <c r="I35" s="109"/>
      <c r="J35" s="109"/>
      <c r="K35" s="109"/>
      <c r="L35" s="109"/>
      <c r="M35" s="109"/>
      <c r="N35" s="109"/>
      <c r="O35" s="109"/>
      <c r="P35" s="109"/>
      <c r="Q35" s="109"/>
      <c r="R35" s="110"/>
      <c r="S35" s="33" t="s">
        <v>189</v>
      </c>
      <c r="T35" s="108" t="s">
        <v>190</v>
      </c>
      <c r="U35" s="108"/>
      <c r="V35" s="108"/>
      <c r="W35" s="108"/>
      <c r="X35" s="19"/>
      <c r="Y35" s="32" t="s">
        <v>191</v>
      </c>
      <c r="Z35" s="144" t="s">
        <v>192</v>
      </c>
      <c r="AA35" s="145"/>
      <c r="AB35" s="145"/>
      <c r="AC35" s="145"/>
      <c r="AD35" s="146"/>
      <c r="AL35" s="4"/>
      <c r="AM35" s="4"/>
      <c r="AN35" s="4"/>
      <c r="AO35" s="4"/>
      <c r="AP35" s="4"/>
      <c r="AQ35" s="4"/>
    </row>
    <row r="36" spans="1:43" ht="12.75" customHeight="1" x14ac:dyDescent="0.25">
      <c r="A36" s="120">
        <v>4</v>
      </c>
      <c r="B36" s="147"/>
      <c r="C36" s="148"/>
      <c r="D36" s="148"/>
      <c r="E36" s="148"/>
      <c r="F36" s="148"/>
      <c r="G36" s="148"/>
      <c r="H36" s="148"/>
      <c r="I36" s="148"/>
      <c r="J36" s="148"/>
      <c r="K36" s="148"/>
      <c r="L36" s="148"/>
      <c r="M36" s="148"/>
      <c r="N36" s="148"/>
      <c r="O36" s="148"/>
      <c r="P36" s="148"/>
      <c r="Q36" s="148"/>
      <c r="R36" s="149"/>
      <c r="S36" s="29"/>
      <c r="T36" s="132"/>
      <c r="U36" s="133"/>
      <c r="V36" s="133"/>
      <c r="W36" s="133"/>
      <c r="X36" s="134"/>
      <c r="Y36" s="21"/>
      <c r="Z36" s="135"/>
      <c r="AA36" s="136"/>
      <c r="AB36" s="136"/>
      <c r="AC36" s="136"/>
      <c r="AD36" s="137"/>
      <c r="AL36" s="4"/>
      <c r="AM36" s="4"/>
      <c r="AN36" s="4"/>
      <c r="AO36" s="4"/>
      <c r="AP36" s="4"/>
      <c r="AQ36" s="4"/>
    </row>
    <row r="37" spans="1:43" ht="12.75" customHeight="1" x14ac:dyDescent="0.25">
      <c r="A37" s="121"/>
      <c r="B37" s="150"/>
      <c r="C37" s="151"/>
      <c r="D37" s="151"/>
      <c r="E37" s="151"/>
      <c r="F37" s="151"/>
      <c r="G37" s="151"/>
      <c r="H37" s="151"/>
      <c r="I37" s="151"/>
      <c r="J37" s="151"/>
      <c r="K37" s="151"/>
      <c r="L37" s="151"/>
      <c r="M37" s="151"/>
      <c r="N37" s="151"/>
      <c r="O37" s="151"/>
      <c r="P37" s="151"/>
      <c r="Q37" s="151"/>
      <c r="R37" s="152"/>
      <c r="S37" s="29"/>
      <c r="T37" s="132"/>
      <c r="U37" s="133"/>
      <c r="V37" s="133"/>
      <c r="W37" s="133"/>
      <c r="X37" s="134"/>
      <c r="Y37" s="21"/>
      <c r="Z37" s="138"/>
      <c r="AA37" s="139"/>
      <c r="AB37" s="139"/>
      <c r="AC37" s="139"/>
      <c r="AD37" s="140"/>
      <c r="AL37" s="4"/>
      <c r="AM37" s="4"/>
      <c r="AN37" s="4"/>
      <c r="AO37" s="4"/>
      <c r="AP37" s="4"/>
      <c r="AQ37" s="4"/>
    </row>
    <row r="38" spans="1:43" ht="12.75" customHeight="1" x14ac:dyDescent="0.25">
      <c r="A38" s="122"/>
      <c r="B38" s="153"/>
      <c r="C38" s="154"/>
      <c r="D38" s="154"/>
      <c r="E38" s="154"/>
      <c r="F38" s="154"/>
      <c r="G38" s="154"/>
      <c r="H38" s="154"/>
      <c r="I38" s="154"/>
      <c r="J38" s="154"/>
      <c r="K38" s="154"/>
      <c r="L38" s="154"/>
      <c r="M38" s="154"/>
      <c r="N38" s="154"/>
      <c r="O38" s="154"/>
      <c r="P38" s="154"/>
      <c r="Q38" s="154"/>
      <c r="R38" s="155"/>
      <c r="S38" s="29"/>
      <c r="T38" s="132"/>
      <c r="U38" s="133"/>
      <c r="V38" s="133"/>
      <c r="W38" s="133"/>
      <c r="X38" s="134"/>
      <c r="Y38" s="21"/>
      <c r="Z38" s="141"/>
      <c r="AA38" s="142"/>
      <c r="AB38" s="142"/>
      <c r="AC38" s="142"/>
      <c r="AD38" s="143"/>
      <c r="AL38" s="4"/>
      <c r="AM38" s="4"/>
      <c r="AN38" s="4"/>
      <c r="AO38" s="4"/>
      <c r="AP38" s="4"/>
      <c r="AQ38" s="4"/>
    </row>
    <row r="39" spans="1:43" ht="12.75" customHeight="1" x14ac:dyDescent="0.25">
      <c r="A39" s="120">
        <v>5</v>
      </c>
      <c r="B39" s="147"/>
      <c r="C39" s="148"/>
      <c r="D39" s="148"/>
      <c r="E39" s="148"/>
      <c r="F39" s="148"/>
      <c r="G39" s="148"/>
      <c r="H39" s="148"/>
      <c r="I39" s="148"/>
      <c r="J39" s="148"/>
      <c r="K39" s="148"/>
      <c r="L39" s="148"/>
      <c r="M39" s="148"/>
      <c r="N39" s="148"/>
      <c r="O39" s="148"/>
      <c r="P39" s="148"/>
      <c r="Q39" s="148"/>
      <c r="R39" s="149"/>
      <c r="S39" s="29"/>
      <c r="T39" s="132"/>
      <c r="U39" s="133"/>
      <c r="V39" s="133"/>
      <c r="W39" s="133"/>
      <c r="X39" s="134"/>
      <c r="Y39" s="21"/>
      <c r="Z39" s="135"/>
      <c r="AA39" s="136"/>
      <c r="AB39" s="136"/>
      <c r="AC39" s="136"/>
      <c r="AD39" s="137"/>
      <c r="AL39" s="4"/>
      <c r="AM39" s="4"/>
      <c r="AN39" s="4"/>
      <c r="AO39" s="4"/>
      <c r="AP39" s="4"/>
      <c r="AQ39" s="4"/>
    </row>
    <row r="40" spans="1:43" ht="12.75" customHeight="1" x14ac:dyDescent="0.25">
      <c r="A40" s="121"/>
      <c r="B40" s="150"/>
      <c r="C40" s="151"/>
      <c r="D40" s="151"/>
      <c r="E40" s="151"/>
      <c r="F40" s="151"/>
      <c r="G40" s="151"/>
      <c r="H40" s="151"/>
      <c r="I40" s="151"/>
      <c r="J40" s="151"/>
      <c r="K40" s="151"/>
      <c r="L40" s="151"/>
      <c r="M40" s="151"/>
      <c r="N40" s="151"/>
      <c r="O40" s="151"/>
      <c r="P40" s="151"/>
      <c r="Q40" s="151"/>
      <c r="R40" s="152"/>
      <c r="S40" s="29"/>
      <c r="T40" s="132"/>
      <c r="U40" s="133"/>
      <c r="V40" s="133"/>
      <c r="W40" s="133"/>
      <c r="X40" s="134"/>
      <c r="Y40" s="21"/>
      <c r="Z40" s="138"/>
      <c r="AA40" s="139"/>
      <c r="AB40" s="139"/>
      <c r="AC40" s="139"/>
      <c r="AD40" s="140"/>
      <c r="AL40" s="4"/>
      <c r="AM40" s="4"/>
      <c r="AN40" s="4"/>
      <c r="AO40" s="4"/>
      <c r="AP40" s="4"/>
      <c r="AQ40" s="4"/>
    </row>
    <row r="41" spans="1:43" ht="12.75" customHeight="1" x14ac:dyDescent="0.25">
      <c r="A41" s="122"/>
      <c r="B41" s="153"/>
      <c r="C41" s="154"/>
      <c r="D41" s="154"/>
      <c r="E41" s="154"/>
      <c r="F41" s="154"/>
      <c r="G41" s="154"/>
      <c r="H41" s="154"/>
      <c r="I41" s="154"/>
      <c r="J41" s="154"/>
      <c r="K41" s="154"/>
      <c r="L41" s="154"/>
      <c r="M41" s="154"/>
      <c r="N41" s="154"/>
      <c r="O41" s="154"/>
      <c r="P41" s="154"/>
      <c r="Q41" s="154"/>
      <c r="R41" s="155"/>
      <c r="S41" s="29"/>
      <c r="T41" s="132"/>
      <c r="U41" s="133"/>
      <c r="V41" s="133"/>
      <c r="W41" s="133"/>
      <c r="X41" s="134"/>
      <c r="Y41" s="21"/>
      <c r="Z41" s="141"/>
      <c r="AA41" s="142"/>
      <c r="AB41" s="142"/>
      <c r="AC41" s="142"/>
      <c r="AD41" s="143"/>
      <c r="AL41" s="4"/>
      <c r="AM41" s="4"/>
      <c r="AN41" s="4"/>
      <c r="AO41" s="4"/>
      <c r="AP41" s="4"/>
      <c r="AQ41" s="4"/>
    </row>
    <row r="42" spans="1:43" ht="12.75" customHeight="1" x14ac:dyDescent="0.25">
      <c r="A42" s="120">
        <v>6</v>
      </c>
      <c r="B42" s="147"/>
      <c r="C42" s="148"/>
      <c r="D42" s="148"/>
      <c r="E42" s="148"/>
      <c r="F42" s="148"/>
      <c r="G42" s="148"/>
      <c r="H42" s="148"/>
      <c r="I42" s="148"/>
      <c r="J42" s="148"/>
      <c r="K42" s="148"/>
      <c r="L42" s="148"/>
      <c r="M42" s="148"/>
      <c r="N42" s="148"/>
      <c r="O42" s="148"/>
      <c r="P42" s="148"/>
      <c r="Q42" s="148"/>
      <c r="R42" s="149"/>
      <c r="S42" s="29"/>
      <c r="T42" s="132"/>
      <c r="U42" s="133"/>
      <c r="V42" s="133"/>
      <c r="W42" s="133"/>
      <c r="X42" s="134"/>
      <c r="Y42" s="21"/>
      <c r="Z42" s="135"/>
      <c r="AA42" s="136"/>
      <c r="AB42" s="136"/>
      <c r="AC42" s="136"/>
      <c r="AD42" s="137"/>
      <c r="AL42" s="4"/>
      <c r="AM42" s="4"/>
      <c r="AN42" s="4"/>
      <c r="AO42" s="4"/>
      <c r="AP42" s="4"/>
      <c r="AQ42" s="4"/>
    </row>
    <row r="43" spans="1:43" ht="12.75" customHeight="1" x14ac:dyDescent="0.25">
      <c r="A43" s="121"/>
      <c r="B43" s="150"/>
      <c r="C43" s="151"/>
      <c r="D43" s="151"/>
      <c r="E43" s="151"/>
      <c r="F43" s="151"/>
      <c r="G43" s="151"/>
      <c r="H43" s="151"/>
      <c r="I43" s="151"/>
      <c r="J43" s="151"/>
      <c r="K43" s="151"/>
      <c r="L43" s="151"/>
      <c r="M43" s="151"/>
      <c r="N43" s="151"/>
      <c r="O43" s="151"/>
      <c r="P43" s="151"/>
      <c r="Q43" s="151"/>
      <c r="R43" s="152"/>
      <c r="S43" s="29"/>
      <c r="T43" s="132"/>
      <c r="U43" s="133"/>
      <c r="V43" s="133"/>
      <c r="W43" s="133"/>
      <c r="X43" s="134"/>
      <c r="Y43" s="21"/>
      <c r="Z43" s="138"/>
      <c r="AA43" s="139"/>
      <c r="AB43" s="139"/>
      <c r="AC43" s="139"/>
      <c r="AD43" s="140"/>
      <c r="AL43" s="4"/>
      <c r="AM43" s="4"/>
      <c r="AN43" s="4"/>
      <c r="AO43" s="4"/>
      <c r="AP43" s="4"/>
      <c r="AQ43" s="4"/>
    </row>
    <row r="44" spans="1:43" ht="12.75" customHeight="1" x14ac:dyDescent="0.25">
      <c r="A44" s="122"/>
      <c r="B44" s="153"/>
      <c r="C44" s="154"/>
      <c r="D44" s="154"/>
      <c r="E44" s="154"/>
      <c r="F44" s="154"/>
      <c r="G44" s="154"/>
      <c r="H44" s="154"/>
      <c r="I44" s="154"/>
      <c r="J44" s="154"/>
      <c r="K44" s="154"/>
      <c r="L44" s="154"/>
      <c r="M44" s="154"/>
      <c r="N44" s="154"/>
      <c r="O44" s="154"/>
      <c r="P44" s="154"/>
      <c r="Q44" s="154"/>
      <c r="R44" s="155"/>
      <c r="S44" s="29"/>
      <c r="T44" s="132"/>
      <c r="U44" s="133"/>
      <c r="V44" s="133"/>
      <c r="W44" s="133"/>
      <c r="X44" s="134"/>
      <c r="Y44" s="21"/>
      <c r="Z44" s="141"/>
      <c r="AA44" s="142"/>
      <c r="AB44" s="142"/>
      <c r="AC44" s="142"/>
      <c r="AD44" s="143"/>
      <c r="AL44" s="4"/>
      <c r="AM44" s="4"/>
      <c r="AN44" s="4"/>
      <c r="AO44" s="4"/>
      <c r="AP44" s="4"/>
      <c r="AQ44" s="4"/>
    </row>
    <row r="45" spans="1:43" ht="12.75" customHeight="1" x14ac:dyDescent="0.25">
      <c r="A45" s="120">
        <v>7</v>
      </c>
      <c r="B45" s="147"/>
      <c r="C45" s="148"/>
      <c r="D45" s="148"/>
      <c r="E45" s="148"/>
      <c r="F45" s="148"/>
      <c r="G45" s="148"/>
      <c r="H45" s="148"/>
      <c r="I45" s="148"/>
      <c r="J45" s="148"/>
      <c r="K45" s="148"/>
      <c r="L45" s="148"/>
      <c r="M45" s="148"/>
      <c r="N45" s="148"/>
      <c r="O45" s="148"/>
      <c r="P45" s="148"/>
      <c r="Q45" s="148"/>
      <c r="R45" s="149"/>
      <c r="S45" s="29"/>
      <c r="T45" s="132"/>
      <c r="U45" s="133"/>
      <c r="V45" s="133"/>
      <c r="W45" s="133"/>
      <c r="X45" s="134"/>
      <c r="Y45" s="21"/>
      <c r="Z45" s="135"/>
      <c r="AA45" s="136"/>
      <c r="AB45" s="136"/>
      <c r="AC45" s="136"/>
      <c r="AD45" s="137"/>
      <c r="AL45" s="4"/>
      <c r="AM45" s="4"/>
      <c r="AN45" s="4"/>
      <c r="AO45" s="4"/>
      <c r="AP45" s="4"/>
      <c r="AQ45" s="4"/>
    </row>
    <row r="46" spans="1:43" ht="12.75" customHeight="1" x14ac:dyDescent="0.25">
      <c r="A46" s="121"/>
      <c r="B46" s="150"/>
      <c r="C46" s="151"/>
      <c r="D46" s="151"/>
      <c r="E46" s="151"/>
      <c r="F46" s="151"/>
      <c r="G46" s="151"/>
      <c r="H46" s="151"/>
      <c r="I46" s="151"/>
      <c r="J46" s="151"/>
      <c r="K46" s="151"/>
      <c r="L46" s="151"/>
      <c r="M46" s="151"/>
      <c r="N46" s="151"/>
      <c r="O46" s="151"/>
      <c r="P46" s="151"/>
      <c r="Q46" s="151"/>
      <c r="R46" s="152"/>
      <c r="S46" s="29"/>
      <c r="T46" s="132"/>
      <c r="U46" s="133"/>
      <c r="V46" s="133"/>
      <c r="W46" s="133"/>
      <c r="X46" s="134"/>
      <c r="Y46" s="21"/>
      <c r="Z46" s="138"/>
      <c r="AA46" s="139"/>
      <c r="AB46" s="139"/>
      <c r="AC46" s="139"/>
      <c r="AD46" s="140"/>
      <c r="AL46" s="4"/>
      <c r="AM46" s="4"/>
      <c r="AN46" s="4"/>
      <c r="AO46" s="4"/>
      <c r="AP46" s="4"/>
      <c r="AQ46" s="4"/>
    </row>
    <row r="47" spans="1:43" ht="12.75" customHeight="1" x14ac:dyDescent="0.25">
      <c r="A47" s="122"/>
      <c r="B47" s="153"/>
      <c r="C47" s="154"/>
      <c r="D47" s="154"/>
      <c r="E47" s="154"/>
      <c r="F47" s="154"/>
      <c r="G47" s="154"/>
      <c r="H47" s="154"/>
      <c r="I47" s="154"/>
      <c r="J47" s="154"/>
      <c r="K47" s="154"/>
      <c r="L47" s="154"/>
      <c r="M47" s="154"/>
      <c r="N47" s="154"/>
      <c r="O47" s="154"/>
      <c r="P47" s="154"/>
      <c r="Q47" s="154"/>
      <c r="R47" s="155"/>
      <c r="S47" s="29"/>
      <c r="T47" s="132"/>
      <c r="U47" s="133"/>
      <c r="V47" s="133"/>
      <c r="W47" s="133"/>
      <c r="X47" s="134"/>
      <c r="Y47" s="21"/>
      <c r="Z47" s="141"/>
      <c r="AA47" s="142"/>
      <c r="AB47" s="142"/>
      <c r="AC47" s="142"/>
      <c r="AD47" s="143"/>
      <c r="AL47" s="4"/>
      <c r="AM47" s="4"/>
      <c r="AN47" s="4"/>
      <c r="AO47" s="4"/>
      <c r="AP47" s="4"/>
      <c r="AQ47" s="4"/>
    </row>
    <row r="48" spans="1:43" ht="12.75" customHeight="1" x14ac:dyDescent="0.25">
      <c r="A48" s="120">
        <v>8</v>
      </c>
      <c r="B48" s="147"/>
      <c r="C48" s="148"/>
      <c r="D48" s="148"/>
      <c r="E48" s="148"/>
      <c r="F48" s="148"/>
      <c r="G48" s="148"/>
      <c r="H48" s="148"/>
      <c r="I48" s="148"/>
      <c r="J48" s="148"/>
      <c r="K48" s="148"/>
      <c r="L48" s="148"/>
      <c r="M48" s="148"/>
      <c r="N48" s="148"/>
      <c r="O48" s="148"/>
      <c r="P48" s="148"/>
      <c r="Q48" s="148"/>
      <c r="R48" s="149"/>
      <c r="S48" s="29"/>
      <c r="T48" s="132"/>
      <c r="U48" s="133"/>
      <c r="V48" s="133"/>
      <c r="W48" s="133"/>
      <c r="X48" s="134"/>
      <c r="Y48" s="21"/>
      <c r="Z48" s="135"/>
      <c r="AA48" s="136"/>
      <c r="AB48" s="136"/>
      <c r="AC48" s="136"/>
      <c r="AD48" s="137"/>
      <c r="AL48" s="4"/>
      <c r="AM48" s="4"/>
      <c r="AN48" s="4"/>
      <c r="AO48" s="4"/>
      <c r="AP48" s="4"/>
      <c r="AQ48" s="4"/>
    </row>
    <row r="49" spans="1:43" ht="12.75" customHeight="1" x14ac:dyDescent="0.25">
      <c r="A49" s="121"/>
      <c r="B49" s="150"/>
      <c r="C49" s="151"/>
      <c r="D49" s="151"/>
      <c r="E49" s="151"/>
      <c r="F49" s="151"/>
      <c r="G49" s="151"/>
      <c r="H49" s="151"/>
      <c r="I49" s="151"/>
      <c r="J49" s="151"/>
      <c r="K49" s="151"/>
      <c r="L49" s="151"/>
      <c r="M49" s="151"/>
      <c r="N49" s="151"/>
      <c r="O49" s="151"/>
      <c r="P49" s="151"/>
      <c r="Q49" s="151"/>
      <c r="R49" s="152"/>
      <c r="S49" s="29"/>
      <c r="T49" s="132"/>
      <c r="U49" s="133"/>
      <c r="V49" s="133"/>
      <c r="W49" s="133"/>
      <c r="X49" s="134"/>
      <c r="Y49" s="21"/>
      <c r="Z49" s="138"/>
      <c r="AA49" s="139"/>
      <c r="AB49" s="139"/>
      <c r="AC49" s="139"/>
      <c r="AD49" s="140"/>
      <c r="AL49" s="4"/>
      <c r="AM49" s="4"/>
      <c r="AN49" s="4"/>
      <c r="AO49" s="4"/>
      <c r="AP49" s="4"/>
      <c r="AQ49" s="4"/>
    </row>
    <row r="50" spans="1:43" ht="12.75" customHeight="1" x14ac:dyDescent="0.25">
      <c r="A50" s="122"/>
      <c r="B50" s="153"/>
      <c r="C50" s="154"/>
      <c r="D50" s="154"/>
      <c r="E50" s="154"/>
      <c r="F50" s="154"/>
      <c r="G50" s="154"/>
      <c r="H50" s="154"/>
      <c r="I50" s="154"/>
      <c r="J50" s="154"/>
      <c r="K50" s="154"/>
      <c r="L50" s="154"/>
      <c r="M50" s="154"/>
      <c r="N50" s="154"/>
      <c r="O50" s="154"/>
      <c r="P50" s="154"/>
      <c r="Q50" s="154"/>
      <c r="R50" s="155"/>
      <c r="S50" s="29"/>
      <c r="T50" s="132"/>
      <c r="U50" s="133"/>
      <c r="V50" s="133"/>
      <c r="W50" s="133"/>
      <c r="X50" s="134"/>
      <c r="Y50" s="21"/>
      <c r="Z50" s="141"/>
      <c r="AA50" s="142"/>
      <c r="AB50" s="142"/>
      <c r="AC50" s="142"/>
      <c r="AD50" s="143"/>
      <c r="AL50" s="4"/>
      <c r="AM50" s="4"/>
      <c r="AN50" s="4"/>
      <c r="AO50" s="4"/>
      <c r="AP50" s="4"/>
      <c r="AQ50" s="4"/>
    </row>
    <row r="51" spans="1:43" ht="12.75" customHeight="1" x14ac:dyDescent="0.25">
      <c r="A51" s="120">
        <v>9</v>
      </c>
      <c r="B51" s="147"/>
      <c r="C51" s="148"/>
      <c r="D51" s="148"/>
      <c r="E51" s="148"/>
      <c r="F51" s="148"/>
      <c r="G51" s="148"/>
      <c r="H51" s="148"/>
      <c r="I51" s="148"/>
      <c r="J51" s="148"/>
      <c r="K51" s="148"/>
      <c r="L51" s="148"/>
      <c r="M51" s="148"/>
      <c r="N51" s="148"/>
      <c r="O51" s="148"/>
      <c r="P51" s="148"/>
      <c r="Q51" s="148"/>
      <c r="R51" s="149"/>
      <c r="S51" s="29"/>
      <c r="T51" s="132"/>
      <c r="U51" s="133"/>
      <c r="V51" s="133"/>
      <c r="W51" s="133"/>
      <c r="X51" s="134"/>
      <c r="Y51" s="21"/>
      <c r="Z51" s="135"/>
      <c r="AA51" s="136"/>
      <c r="AB51" s="136"/>
      <c r="AC51" s="136"/>
      <c r="AD51" s="137"/>
      <c r="AL51" s="4"/>
      <c r="AM51" s="4"/>
      <c r="AN51" s="4"/>
      <c r="AO51" s="4"/>
      <c r="AP51" s="4"/>
      <c r="AQ51" s="4"/>
    </row>
    <row r="52" spans="1:43" ht="12.75" customHeight="1" x14ac:dyDescent="0.25">
      <c r="A52" s="121"/>
      <c r="B52" s="150"/>
      <c r="C52" s="151"/>
      <c r="D52" s="151"/>
      <c r="E52" s="151"/>
      <c r="F52" s="151"/>
      <c r="G52" s="151"/>
      <c r="H52" s="151"/>
      <c r="I52" s="151"/>
      <c r="J52" s="151"/>
      <c r="K52" s="151"/>
      <c r="L52" s="151"/>
      <c r="M52" s="151"/>
      <c r="N52" s="151"/>
      <c r="O52" s="151"/>
      <c r="P52" s="151"/>
      <c r="Q52" s="151"/>
      <c r="R52" s="152"/>
      <c r="S52" s="29"/>
      <c r="T52" s="132"/>
      <c r="U52" s="133"/>
      <c r="V52" s="133"/>
      <c r="W52" s="133"/>
      <c r="X52" s="134"/>
      <c r="Y52" s="21"/>
      <c r="Z52" s="138"/>
      <c r="AA52" s="139"/>
      <c r="AB52" s="139"/>
      <c r="AC52" s="139"/>
      <c r="AD52" s="140"/>
      <c r="AL52" s="4"/>
      <c r="AM52" s="4"/>
      <c r="AN52" s="4"/>
      <c r="AO52" s="4"/>
      <c r="AP52" s="4"/>
      <c r="AQ52" s="4"/>
    </row>
    <row r="53" spans="1:43" ht="12.75" customHeight="1" x14ac:dyDescent="0.25">
      <c r="A53" s="122"/>
      <c r="B53" s="153"/>
      <c r="C53" s="154"/>
      <c r="D53" s="154"/>
      <c r="E53" s="154"/>
      <c r="F53" s="154"/>
      <c r="G53" s="154"/>
      <c r="H53" s="154"/>
      <c r="I53" s="154"/>
      <c r="J53" s="154"/>
      <c r="K53" s="154"/>
      <c r="L53" s="154"/>
      <c r="M53" s="154"/>
      <c r="N53" s="154"/>
      <c r="O53" s="154"/>
      <c r="P53" s="154"/>
      <c r="Q53" s="154"/>
      <c r="R53" s="155"/>
      <c r="S53" s="29"/>
      <c r="T53" s="132"/>
      <c r="U53" s="133"/>
      <c r="V53" s="133"/>
      <c r="W53" s="133"/>
      <c r="X53" s="134"/>
      <c r="Y53" s="21"/>
      <c r="Z53" s="141"/>
      <c r="AA53" s="142"/>
      <c r="AB53" s="142"/>
      <c r="AC53" s="142"/>
      <c r="AD53" s="143"/>
      <c r="AL53" s="4"/>
      <c r="AM53" s="4"/>
      <c r="AN53" s="4"/>
      <c r="AO53" s="4"/>
      <c r="AP53" s="4"/>
      <c r="AQ53" s="4"/>
    </row>
    <row r="54" spans="1:43" ht="12.75" customHeight="1" x14ac:dyDescent="0.25">
      <c r="A54" s="120">
        <v>10</v>
      </c>
      <c r="B54" s="147"/>
      <c r="C54" s="148"/>
      <c r="D54" s="148"/>
      <c r="E54" s="148"/>
      <c r="F54" s="148"/>
      <c r="G54" s="148"/>
      <c r="H54" s="148"/>
      <c r="I54" s="148"/>
      <c r="J54" s="148"/>
      <c r="K54" s="148"/>
      <c r="L54" s="148"/>
      <c r="M54" s="148"/>
      <c r="N54" s="148"/>
      <c r="O54" s="148"/>
      <c r="P54" s="148"/>
      <c r="Q54" s="148"/>
      <c r="R54" s="149"/>
      <c r="S54" s="29"/>
      <c r="T54" s="132"/>
      <c r="U54" s="133"/>
      <c r="V54" s="133"/>
      <c r="W54" s="133"/>
      <c r="X54" s="134"/>
      <c r="Y54" s="21"/>
      <c r="Z54" s="135"/>
      <c r="AA54" s="136"/>
      <c r="AB54" s="136"/>
      <c r="AC54" s="136"/>
      <c r="AD54" s="137"/>
      <c r="AL54" s="4"/>
      <c r="AM54" s="4"/>
      <c r="AN54" s="4"/>
      <c r="AO54" s="4"/>
      <c r="AP54" s="4"/>
      <c r="AQ54" s="4"/>
    </row>
    <row r="55" spans="1:43" ht="12.75" customHeight="1" x14ac:dyDescent="0.25">
      <c r="A55" s="121"/>
      <c r="B55" s="150"/>
      <c r="C55" s="151"/>
      <c r="D55" s="151"/>
      <c r="E55" s="151"/>
      <c r="F55" s="151"/>
      <c r="G55" s="151"/>
      <c r="H55" s="151"/>
      <c r="I55" s="151"/>
      <c r="J55" s="151"/>
      <c r="K55" s="151"/>
      <c r="L55" s="151"/>
      <c r="M55" s="151"/>
      <c r="N55" s="151"/>
      <c r="O55" s="151"/>
      <c r="P55" s="151"/>
      <c r="Q55" s="151"/>
      <c r="R55" s="152"/>
      <c r="S55" s="29"/>
      <c r="T55" s="132"/>
      <c r="U55" s="133"/>
      <c r="V55" s="133"/>
      <c r="W55" s="133"/>
      <c r="X55" s="134"/>
      <c r="Y55" s="21"/>
      <c r="Z55" s="138"/>
      <c r="AA55" s="139"/>
      <c r="AB55" s="139"/>
      <c r="AC55" s="139"/>
      <c r="AD55" s="140"/>
      <c r="AL55" s="4"/>
      <c r="AM55" s="4"/>
      <c r="AN55" s="4"/>
      <c r="AO55" s="4"/>
      <c r="AP55" s="4"/>
      <c r="AQ55" s="4"/>
    </row>
    <row r="56" spans="1:43" ht="12.75" customHeight="1" x14ac:dyDescent="0.25">
      <c r="A56" s="122"/>
      <c r="B56" s="153"/>
      <c r="C56" s="154"/>
      <c r="D56" s="154"/>
      <c r="E56" s="154"/>
      <c r="F56" s="154"/>
      <c r="G56" s="154"/>
      <c r="H56" s="154"/>
      <c r="I56" s="154"/>
      <c r="J56" s="154"/>
      <c r="K56" s="154"/>
      <c r="L56" s="154"/>
      <c r="M56" s="154"/>
      <c r="N56" s="154"/>
      <c r="O56" s="154"/>
      <c r="P56" s="154"/>
      <c r="Q56" s="154"/>
      <c r="R56" s="155"/>
      <c r="S56" s="29"/>
      <c r="T56" s="132"/>
      <c r="U56" s="133"/>
      <c r="V56" s="133"/>
      <c r="W56" s="133"/>
      <c r="X56" s="134"/>
      <c r="Y56" s="21"/>
      <c r="Z56" s="141"/>
      <c r="AA56" s="142"/>
      <c r="AB56" s="142"/>
      <c r="AC56" s="142"/>
      <c r="AD56" s="143"/>
      <c r="AL56" s="4"/>
      <c r="AM56" s="4"/>
      <c r="AN56" s="4"/>
      <c r="AO56" s="4"/>
      <c r="AP56" s="4"/>
      <c r="AQ56" s="4"/>
    </row>
    <row r="57" spans="1:43" x14ac:dyDescent="0.25">
      <c r="A57" s="17" t="s">
        <v>187</v>
      </c>
      <c r="B57" s="109" t="s">
        <v>194</v>
      </c>
      <c r="C57" s="109"/>
      <c r="D57" s="109"/>
      <c r="E57" s="109"/>
      <c r="F57" s="109"/>
      <c r="G57" s="109"/>
      <c r="H57" s="109"/>
      <c r="I57" s="109"/>
      <c r="J57" s="109"/>
      <c r="K57" s="109"/>
      <c r="L57" s="109"/>
      <c r="M57" s="109"/>
      <c r="N57" s="109"/>
      <c r="O57" s="109"/>
      <c r="P57" s="109"/>
      <c r="Q57" s="109"/>
      <c r="R57" s="110"/>
      <c r="S57" s="33" t="s">
        <v>189</v>
      </c>
      <c r="T57" s="108" t="s">
        <v>190</v>
      </c>
      <c r="U57" s="108"/>
      <c r="V57" s="108"/>
      <c r="W57" s="108"/>
      <c r="X57" s="19"/>
      <c r="Y57" s="32" t="s">
        <v>191</v>
      </c>
      <c r="Z57" s="111" t="s">
        <v>192</v>
      </c>
      <c r="AA57" s="156"/>
      <c r="AB57" s="156"/>
      <c r="AC57" s="156"/>
      <c r="AD57" s="112"/>
      <c r="AL57" s="4"/>
      <c r="AM57" s="4"/>
      <c r="AN57" s="4"/>
      <c r="AO57" s="4"/>
      <c r="AP57" s="4"/>
      <c r="AQ57" s="4"/>
    </row>
    <row r="58" spans="1:43" ht="12.75" customHeight="1" x14ac:dyDescent="0.25">
      <c r="A58" s="120">
        <v>11</v>
      </c>
      <c r="B58" s="157"/>
      <c r="C58" s="158"/>
      <c r="D58" s="158"/>
      <c r="E58" s="158"/>
      <c r="F58" s="158"/>
      <c r="G58" s="158"/>
      <c r="H58" s="158"/>
      <c r="I58" s="158"/>
      <c r="J58" s="158"/>
      <c r="K58" s="158"/>
      <c r="L58" s="158"/>
      <c r="M58" s="158"/>
      <c r="N58" s="158"/>
      <c r="O58" s="158"/>
      <c r="P58" s="158"/>
      <c r="Q58" s="158"/>
      <c r="R58" s="159"/>
      <c r="S58" s="29"/>
      <c r="T58" s="132"/>
      <c r="U58" s="133"/>
      <c r="V58" s="133"/>
      <c r="W58" s="133"/>
      <c r="X58" s="134"/>
      <c r="Y58" s="21"/>
      <c r="Z58" s="135"/>
      <c r="AA58" s="136"/>
      <c r="AB58" s="136"/>
      <c r="AC58" s="136"/>
      <c r="AD58" s="137"/>
      <c r="AL58" s="4"/>
      <c r="AM58" s="4"/>
      <c r="AN58" s="4"/>
      <c r="AO58" s="4"/>
      <c r="AP58" s="4"/>
      <c r="AQ58" s="4"/>
    </row>
    <row r="59" spans="1:43" ht="12.75" customHeight="1" x14ac:dyDescent="0.25">
      <c r="A59" s="121"/>
      <c r="B59" s="160"/>
      <c r="C59" s="161"/>
      <c r="D59" s="161"/>
      <c r="E59" s="161"/>
      <c r="F59" s="161"/>
      <c r="G59" s="161"/>
      <c r="H59" s="161"/>
      <c r="I59" s="161"/>
      <c r="J59" s="161"/>
      <c r="K59" s="161"/>
      <c r="L59" s="161"/>
      <c r="M59" s="161"/>
      <c r="N59" s="161"/>
      <c r="O59" s="161"/>
      <c r="P59" s="161"/>
      <c r="Q59" s="161"/>
      <c r="R59" s="162"/>
      <c r="S59" s="29"/>
      <c r="T59" s="132"/>
      <c r="U59" s="133"/>
      <c r="V59" s="133"/>
      <c r="W59" s="133"/>
      <c r="X59" s="134"/>
      <c r="Y59" s="21"/>
      <c r="Z59" s="138"/>
      <c r="AA59" s="139"/>
      <c r="AB59" s="139"/>
      <c r="AC59" s="139"/>
      <c r="AD59" s="140"/>
      <c r="AL59" s="4"/>
      <c r="AM59" s="4"/>
      <c r="AN59" s="4"/>
      <c r="AO59" s="4"/>
      <c r="AP59" s="4"/>
      <c r="AQ59" s="4"/>
    </row>
    <row r="60" spans="1:43" ht="12.75" customHeight="1" x14ac:dyDescent="0.25">
      <c r="A60" s="122"/>
      <c r="B60" s="163"/>
      <c r="C60" s="164"/>
      <c r="D60" s="164"/>
      <c r="E60" s="164"/>
      <c r="F60" s="164"/>
      <c r="G60" s="164"/>
      <c r="H60" s="164"/>
      <c r="I60" s="164"/>
      <c r="J60" s="164"/>
      <c r="K60" s="164"/>
      <c r="L60" s="164"/>
      <c r="M60" s="164"/>
      <c r="N60" s="164"/>
      <c r="O60" s="164"/>
      <c r="P60" s="164"/>
      <c r="Q60" s="164"/>
      <c r="R60" s="165"/>
      <c r="S60" s="29"/>
      <c r="T60" s="132"/>
      <c r="U60" s="133"/>
      <c r="V60" s="133"/>
      <c r="W60" s="133"/>
      <c r="X60" s="134"/>
      <c r="Y60" s="21"/>
      <c r="Z60" s="141"/>
      <c r="AA60" s="142"/>
      <c r="AB60" s="142"/>
      <c r="AC60" s="142"/>
      <c r="AD60" s="143"/>
      <c r="AL60" s="4"/>
      <c r="AM60" s="4"/>
      <c r="AN60" s="4"/>
      <c r="AO60" s="4"/>
      <c r="AP60" s="4"/>
      <c r="AQ60" s="4"/>
    </row>
    <row r="61" spans="1:43" ht="12.75" customHeight="1" x14ac:dyDescent="0.25">
      <c r="A61" s="120">
        <v>12</v>
      </c>
      <c r="B61" s="157"/>
      <c r="C61" s="158"/>
      <c r="D61" s="158"/>
      <c r="E61" s="158"/>
      <c r="F61" s="158"/>
      <c r="G61" s="158"/>
      <c r="H61" s="158"/>
      <c r="I61" s="158"/>
      <c r="J61" s="158"/>
      <c r="K61" s="158"/>
      <c r="L61" s="158"/>
      <c r="M61" s="158"/>
      <c r="N61" s="158"/>
      <c r="O61" s="158"/>
      <c r="P61" s="158"/>
      <c r="Q61" s="158"/>
      <c r="R61" s="159"/>
      <c r="S61" s="29"/>
      <c r="T61" s="132"/>
      <c r="U61" s="133"/>
      <c r="V61" s="133"/>
      <c r="W61" s="133"/>
      <c r="X61" s="134"/>
      <c r="Y61" s="21"/>
      <c r="Z61" s="135"/>
      <c r="AA61" s="136"/>
      <c r="AB61" s="136"/>
      <c r="AC61" s="136"/>
      <c r="AD61" s="137"/>
      <c r="AL61" s="4"/>
      <c r="AM61" s="4"/>
      <c r="AN61" s="4"/>
      <c r="AO61" s="4"/>
      <c r="AP61" s="4"/>
      <c r="AQ61" s="4"/>
    </row>
    <row r="62" spans="1:43" ht="12.75" customHeight="1" x14ac:dyDescent="0.25">
      <c r="A62" s="121"/>
      <c r="B62" s="160"/>
      <c r="C62" s="161"/>
      <c r="D62" s="161"/>
      <c r="E62" s="161"/>
      <c r="F62" s="161"/>
      <c r="G62" s="161"/>
      <c r="H62" s="161"/>
      <c r="I62" s="161"/>
      <c r="J62" s="161"/>
      <c r="K62" s="161"/>
      <c r="L62" s="161"/>
      <c r="M62" s="161"/>
      <c r="N62" s="161"/>
      <c r="O62" s="161"/>
      <c r="P62" s="161"/>
      <c r="Q62" s="161"/>
      <c r="R62" s="162"/>
      <c r="S62" s="29"/>
      <c r="T62" s="132"/>
      <c r="U62" s="133"/>
      <c r="V62" s="133"/>
      <c r="W62" s="133"/>
      <c r="X62" s="134"/>
      <c r="Y62" s="21"/>
      <c r="Z62" s="138"/>
      <c r="AA62" s="139"/>
      <c r="AB62" s="139"/>
      <c r="AC62" s="139"/>
      <c r="AD62" s="140"/>
      <c r="AL62" s="4"/>
      <c r="AM62" s="4"/>
      <c r="AN62" s="4"/>
      <c r="AO62" s="4"/>
      <c r="AP62" s="4"/>
      <c r="AQ62" s="4"/>
    </row>
    <row r="63" spans="1:43" ht="12.75" customHeight="1" x14ac:dyDescent="0.25">
      <c r="A63" s="122"/>
      <c r="B63" s="163"/>
      <c r="C63" s="164"/>
      <c r="D63" s="164"/>
      <c r="E63" s="164"/>
      <c r="F63" s="164"/>
      <c r="G63" s="164"/>
      <c r="H63" s="164"/>
      <c r="I63" s="164"/>
      <c r="J63" s="164"/>
      <c r="K63" s="164"/>
      <c r="L63" s="164"/>
      <c r="M63" s="164"/>
      <c r="N63" s="164"/>
      <c r="O63" s="164"/>
      <c r="P63" s="164"/>
      <c r="Q63" s="164"/>
      <c r="R63" s="165"/>
      <c r="S63" s="29"/>
      <c r="T63" s="132"/>
      <c r="U63" s="133"/>
      <c r="V63" s="133"/>
      <c r="W63" s="133"/>
      <c r="X63" s="134"/>
      <c r="Y63" s="21"/>
      <c r="Z63" s="141"/>
      <c r="AA63" s="142"/>
      <c r="AB63" s="142"/>
      <c r="AC63" s="142"/>
      <c r="AD63" s="143"/>
      <c r="AL63" s="4"/>
      <c r="AM63" s="4"/>
      <c r="AN63" s="4"/>
      <c r="AO63" s="4"/>
      <c r="AP63" s="4"/>
      <c r="AQ63" s="4"/>
    </row>
    <row r="64" spans="1:43" ht="12.75" customHeight="1" x14ac:dyDescent="0.25">
      <c r="A64" s="120">
        <v>13</v>
      </c>
      <c r="B64" s="157"/>
      <c r="C64" s="158"/>
      <c r="D64" s="158"/>
      <c r="E64" s="158"/>
      <c r="F64" s="158"/>
      <c r="G64" s="158"/>
      <c r="H64" s="158"/>
      <c r="I64" s="158"/>
      <c r="J64" s="158"/>
      <c r="K64" s="158"/>
      <c r="L64" s="158"/>
      <c r="M64" s="158"/>
      <c r="N64" s="158"/>
      <c r="O64" s="158"/>
      <c r="P64" s="158"/>
      <c r="Q64" s="158"/>
      <c r="R64" s="159"/>
      <c r="S64" s="29"/>
      <c r="T64" s="132"/>
      <c r="U64" s="133"/>
      <c r="V64" s="133"/>
      <c r="W64" s="133"/>
      <c r="X64" s="134"/>
      <c r="Y64" s="21"/>
      <c r="Z64" s="135"/>
      <c r="AA64" s="136"/>
      <c r="AB64" s="136"/>
      <c r="AC64" s="136"/>
      <c r="AD64" s="137"/>
      <c r="AL64" s="4"/>
      <c r="AM64" s="4"/>
      <c r="AN64" s="4"/>
      <c r="AO64" s="4"/>
      <c r="AP64" s="4"/>
      <c r="AQ64" s="4"/>
    </row>
    <row r="65" spans="1:43" ht="12.75" customHeight="1" x14ac:dyDescent="0.25">
      <c r="A65" s="121"/>
      <c r="B65" s="160"/>
      <c r="C65" s="161"/>
      <c r="D65" s="161"/>
      <c r="E65" s="161"/>
      <c r="F65" s="161"/>
      <c r="G65" s="161"/>
      <c r="H65" s="161"/>
      <c r="I65" s="161"/>
      <c r="J65" s="161"/>
      <c r="K65" s="161"/>
      <c r="L65" s="161"/>
      <c r="M65" s="161"/>
      <c r="N65" s="161"/>
      <c r="O65" s="161"/>
      <c r="P65" s="161"/>
      <c r="Q65" s="161"/>
      <c r="R65" s="162"/>
      <c r="S65" s="29"/>
      <c r="T65" s="132"/>
      <c r="U65" s="133"/>
      <c r="V65" s="133"/>
      <c r="W65" s="133"/>
      <c r="X65" s="134"/>
      <c r="Y65" s="21"/>
      <c r="Z65" s="138"/>
      <c r="AA65" s="139"/>
      <c r="AB65" s="139"/>
      <c r="AC65" s="139"/>
      <c r="AD65" s="140"/>
      <c r="AL65" s="4"/>
      <c r="AM65" s="4"/>
      <c r="AN65" s="4"/>
      <c r="AO65" s="4"/>
      <c r="AP65" s="4"/>
      <c r="AQ65" s="4"/>
    </row>
    <row r="66" spans="1:43" ht="12.75" customHeight="1" x14ac:dyDescent="0.25">
      <c r="A66" s="122"/>
      <c r="B66" s="163"/>
      <c r="C66" s="164"/>
      <c r="D66" s="164"/>
      <c r="E66" s="164"/>
      <c r="F66" s="164"/>
      <c r="G66" s="164"/>
      <c r="H66" s="164"/>
      <c r="I66" s="164"/>
      <c r="J66" s="164"/>
      <c r="K66" s="164"/>
      <c r="L66" s="164"/>
      <c r="M66" s="164"/>
      <c r="N66" s="164"/>
      <c r="O66" s="164"/>
      <c r="P66" s="164"/>
      <c r="Q66" s="164"/>
      <c r="R66" s="165"/>
      <c r="S66" s="29"/>
      <c r="T66" s="132"/>
      <c r="U66" s="133"/>
      <c r="V66" s="133"/>
      <c r="W66" s="133"/>
      <c r="X66" s="134"/>
      <c r="Y66" s="21"/>
      <c r="Z66" s="141"/>
      <c r="AA66" s="142"/>
      <c r="AB66" s="142"/>
      <c r="AC66" s="142"/>
      <c r="AD66" s="143"/>
      <c r="AL66" s="4"/>
      <c r="AM66" s="4"/>
      <c r="AN66" s="4"/>
      <c r="AO66" s="4"/>
      <c r="AP66" s="4"/>
      <c r="AQ66" s="4"/>
    </row>
    <row r="67" spans="1:43" s="23" customFormat="1" ht="24" customHeight="1" x14ac:dyDescent="0.25">
      <c r="A67" s="168" t="s">
        <v>195</v>
      </c>
      <c r="B67" s="169"/>
      <c r="C67" s="169"/>
      <c r="D67" s="169"/>
      <c r="E67" s="169"/>
      <c r="F67" s="169"/>
      <c r="G67" s="169"/>
      <c r="H67" s="169"/>
      <c r="I67" s="169"/>
      <c r="J67" s="169"/>
      <c r="K67" s="169"/>
      <c r="L67" s="169"/>
      <c r="M67" s="169"/>
      <c r="N67" s="169"/>
      <c r="O67" s="169"/>
      <c r="P67" s="169"/>
      <c r="Q67" s="169"/>
      <c r="R67" s="169"/>
      <c r="S67" s="169"/>
      <c r="T67" s="170"/>
      <c r="U67" s="168" t="s">
        <v>196</v>
      </c>
      <c r="V67" s="169"/>
      <c r="W67" s="169"/>
      <c r="X67" s="169"/>
      <c r="Y67" s="169"/>
      <c r="Z67" s="169"/>
      <c r="AA67" s="169"/>
      <c r="AB67" s="169"/>
      <c r="AC67" s="169"/>
      <c r="AD67" s="170"/>
      <c r="AE67" s="22"/>
    </row>
    <row r="68" spans="1:43" x14ac:dyDescent="0.25">
      <c r="A68" s="171" t="e">
        <f>+VLOOKUP(F6,BD!B:VI,340,0)</f>
        <v>#N/A</v>
      </c>
      <c r="B68" s="172"/>
      <c r="C68" s="172"/>
      <c r="D68" s="172"/>
      <c r="E68" s="172"/>
      <c r="F68" s="172"/>
      <c r="G68" s="172"/>
      <c r="H68" s="172"/>
      <c r="I68" s="172"/>
      <c r="J68" s="172"/>
      <c r="K68" s="172"/>
      <c r="L68" s="172"/>
      <c r="M68" s="172"/>
      <c r="N68" s="172"/>
      <c r="O68" s="172"/>
      <c r="P68" s="172"/>
      <c r="Q68" s="172"/>
      <c r="R68" s="172"/>
      <c r="S68" s="172"/>
      <c r="T68" s="173"/>
      <c r="U68" s="177" t="e">
        <f>+VLOOKUP(F6,BD!B:VI,341,0)</f>
        <v>#N/A</v>
      </c>
      <c r="V68" s="178"/>
      <c r="W68" s="178"/>
      <c r="X68" s="178"/>
      <c r="Y68" s="178"/>
      <c r="Z68" s="178"/>
      <c r="AA68" s="178"/>
      <c r="AB68" s="178"/>
      <c r="AC68" s="178"/>
      <c r="AD68" s="179"/>
      <c r="AL68" s="4"/>
      <c r="AM68" s="4"/>
      <c r="AN68" s="4"/>
      <c r="AO68" s="4"/>
      <c r="AP68" s="4"/>
      <c r="AQ68" s="4"/>
    </row>
    <row r="69" spans="1:43" s="23" customFormat="1" ht="212.25" customHeight="1" x14ac:dyDescent="0.25">
      <c r="A69" s="174"/>
      <c r="B69" s="175"/>
      <c r="C69" s="175"/>
      <c r="D69" s="175"/>
      <c r="E69" s="175"/>
      <c r="F69" s="175"/>
      <c r="G69" s="175"/>
      <c r="H69" s="175"/>
      <c r="I69" s="175"/>
      <c r="J69" s="175"/>
      <c r="K69" s="175"/>
      <c r="L69" s="175"/>
      <c r="M69" s="175"/>
      <c r="N69" s="175"/>
      <c r="O69" s="175"/>
      <c r="P69" s="175"/>
      <c r="Q69" s="175"/>
      <c r="R69" s="175"/>
      <c r="S69" s="175"/>
      <c r="T69" s="176"/>
      <c r="U69" s="180"/>
      <c r="V69" s="181"/>
      <c r="W69" s="181"/>
      <c r="X69" s="181"/>
      <c r="Y69" s="181"/>
      <c r="Z69" s="181"/>
      <c r="AA69" s="181"/>
      <c r="AB69" s="181"/>
      <c r="AC69" s="181"/>
      <c r="AD69" s="182"/>
      <c r="AE69" s="22"/>
    </row>
    <row r="70" spans="1:43" s="23" customFormat="1" ht="24" customHeight="1" x14ac:dyDescent="0.25">
      <c r="A70" s="168" t="s">
        <v>197</v>
      </c>
      <c r="B70" s="169"/>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70"/>
      <c r="AE70" s="22"/>
    </row>
    <row r="71" spans="1:43" ht="18.75" x14ac:dyDescent="0.3">
      <c r="A71" s="186" t="s">
        <v>238</v>
      </c>
      <c r="B71" s="187"/>
      <c r="C71" s="187"/>
      <c r="D71" s="187"/>
      <c r="E71" s="187"/>
      <c r="F71" s="187"/>
      <c r="G71" s="187"/>
      <c r="H71" s="187"/>
      <c r="I71" s="187"/>
      <c r="J71" s="187"/>
      <c r="K71" s="187"/>
      <c r="L71" s="187"/>
      <c r="M71" s="187"/>
      <c r="N71" s="187"/>
      <c r="O71" s="217"/>
      <c r="P71" s="186" t="s">
        <v>198</v>
      </c>
      <c r="Q71" s="187"/>
      <c r="R71" s="187"/>
      <c r="S71" s="187"/>
      <c r="T71" s="187"/>
      <c r="U71" s="187"/>
      <c r="V71" s="187"/>
      <c r="W71" s="187"/>
      <c r="X71" s="187"/>
      <c r="Y71" s="187"/>
      <c r="Z71" s="187"/>
      <c r="AA71" s="187"/>
      <c r="AB71" s="187"/>
      <c r="AC71" s="183" t="s">
        <v>199</v>
      </c>
      <c r="AD71" s="184"/>
      <c r="AL71" s="3"/>
      <c r="AM71" s="3"/>
      <c r="AN71" s="4"/>
      <c r="AO71" s="4"/>
      <c r="AP71" s="4"/>
      <c r="AQ71" s="4"/>
    </row>
    <row r="72" spans="1:43" ht="15" customHeight="1" x14ac:dyDescent="0.25">
      <c r="A72" s="192" t="e">
        <f>+VLOOKUP(F6,BD!B:VI,531,0)</f>
        <v>#N/A</v>
      </c>
      <c r="B72" s="193"/>
      <c r="C72" s="193"/>
      <c r="D72" s="193"/>
      <c r="E72" s="193"/>
      <c r="F72" s="193"/>
      <c r="G72" s="193"/>
      <c r="H72" s="193"/>
      <c r="I72" s="193"/>
      <c r="J72" s="193"/>
      <c r="K72" s="193"/>
      <c r="L72" s="193"/>
      <c r="M72" s="193"/>
      <c r="N72" s="193"/>
      <c r="O72" s="194"/>
      <c r="P72" s="218"/>
      <c r="Q72" s="219"/>
      <c r="R72" s="219"/>
      <c r="S72" s="219"/>
      <c r="T72" s="219"/>
      <c r="U72" s="219"/>
      <c r="V72" s="219"/>
      <c r="W72" s="219"/>
      <c r="X72" s="219"/>
      <c r="Y72" s="219"/>
      <c r="Z72" s="219"/>
      <c r="AA72" s="219"/>
      <c r="AB72" s="220"/>
      <c r="AC72" s="221"/>
      <c r="AD72" s="222"/>
      <c r="AL72" s="3"/>
      <c r="AM72" s="3"/>
      <c r="AN72" s="4"/>
      <c r="AO72" s="4"/>
      <c r="AP72" s="4"/>
      <c r="AQ72" s="4"/>
    </row>
    <row r="73" spans="1:43" x14ac:dyDescent="0.25">
      <c r="A73" s="189"/>
      <c r="B73" s="190"/>
      <c r="C73" s="190"/>
      <c r="D73" s="190"/>
      <c r="E73" s="190"/>
      <c r="F73" s="190"/>
      <c r="G73" s="190"/>
      <c r="H73" s="190"/>
      <c r="I73" s="190"/>
      <c r="J73" s="190"/>
      <c r="K73" s="190"/>
      <c r="L73" s="190"/>
      <c r="M73" s="190"/>
      <c r="N73" s="190"/>
      <c r="O73" s="191"/>
      <c r="P73" s="218"/>
      <c r="Q73" s="219"/>
      <c r="R73" s="219"/>
      <c r="S73" s="219"/>
      <c r="T73" s="219"/>
      <c r="U73" s="219"/>
      <c r="V73" s="219"/>
      <c r="W73" s="219"/>
      <c r="X73" s="219"/>
      <c r="Y73" s="219"/>
      <c r="Z73" s="219"/>
      <c r="AA73" s="219"/>
      <c r="AB73" s="220"/>
      <c r="AC73" s="221"/>
      <c r="AD73" s="222"/>
      <c r="AL73" s="3"/>
      <c r="AM73" s="3"/>
      <c r="AN73" s="4"/>
      <c r="AO73" s="4"/>
      <c r="AP73" s="4"/>
      <c r="AQ73" s="4"/>
    </row>
    <row r="74" spans="1:43" ht="18.75" customHeight="1" x14ac:dyDescent="0.25">
      <c r="A74" s="189" t="e">
        <f>+VLOOKUP(F6,BD!B:VI,533,0)</f>
        <v>#N/A</v>
      </c>
      <c r="B74" s="190"/>
      <c r="C74" s="190"/>
      <c r="D74" s="190"/>
      <c r="E74" s="190"/>
      <c r="F74" s="190"/>
      <c r="G74" s="190"/>
      <c r="H74" s="190"/>
      <c r="I74" s="190"/>
      <c r="J74" s="190"/>
      <c r="K74" s="190"/>
      <c r="L74" s="190"/>
      <c r="M74" s="190"/>
      <c r="N74" s="190"/>
      <c r="O74" s="191"/>
      <c r="P74" s="223"/>
      <c r="Q74" s="224"/>
      <c r="R74" s="224"/>
      <c r="S74" s="224"/>
      <c r="T74" s="224"/>
      <c r="U74" s="224"/>
      <c r="V74" s="224"/>
      <c r="W74" s="224"/>
      <c r="X74" s="224"/>
      <c r="Y74" s="224"/>
      <c r="Z74" s="224"/>
      <c r="AA74" s="224"/>
      <c r="AB74" s="225"/>
      <c r="AC74" s="221"/>
      <c r="AD74" s="222"/>
      <c r="AL74" s="3"/>
      <c r="AM74" s="3"/>
      <c r="AN74" s="4"/>
      <c r="AO74" s="4"/>
      <c r="AP74" s="4"/>
      <c r="AQ74" s="4"/>
    </row>
    <row r="75" spans="1:43" ht="18.75" x14ac:dyDescent="0.25">
      <c r="A75" s="189"/>
      <c r="B75" s="190"/>
      <c r="C75" s="190"/>
      <c r="D75" s="190"/>
      <c r="E75" s="190"/>
      <c r="F75" s="190"/>
      <c r="G75" s="190"/>
      <c r="H75" s="190"/>
      <c r="I75" s="190"/>
      <c r="J75" s="190"/>
      <c r="K75" s="190"/>
      <c r="L75" s="190"/>
      <c r="M75" s="190"/>
      <c r="N75" s="190"/>
      <c r="O75" s="191"/>
      <c r="P75" s="223"/>
      <c r="Q75" s="224"/>
      <c r="R75" s="224"/>
      <c r="S75" s="224"/>
      <c r="T75" s="224"/>
      <c r="U75" s="224"/>
      <c r="V75" s="224"/>
      <c r="W75" s="224"/>
      <c r="X75" s="224"/>
      <c r="Y75" s="224"/>
      <c r="Z75" s="224"/>
      <c r="AA75" s="224"/>
      <c r="AB75" s="225"/>
      <c r="AC75" s="221"/>
      <c r="AD75" s="222"/>
      <c r="AL75" s="3"/>
      <c r="AM75" s="3"/>
      <c r="AN75" s="4"/>
      <c r="AO75" s="4"/>
      <c r="AP75" s="4"/>
      <c r="AQ75" s="4"/>
    </row>
    <row r="76" spans="1:43" ht="18.75" customHeight="1" x14ac:dyDescent="0.25">
      <c r="A76" s="189" t="e">
        <f>+VLOOKUP(F6,BD!B:VI,534,0)</f>
        <v>#N/A</v>
      </c>
      <c r="B76" s="190"/>
      <c r="C76" s="190"/>
      <c r="D76" s="190"/>
      <c r="E76" s="190"/>
      <c r="F76" s="190"/>
      <c r="G76" s="190"/>
      <c r="H76" s="190"/>
      <c r="I76" s="190"/>
      <c r="J76" s="190"/>
      <c r="K76" s="190"/>
      <c r="L76" s="190"/>
      <c r="M76" s="190"/>
      <c r="N76" s="190"/>
      <c r="O76" s="191"/>
      <c r="P76" s="223"/>
      <c r="Q76" s="224"/>
      <c r="R76" s="224"/>
      <c r="S76" s="224"/>
      <c r="T76" s="224"/>
      <c r="U76" s="224"/>
      <c r="V76" s="224"/>
      <c r="W76" s="224"/>
      <c r="X76" s="224"/>
      <c r="Y76" s="224"/>
      <c r="Z76" s="224"/>
      <c r="AA76" s="224"/>
      <c r="AB76" s="225"/>
      <c r="AC76" s="221"/>
      <c r="AD76" s="222"/>
      <c r="AL76" s="3"/>
      <c r="AM76" s="3"/>
      <c r="AN76" s="4"/>
      <c r="AO76" s="4"/>
      <c r="AP76" s="4"/>
      <c r="AQ76" s="4"/>
    </row>
    <row r="77" spans="1:43" ht="18.75" x14ac:dyDescent="0.25">
      <c r="A77" s="189"/>
      <c r="B77" s="190"/>
      <c r="C77" s="190"/>
      <c r="D77" s="190"/>
      <c r="E77" s="190"/>
      <c r="F77" s="190"/>
      <c r="G77" s="190"/>
      <c r="H77" s="190"/>
      <c r="I77" s="190"/>
      <c r="J77" s="190"/>
      <c r="K77" s="190"/>
      <c r="L77" s="190"/>
      <c r="M77" s="190"/>
      <c r="N77" s="190"/>
      <c r="O77" s="191"/>
      <c r="P77" s="223"/>
      <c r="Q77" s="224"/>
      <c r="R77" s="224"/>
      <c r="S77" s="224"/>
      <c r="T77" s="224"/>
      <c r="U77" s="224"/>
      <c r="V77" s="224"/>
      <c r="W77" s="224"/>
      <c r="X77" s="224"/>
      <c r="Y77" s="224"/>
      <c r="Z77" s="224"/>
      <c r="AA77" s="224"/>
      <c r="AB77" s="225"/>
      <c r="AC77" s="221"/>
      <c r="AD77" s="222"/>
      <c r="AL77" s="3"/>
      <c r="AM77" s="3"/>
      <c r="AN77" s="4"/>
      <c r="AO77" s="4"/>
      <c r="AP77" s="4"/>
      <c r="AQ77" s="4"/>
    </row>
    <row r="78" spans="1:43" ht="18.75" customHeight="1" x14ac:dyDescent="0.25">
      <c r="A78" s="189" t="e">
        <f>+VLOOKUP(F6,BD!B:VI,535,0)</f>
        <v>#N/A</v>
      </c>
      <c r="B78" s="190"/>
      <c r="C78" s="190"/>
      <c r="D78" s="190"/>
      <c r="E78" s="190"/>
      <c r="F78" s="190"/>
      <c r="G78" s="190"/>
      <c r="H78" s="190"/>
      <c r="I78" s="190"/>
      <c r="J78" s="190"/>
      <c r="K78" s="190"/>
      <c r="L78" s="190"/>
      <c r="M78" s="190"/>
      <c r="N78" s="190"/>
      <c r="O78" s="191"/>
      <c r="P78" s="223"/>
      <c r="Q78" s="224"/>
      <c r="R78" s="224"/>
      <c r="S78" s="224"/>
      <c r="T78" s="224"/>
      <c r="U78" s="224"/>
      <c r="V78" s="224"/>
      <c r="W78" s="224"/>
      <c r="X78" s="224"/>
      <c r="Y78" s="224"/>
      <c r="Z78" s="224"/>
      <c r="AA78" s="224"/>
      <c r="AB78" s="225"/>
      <c r="AC78" s="221"/>
      <c r="AD78" s="222"/>
      <c r="AL78" s="3"/>
      <c r="AM78" s="3"/>
      <c r="AN78" s="4"/>
      <c r="AO78" s="4"/>
      <c r="AP78" s="4"/>
      <c r="AQ78" s="4"/>
    </row>
    <row r="79" spans="1:43" ht="18.75" x14ac:dyDescent="0.25">
      <c r="A79" s="189"/>
      <c r="B79" s="190"/>
      <c r="C79" s="190"/>
      <c r="D79" s="190"/>
      <c r="E79" s="190"/>
      <c r="F79" s="190"/>
      <c r="G79" s="190"/>
      <c r="H79" s="190"/>
      <c r="I79" s="190"/>
      <c r="J79" s="190"/>
      <c r="K79" s="190"/>
      <c r="L79" s="190"/>
      <c r="M79" s="190"/>
      <c r="N79" s="190"/>
      <c r="O79" s="191"/>
      <c r="P79" s="223"/>
      <c r="Q79" s="224"/>
      <c r="R79" s="224"/>
      <c r="S79" s="224"/>
      <c r="T79" s="224"/>
      <c r="U79" s="224"/>
      <c r="V79" s="224"/>
      <c r="W79" s="224"/>
      <c r="X79" s="224"/>
      <c r="Y79" s="224"/>
      <c r="Z79" s="224"/>
      <c r="AA79" s="224"/>
      <c r="AB79" s="225"/>
      <c r="AC79" s="221"/>
      <c r="AD79" s="222"/>
      <c r="AL79" s="3"/>
      <c r="AM79" s="3"/>
      <c r="AN79" s="4"/>
      <c r="AO79" s="4"/>
      <c r="AP79" s="4"/>
      <c r="AQ79" s="4"/>
    </row>
    <row r="80" spans="1:43" ht="18.75" customHeight="1" x14ac:dyDescent="0.25">
      <c r="A80" s="197" t="e">
        <f>+VLOOKUP(F6,BD!B:VI,536,0)</f>
        <v>#N/A</v>
      </c>
      <c r="B80" s="198"/>
      <c r="C80" s="198"/>
      <c r="D80" s="198"/>
      <c r="E80" s="198"/>
      <c r="F80" s="198"/>
      <c r="G80" s="198"/>
      <c r="H80" s="198"/>
      <c r="I80" s="198"/>
      <c r="J80" s="198"/>
      <c r="K80" s="198"/>
      <c r="L80" s="198"/>
      <c r="M80" s="198"/>
      <c r="N80" s="198"/>
      <c r="O80" s="199"/>
      <c r="P80" s="226"/>
      <c r="Q80" s="227"/>
      <c r="R80" s="227"/>
      <c r="S80" s="227"/>
      <c r="T80" s="227"/>
      <c r="U80" s="227"/>
      <c r="V80" s="227"/>
      <c r="W80" s="227"/>
      <c r="X80" s="227"/>
      <c r="Y80" s="227"/>
      <c r="Z80" s="227"/>
      <c r="AA80" s="227"/>
      <c r="AB80" s="228"/>
      <c r="AC80" s="229">
        <f>SUM(AC72:AD79)</f>
        <v>0</v>
      </c>
      <c r="AD80" s="230"/>
      <c r="AL80" s="3"/>
      <c r="AM80" s="3"/>
      <c r="AN80" s="4"/>
      <c r="AO80" s="4"/>
      <c r="AP80" s="4"/>
      <c r="AQ80" s="4"/>
    </row>
    <row r="81" spans="1:43" x14ac:dyDescent="0.25"/>
    <row r="82" spans="1:43" x14ac:dyDescent="0.25"/>
    <row r="83" spans="1:43" x14ac:dyDescent="0.25"/>
    <row r="84" spans="1:43" x14ac:dyDescent="0.25"/>
    <row r="85" spans="1:43" x14ac:dyDescent="0.25">
      <c r="A85" s="31"/>
      <c r="B85" s="196" t="str">
        <f>IF('UT 1'!B85:J85=0,"",'UT 1'!B85:J85)</f>
        <v/>
      </c>
      <c r="C85" s="196"/>
      <c r="D85" s="196"/>
      <c r="E85" s="196"/>
      <c r="F85" s="196"/>
      <c r="G85" s="196"/>
      <c r="H85" s="196"/>
      <c r="I85" s="196"/>
      <c r="J85" s="196"/>
      <c r="K85" s="31"/>
      <c r="L85" s="196" t="str">
        <f>IF('UT 1'!L85:T85=0,"",'UT 1'!L85:T85)</f>
        <v/>
      </c>
      <c r="M85" s="196"/>
      <c r="N85" s="196"/>
      <c r="O85" s="196"/>
      <c r="P85" s="196"/>
      <c r="Q85" s="196"/>
      <c r="R85" s="196"/>
      <c r="S85" s="196"/>
      <c r="T85" s="196"/>
      <c r="U85" s="31"/>
      <c r="V85" s="196" t="str">
        <f>IF('UT 1'!V85:AD85=0,"",'UT 1'!V85:AD85)</f>
        <v/>
      </c>
      <c r="W85" s="196"/>
      <c r="X85" s="196"/>
      <c r="Y85" s="196"/>
      <c r="Z85" s="196"/>
      <c r="AA85" s="196"/>
      <c r="AB85" s="196"/>
      <c r="AC85" s="196"/>
      <c r="AD85" s="196"/>
      <c r="AL85" s="3"/>
      <c r="AM85" s="3"/>
    </row>
    <row r="86" spans="1:43" s="7" customFormat="1" x14ac:dyDescent="0.25">
      <c r="B86" s="31" t="str">
        <f>+'UT 1'!B86</f>
        <v>Elaboró (Nombre completo y Firma)</v>
      </c>
      <c r="C86" s="31"/>
      <c r="D86" s="31"/>
      <c r="E86" s="31"/>
      <c r="F86" s="31"/>
      <c r="G86" s="31"/>
      <c r="H86" s="31"/>
      <c r="I86" s="31"/>
      <c r="K86" s="31"/>
      <c r="L86" s="31"/>
      <c r="M86" s="31" t="str">
        <f>+'UT 1'!M86</f>
        <v>Revisó (Nombre completo y Firma)</v>
      </c>
      <c r="N86" s="31"/>
      <c r="O86" s="31"/>
      <c r="P86" s="24"/>
      <c r="Q86" s="24"/>
      <c r="S86" s="31"/>
      <c r="T86" s="31"/>
      <c r="U86" s="31"/>
      <c r="V86" s="31" t="str">
        <f>+'UT 1'!V86</f>
        <v>Validó (Nombre completo y Firma)</v>
      </c>
      <c r="W86" s="31"/>
      <c r="X86" s="31"/>
      <c r="Y86" s="31"/>
      <c r="Z86" s="31"/>
      <c r="AA86" s="31"/>
      <c r="AB86" s="31"/>
      <c r="AC86" s="31"/>
      <c r="AF86" s="4"/>
      <c r="AG86" s="4"/>
      <c r="AH86" s="4"/>
      <c r="AI86" s="4"/>
      <c r="AJ86" s="4"/>
      <c r="AK86" s="4"/>
      <c r="AL86" s="3"/>
      <c r="AM86" s="3"/>
      <c r="AN86" s="25"/>
      <c r="AO86" s="25"/>
      <c r="AP86" s="25"/>
      <c r="AQ86" s="25"/>
    </row>
    <row r="87" spans="1:43" x14ac:dyDescent="0.25">
      <c r="A87" s="24" t="s">
        <v>206</v>
      </c>
      <c r="AM87" s="3"/>
    </row>
    <row r="88" spans="1:43" x14ac:dyDescent="0.25">
      <c r="A88" s="188" t="s">
        <v>4009</v>
      </c>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row>
  </sheetData>
  <sheetProtection password="B7B8" sheet="1" objects="1" scenarios="1" formatCells="0" formatColumns="0" selectLockedCells="1"/>
  <mergeCells count="177">
    <mergeCell ref="A88:AD88"/>
    <mergeCell ref="A80:O80"/>
    <mergeCell ref="P80:AB80"/>
    <mergeCell ref="AC80:AD80"/>
    <mergeCell ref="AC76:AD76"/>
    <mergeCell ref="P77:AB77"/>
    <mergeCell ref="AC77:AD77"/>
    <mergeCell ref="P78:AB78"/>
    <mergeCell ref="AC78:AD78"/>
    <mergeCell ref="P79:AB79"/>
    <mergeCell ref="AC79:AD79"/>
    <mergeCell ref="B85:J85"/>
    <mergeCell ref="L85:T85"/>
    <mergeCell ref="V85:AD85"/>
    <mergeCell ref="A78:O79"/>
    <mergeCell ref="A72:O73"/>
    <mergeCell ref="A74:O75"/>
    <mergeCell ref="A76:O77"/>
    <mergeCell ref="A67:T67"/>
    <mergeCell ref="U67:AD67"/>
    <mergeCell ref="A68:T69"/>
    <mergeCell ref="U68:AD69"/>
    <mergeCell ref="A70:AD70"/>
    <mergeCell ref="A71:O71"/>
    <mergeCell ref="P71:AB71"/>
    <mergeCell ref="AC71:AD71"/>
    <mergeCell ref="P72:AB72"/>
    <mergeCell ref="AC72:AD72"/>
    <mergeCell ref="P73:AB73"/>
    <mergeCell ref="AC73:AD73"/>
    <mergeCell ref="P74:AB74"/>
    <mergeCell ref="AC74:AD74"/>
    <mergeCell ref="P75:AB75"/>
    <mergeCell ref="AC75:AD75"/>
    <mergeCell ref="P76:AB76"/>
    <mergeCell ref="A64:A66"/>
    <mergeCell ref="B64:R66"/>
    <mergeCell ref="T64:X64"/>
    <mergeCell ref="Z64:AD66"/>
    <mergeCell ref="T65:X65"/>
    <mergeCell ref="T66:X66"/>
    <mergeCell ref="A61:A63"/>
    <mergeCell ref="B61:R63"/>
    <mergeCell ref="T61:X61"/>
    <mergeCell ref="Z61:AD63"/>
    <mergeCell ref="T62:X62"/>
    <mergeCell ref="T63:X63"/>
    <mergeCell ref="B57:R57"/>
    <mergeCell ref="T57:W57"/>
    <mergeCell ref="Z57:AD57"/>
    <mergeCell ref="A58:A60"/>
    <mergeCell ref="B58:R60"/>
    <mergeCell ref="T58:X58"/>
    <mergeCell ref="Z58:AD60"/>
    <mergeCell ref="T59:X59"/>
    <mergeCell ref="T60:X60"/>
    <mergeCell ref="A54:A56"/>
    <mergeCell ref="B54:R56"/>
    <mergeCell ref="T54:X54"/>
    <mergeCell ref="Z54:AD56"/>
    <mergeCell ref="T55:X55"/>
    <mergeCell ref="T56:X56"/>
    <mergeCell ref="A51:A53"/>
    <mergeCell ref="B51:R53"/>
    <mergeCell ref="T51:X51"/>
    <mergeCell ref="Z51:AD53"/>
    <mergeCell ref="T52:X52"/>
    <mergeCell ref="T53:X53"/>
    <mergeCell ref="A48:A50"/>
    <mergeCell ref="B48:R50"/>
    <mergeCell ref="T48:X48"/>
    <mergeCell ref="Z48:AD50"/>
    <mergeCell ref="T49:X49"/>
    <mergeCell ref="T50:X50"/>
    <mergeCell ref="A45:A47"/>
    <mergeCell ref="B45:R47"/>
    <mergeCell ref="T45:X45"/>
    <mergeCell ref="Z45:AD47"/>
    <mergeCell ref="T46:X46"/>
    <mergeCell ref="T47:X47"/>
    <mergeCell ref="A42:A44"/>
    <mergeCell ref="B42:R44"/>
    <mergeCell ref="T42:X42"/>
    <mergeCell ref="Z42:AD44"/>
    <mergeCell ref="T43:X43"/>
    <mergeCell ref="T44:X44"/>
    <mergeCell ref="A39:A41"/>
    <mergeCell ref="B39:R41"/>
    <mergeCell ref="T39:X39"/>
    <mergeCell ref="Z39:AD41"/>
    <mergeCell ref="T40:X40"/>
    <mergeCell ref="T41:X41"/>
    <mergeCell ref="B35:R35"/>
    <mergeCell ref="T35:W35"/>
    <mergeCell ref="Z35:AD35"/>
    <mergeCell ref="A36:A38"/>
    <mergeCell ref="B36:R38"/>
    <mergeCell ref="T36:X36"/>
    <mergeCell ref="Z36:AD38"/>
    <mergeCell ref="T37:X37"/>
    <mergeCell ref="T38:X38"/>
    <mergeCell ref="A32:A34"/>
    <mergeCell ref="B32:R34"/>
    <mergeCell ref="T32:X32"/>
    <mergeCell ref="Z32:AD34"/>
    <mergeCell ref="T33:X33"/>
    <mergeCell ref="T34:X34"/>
    <mergeCell ref="T28:X28"/>
    <mergeCell ref="A29:A31"/>
    <mergeCell ref="B29:R31"/>
    <mergeCell ref="T29:X29"/>
    <mergeCell ref="Z29:AD31"/>
    <mergeCell ref="T30:X30"/>
    <mergeCell ref="T31:X31"/>
    <mergeCell ref="A24:AD24"/>
    <mergeCell ref="B25:R25"/>
    <mergeCell ref="T25:W25"/>
    <mergeCell ref="Z25:AD25"/>
    <mergeCell ref="A26:A28"/>
    <mergeCell ref="B26:R28"/>
    <mergeCell ref="T26:X26"/>
    <mergeCell ref="Z26:AD28"/>
    <mergeCell ref="T27:X2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13:O13"/>
    <mergeCell ref="Q13:AD13"/>
    <mergeCell ref="A14:O14"/>
    <mergeCell ref="Q14:AD14"/>
    <mergeCell ref="A8:E8"/>
    <mergeCell ref="F8:AD8"/>
    <mergeCell ref="A9:E9"/>
    <mergeCell ref="F9:H9"/>
    <mergeCell ref="M9:O9"/>
    <mergeCell ref="Q9:T9"/>
    <mergeCell ref="V9:Y9"/>
    <mergeCell ref="Z9:AD9"/>
    <mergeCell ref="A2:AD2"/>
    <mergeCell ref="A5:AB5"/>
    <mergeCell ref="A6:E6"/>
    <mergeCell ref="F6:AD6"/>
    <mergeCell ref="A7:E7"/>
    <mergeCell ref="F7:AD7"/>
    <mergeCell ref="A10:AD10"/>
    <mergeCell ref="A11:AD11"/>
    <mergeCell ref="A12:AD12"/>
  </mergeCells>
  <conditionalFormatting sqref="A18:A23">
    <cfRule type="containsBlanks" dxfId="17" priority="113">
      <formula>LEN(TRIM(A18))=0</formula>
    </cfRule>
  </conditionalFormatting>
  <conditionalFormatting sqref="AD5">
    <cfRule type="containsBlanks" dxfId="16" priority="81">
      <formula>LEN(TRIM(AD5))=0</formula>
    </cfRule>
  </conditionalFormatting>
  <conditionalFormatting sqref="AC80:AD80 P72:AD79">
    <cfRule type="containsBlanks" dxfId="15" priority="47">
      <formula>LEN(TRIM(P72))=0</formula>
    </cfRule>
  </conditionalFormatting>
  <conditionalFormatting sqref="A13:O14">
    <cfRule type="containsBlanks" dxfId="14" priority="34">
      <formula>LEN(TRIM(A13))=0</formula>
    </cfRule>
  </conditionalFormatting>
  <conditionalFormatting sqref="Q13:AD14">
    <cfRule type="containsBlanks" dxfId="13" priority="33">
      <formula>LEN(TRIM(Q13))=0</formula>
    </cfRule>
  </conditionalFormatting>
  <conditionalFormatting sqref="H17:AA23">
    <cfRule type="containsBlanks" dxfId="12" priority="32">
      <formula>LEN(TRIM(H17))=0</formula>
    </cfRule>
  </conditionalFormatting>
  <conditionalFormatting sqref="A58 A26 A29 A32 A54 A61 A64 A36 A39 A42 A45 A48 A51">
    <cfRule type="containsBlanks" dxfId="11" priority="31">
      <formula>LEN(TRIM(A26))=0</formula>
    </cfRule>
  </conditionalFormatting>
  <conditionalFormatting sqref="S26:S34">
    <cfRule type="containsBlanks" dxfId="10" priority="30">
      <formula>LEN(TRIM(S26))=0</formula>
    </cfRule>
  </conditionalFormatting>
  <conditionalFormatting sqref="B26">
    <cfRule type="containsBlanks" dxfId="9" priority="29">
      <formula>LEN(TRIM(B26))=0</formula>
    </cfRule>
  </conditionalFormatting>
  <conditionalFormatting sqref="B29">
    <cfRule type="containsBlanks" dxfId="8" priority="28">
      <formula>LEN(TRIM(B29))=0</formula>
    </cfRule>
  </conditionalFormatting>
  <conditionalFormatting sqref="B32">
    <cfRule type="containsBlanks" dxfId="7" priority="27">
      <formula>LEN(TRIM(B32))=0</formula>
    </cfRule>
  </conditionalFormatting>
  <conditionalFormatting sqref="B54 B36 B39 B42 B45 B48 B51 S36:S56">
    <cfRule type="containsBlanks" dxfId="6" priority="18">
      <formula>LEN(TRIM(B36))=0</formula>
    </cfRule>
  </conditionalFormatting>
  <conditionalFormatting sqref="B58 B61 B64 S58:S66">
    <cfRule type="containsBlanks" dxfId="5" priority="15">
      <formula>LEN(TRIM(B58))=0</formula>
    </cfRule>
  </conditionalFormatting>
  <conditionalFormatting sqref="T58">
    <cfRule type="containsBlanks" dxfId="4" priority="5">
      <formula>LEN(TRIM(T58))=0</formula>
    </cfRule>
  </conditionalFormatting>
  <conditionalFormatting sqref="T36:T56">
    <cfRule type="containsBlanks" dxfId="3" priority="4">
      <formula>LEN(TRIM(T36))=0</formula>
    </cfRule>
  </conditionalFormatting>
  <conditionalFormatting sqref="T59:T66">
    <cfRule type="containsBlanks" dxfId="2" priority="3">
      <formula>LEN(TRIM(T59))=0</formula>
    </cfRule>
  </conditionalFormatting>
  <conditionalFormatting sqref="T26">
    <cfRule type="containsBlanks" dxfId="1" priority="2">
      <formula>LEN(TRIM(T26))=0</formula>
    </cfRule>
  </conditionalFormatting>
  <conditionalFormatting sqref="T27:T34">
    <cfRule type="containsBlanks" dxfId="0" priority="1">
      <formula>LEN(TRIM(T27))=0</formula>
    </cfRule>
  </conditionalFormatting>
  <dataValidations count="4">
    <dataValidation type="list" allowBlank="1" showInputMessage="1" showErrorMessage="1" sqref="S58:S66 Y58:Y66 Y36:Y56 S26:S34 S36:S56 Y26:Y34">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s>
  <printOptions horizontalCentered="1"/>
  <pageMargins left="0.19685039370078741" right="0.19685039370078741" top="0.19685039370078741" bottom="0.19685039370078741" header="0" footer="0"/>
  <pageSetup scale="80" fitToHeight="2" orientation="portrait" verticalDpi="300" r:id="rId1"/>
  <rowBreaks count="1" manualBreakCount="1">
    <brk id="47" max="29"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W105"/>
  <sheetViews>
    <sheetView zoomScale="90" zoomScaleNormal="90" workbookViewId="0">
      <pane xSplit="2" ySplit="1" topLeftCell="C2" activePane="bottomRight" state="frozen"/>
      <selection pane="topRight" activeCell="C1" sqref="C1"/>
      <selection pane="bottomLeft" activeCell="A2" sqref="A2"/>
      <selection pane="bottomRight" sqref="A1:XFD1048576"/>
    </sheetView>
  </sheetViews>
  <sheetFormatPr baseColWidth="10" defaultColWidth="11.5703125" defaultRowHeight="15" customHeight="1" x14ac:dyDescent="0.25"/>
  <cols>
    <col min="1" max="5" width="11.5703125" style="3"/>
    <col min="6" max="9" width="11.5703125" style="51"/>
    <col min="10" max="12" width="11.5703125" style="3"/>
    <col min="13" max="15" width="11.5703125" style="51"/>
    <col min="16" max="60" width="11.5703125" style="3"/>
    <col min="61" max="63" width="11.5703125" style="51"/>
    <col min="64" max="110" width="11.5703125" style="3"/>
    <col min="111" max="111" width="11.5703125" style="51"/>
    <col min="112" max="254" width="11.5703125" style="3"/>
    <col min="255" max="255" width="11.5703125" style="52"/>
    <col min="256" max="16384" width="11.5703125" style="3"/>
  </cols>
  <sheetData>
    <row r="1" spans="1:569" s="43" customFormat="1" ht="15" customHeight="1" x14ac:dyDescent="0.25">
      <c r="A1" s="40" t="s">
        <v>0</v>
      </c>
      <c r="B1" s="40" t="s">
        <v>564</v>
      </c>
      <c r="C1" s="40" t="s">
        <v>1</v>
      </c>
      <c r="D1" s="40" t="s">
        <v>2</v>
      </c>
      <c r="E1" s="40" t="s">
        <v>3</v>
      </c>
      <c r="F1" s="40" t="s">
        <v>4</v>
      </c>
      <c r="G1" s="40" t="s">
        <v>5</v>
      </c>
      <c r="H1" s="40" t="s">
        <v>6</v>
      </c>
      <c r="I1" s="40" t="s">
        <v>7</v>
      </c>
      <c r="J1" s="40" t="s">
        <v>8</v>
      </c>
      <c r="K1" s="40" t="s">
        <v>9</v>
      </c>
      <c r="L1" s="40" t="s">
        <v>11</v>
      </c>
      <c r="M1" s="40" t="s">
        <v>4</v>
      </c>
      <c r="N1" s="40" t="s">
        <v>5</v>
      </c>
      <c r="O1" s="40" t="s">
        <v>6</v>
      </c>
      <c r="P1" s="40" t="s">
        <v>12</v>
      </c>
      <c r="Q1" s="40" t="s">
        <v>13</v>
      </c>
      <c r="R1" s="40" t="s">
        <v>14</v>
      </c>
      <c r="S1" s="40" t="s">
        <v>15</v>
      </c>
      <c r="T1" s="40" t="s">
        <v>16</v>
      </c>
      <c r="U1" s="40" t="s">
        <v>17</v>
      </c>
      <c r="V1" s="40" t="s">
        <v>14</v>
      </c>
      <c r="W1" s="40" t="s">
        <v>15</v>
      </c>
      <c r="X1" s="40" t="s">
        <v>16</v>
      </c>
      <c r="Y1" s="40" t="s">
        <v>18</v>
      </c>
      <c r="Z1" s="40" t="s">
        <v>14</v>
      </c>
      <c r="AA1" s="40" t="s">
        <v>15</v>
      </c>
      <c r="AB1" s="40" t="s">
        <v>16</v>
      </c>
      <c r="AC1" s="40" t="s">
        <v>19</v>
      </c>
      <c r="AD1" s="40" t="s">
        <v>14</v>
      </c>
      <c r="AE1" s="40" t="s">
        <v>15</v>
      </c>
      <c r="AF1" s="40" t="s">
        <v>16</v>
      </c>
      <c r="AG1" s="40" t="s">
        <v>20</v>
      </c>
      <c r="AH1" s="40" t="s">
        <v>14</v>
      </c>
      <c r="AI1" s="40" t="s">
        <v>15</v>
      </c>
      <c r="AJ1" s="40" t="s">
        <v>16</v>
      </c>
      <c r="AK1" s="40" t="s">
        <v>21</v>
      </c>
      <c r="AL1" s="40" t="s">
        <v>14</v>
      </c>
      <c r="AM1" s="40" t="s">
        <v>15</v>
      </c>
      <c r="AN1" s="40" t="s">
        <v>16</v>
      </c>
      <c r="AO1" s="40" t="s">
        <v>22</v>
      </c>
      <c r="AP1" s="40" t="s">
        <v>14</v>
      </c>
      <c r="AQ1" s="40" t="s">
        <v>15</v>
      </c>
      <c r="AR1" s="40" t="s">
        <v>16</v>
      </c>
      <c r="AS1" s="40" t="s">
        <v>23</v>
      </c>
      <c r="AT1" s="40" t="s">
        <v>14</v>
      </c>
      <c r="AU1" s="40" t="s">
        <v>15</v>
      </c>
      <c r="AV1" s="40" t="s">
        <v>16</v>
      </c>
      <c r="AW1" s="40" t="s">
        <v>24</v>
      </c>
      <c r="AX1" s="40" t="s">
        <v>14</v>
      </c>
      <c r="AY1" s="40" t="s">
        <v>15</v>
      </c>
      <c r="AZ1" s="40" t="s">
        <v>16</v>
      </c>
      <c r="BA1" s="40" t="s">
        <v>25</v>
      </c>
      <c r="BB1" s="40" t="s">
        <v>26</v>
      </c>
      <c r="BC1" s="41" t="s">
        <v>27</v>
      </c>
      <c r="BD1" s="41" t="s">
        <v>28</v>
      </c>
      <c r="BE1" s="40" t="s">
        <v>29</v>
      </c>
      <c r="BF1" s="40" t="s">
        <v>30</v>
      </c>
      <c r="BG1" s="40" t="s">
        <v>9</v>
      </c>
      <c r="BH1" s="40" t="s">
        <v>11</v>
      </c>
      <c r="BI1" s="40" t="s">
        <v>4</v>
      </c>
      <c r="BJ1" s="40" t="s">
        <v>5</v>
      </c>
      <c r="BK1" s="40" t="s">
        <v>6</v>
      </c>
      <c r="BL1" s="40" t="s">
        <v>12</v>
      </c>
      <c r="BM1" s="40" t="s">
        <v>13</v>
      </c>
      <c r="BN1" s="40" t="s">
        <v>14</v>
      </c>
      <c r="BO1" s="40" t="s">
        <v>15</v>
      </c>
      <c r="BP1" s="40" t="s">
        <v>16</v>
      </c>
      <c r="BQ1" s="40" t="s">
        <v>17</v>
      </c>
      <c r="BR1" s="40" t="s">
        <v>14</v>
      </c>
      <c r="BS1" s="40" t="s">
        <v>15</v>
      </c>
      <c r="BT1" s="40" t="s">
        <v>16</v>
      </c>
      <c r="BU1" s="40" t="s">
        <v>18</v>
      </c>
      <c r="BV1" s="40" t="s">
        <v>14</v>
      </c>
      <c r="BW1" s="40" t="s">
        <v>15</v>
      </c>
      <c r="BX1" s="40" t="s">
        <v>16</v>
      </c>
      <c r="BY1" s="40" t="s">
        <v>19</v>
      </c>
      <c r="BZ1" s="40" t="s">
        <v>14</v>
      </c>
      <c r="CA1" s="40" t="s">
        <v>15</v>
      </c>
      <c r="CB1" s="40" t="s">
        <v>16</v>
      </c>
      <c r="CC1" s="40" t="s">
        <v>20</v>
      </c>
      <c r="CD1" s="40" t="s">
        <v>14</v>
      </c>
      <c r="CE1" s="40" t="s">
        <v>15</v>
      </c>
      <c r="CF1" s="40" t="s">
        <v>16</v>
      </c>
      <c r="CG1" s="40" t="s">
        <v>21</v>
      </c>
      <c r="CH1" s="40" t="s">
        <v>14</v>
      </c>
      <c r="CI1" s="40" t="s">
        <v>15</v>
      </c>
      <c r="CJ1" s="40" t="s">
        <v>16</v>
      </c>
      <c r="CK1" s="40" t="s">
        <v>22</v>
      </c>
      <c r="CL1" s="40" t="s">
        <v>14</v>
      </c>
      <c r="CM1" s="40" t="s">
        <v>15</v>
      </c>
      <c r="CN1" s="40" t="s">
        <v>16</v>
      </c>
      <c r="CO1" s="40" t="s">
        <v>23</v>
      </c>
      <c r="CP1" s="40" t="s">
        <v>14</v>
      </c>
      <c r="CQ1" s="40" t="s">
        <v>15</v>
      </c>
      <c r="CR1" s="40" t="s">
        <v>16</v>
      </c>
      <c r="CS1" s="40" t="s">
        <v>24</v>
      </c>
      <c r="CT1" s="40" t="s">
        <v>14</v>
      </c>
      <c r="CU1" s="40" t="s">
        <v>15</v>
      </c>
      <c r="CV1" s="40" t="s">
        <v>16</v>
      </c>
      <c r="CW1" s="40" t="s">
        <v>25</v>
      </c>
      <c r="CX1" s="40" t="s">
        <v>26</v>
      </c>
      <c r="CY1" s="41" t="s">
        <v>27</v>
      </c>
      <c r="CZ1" s="41" t="s">
        <v>28</v>
      </c>
      <c r="DA1" s="40" t="s">
        <v>29</v>
      </c>
      <c r="DB1" s="40" t="s">
        <v>30</v>
      </c>
      <c r="DC1" s="40" t="s">
        <v>9</v>
      </c>
      <c r="DD1" s="40" t="s">
        <v>11</v>
      </c>
      <c r="DE1" s="40" t="s">
        <v>4</v>
      </c>
      <c r="DF1" s="40" t="s">
        <v>5</v>
      </c>
      <c r="DG1" s="40" t="s">
        <v>6</v>
      </c>
      <c r="DH1" s="40" t="s">
        <v>12</v>
      </c>
      <c r="DI1" s="40" t="s">
        <v>13</v>
      </c>
      <c r="DJ1" s="40" t="s">
        <v>14</v>
      </c>
      <c r="DK1" s="40" t="s">
        <v>15</v>
      </c>
      <c r="DL1" s="40" t="s">
        <v>16</v>
      </c>
      <c r="DM1" s="40" t="s">
        <v>17</v>
      </c>
      <c r="DN1" s="40" t="s">
        <v>14</v>
      </c>
      <c r="DO1" s="40" t="s">
        <v>15</v>
      </c>
      <c r="DP1" s="40" t="s">
        <v>16</v>
      </c>
      <c r="DQ1" s="40" t="s">
        <v>18</v>
      </c>
      <c r="DR1" s="40" t="s">
        <v>14</v>
      </c>
      <c r="DS1" s="40" t="s">
        <v>15</v>
      </c>
      <c r="DT1" s="40" t="s">
        <v>16</v>
      </c>
      <c r="DU1" s="40" t="s">
        <v>19</v>
      </c>
      <c r="DV1" s="40" t="s">
        <v>14</v>
      </c>
      <c r="DW1" s="40" t="s">
        <v>15</v>
      </c>
      <c r="DX1" s="40" t="s">
        <v>16</v>
      </c>
      <c r="DY1" s="40" t="s">
        <v>20</v>
      </c>
      <c r="DZ1" s="40" t="s">
        <v>14</v>
      </c>
      <c r="EA1" s="40" t="s">
        <v>15</v>
      </c>
      <c r="EB1" s="40" t="s">
        <v>16</v>
      </c>
      <c r="EC1" s="40" t="s">
        <v>21</v>
      </c>
      <c r="ED1" s="40" t="s">
        <v>14</v>
      </c>
      <c r="EE1" s="40" t="s">
        <v>15</v>
      </c>
      <c r="EF1" s="40" t="s">
        <v>16</v>
      </c>
      <c r="EG1" s="40" t="s">
        <v>22</v>
      </c>
      <c r="EH1" s="40" t="s">
        <v>14</v>
      </c>
      <c r="EI1" s="40" t="s">
        <v>15</v>
      </c>
      <c r="EJ1" s="40" t="s">
        <v>16</v>
      </c>
      <c r="EK1" s="40" t="s">
        <v>23</v>
      </c>
      <c r="EL1" s="40" t="s">
        <v>14</v>
      </c>
      <c r="EM1" s="40" t="s">
        <v>15</v>
      </c>
      <c r="EN1" s="40" t="s">
        <v>16</v>
      </c>
      <c r="EO1" s="40" t="s">
        <v>24</v>
      </c>
      <c r="EP1" s="40" t="s">
        <v>14</v>
      </c>
      <c r="EQ1" s="40" t="s">
        <v>15</v>
      </c>
      <c r="ER1" s="40" t="s">
        <v>16</v>
      </c>
      <c r="ES1" s="40" t="s">
        <v>25</v>
      </c>
      <c r="ET1" s="40" t="s">
        <v>26</v>
      </c>
      <c r="EU1" s="41" t="s">
        <v>27</v>
      </c>
      <c r="EV1" s="41" t="s">
        <v>28</v>
      </c>
      <c r="EW1" s="40" t="s">
        <v>29</v>
      </c>
      <c r="EX1" s="40" t="s">
        <v>30</v>
      </c>
      <c r="EY1" s="40" t="s">
        <v>9</v>
      </c>
      <c r="EZ1" s="40" t="s">
        <v>11</v>
      </c>
      <c r="FA1" s="40" t="s">
        <v>4</v>
      </c>
      <c r="FB1" s="40" t="s">
        <v>5</v>
      </c>
      <c r="FC1" s="40" t="s">
        <v>6</v>
      </c>
      <c r="FD1" s="40" t="s">
        <v>12</v>
      </c>
      <c r="FE1" s="40" t="s">
        <v>13</v>
      </c>
      <c r="FF1" s="40" t="s">
        <v>14</v>
      </c>
      <c r="FG1" s="40" t="s">
        <v>15</v>
      </c>
      <c r="FH1" s="40" t="s">
        <v>16</v>
      </c>
      <c r="FI1" s="40" t="s">
        <v>17</v>
      </c>
      <c r="FJ1" s="40" t="s">
        <v>14</v>
      </c>
      <c r="FK1" s="40" t="s">
        <v>15</v>
      </c>
      <c r="FL1" s="40" t="s">
        <v>16</v>
      </c>
      <c r="FM1" s="40" t="s">
        <v>18</v>
      </c>
      <c r="FN1" s="40" t="s">
        <v>14</v>
      </c>
      <c r="FO1" s="40" t="s">
        <v>15</v>
      </c>
      <c r="FP1" s="40" t="s">
        <v>16</v>
      </c>
      <c r="FQ1" s="40" t="s">
        <v>19</v>
      </c>
      <c r="FR1" s="40" t="s">
        <v>14</v>
      </c>
      <c r="FS1" s="40" t="s">
        <v>15</v>
      </c>
      <c r="FT1" s="40" t="s">
        <v>16</v>
      </c>
      <c r="FU1" s="40" t="s">
        <v>20</v>
      </c>
      <c r="FV1" s="40" t="s">
        <v>14</v>
      </c>
      <c r="FW1" s="40" t="s">
        <v>15</v>
      </c>
      <c r="FX1" s="40" t="s">
        <v>16</v>
      </c>
      <c r="FY1" s="40" t="s">
        <v>21</v>
      </c>
      <c r="FZ1" s="40" t="s">
        <v>14</v>
      </c>
      <c r="GA1" s="40" t="s">
        <v>15</v>
      </c>
      <c r="GB1" s="40" t="s">
        <v>16</v>
      </c>
      <c r="GC1" s="40" t="s">
        <v>22</v>
      </c>
      <c r="GD1" s="40" t="s">
        <v>14</v>
      </c>
      <c r="GE1" s="40" t="s">
        <v>15</v>
      </c>
      <c r="GF1" s="40" t="s">
        <v>16</v>
      </c>
      <c r="GG1" s="40" t="s">
        <v>23</v>
      </c>
      <c r="GH1" s="40" t="s">
        <v>14</v>
      </c>
      <c r="GI1" s="40" t="s">
        <v>15</v>
      </c>
      <c r="GJ1" s="40" t="s">
        <v>16</v>
      </c>
      <c r="GK1" s="40" t="s">
        <v>24</v>
      </c>
      <c r="GL1" s="40" t="s">
        <v>14</v>
      </c>
      <c r="GM1" s="40" t="s">
        <v>15</v>
      </c>
      <c r="GN1" s="40" t="s">
        <v>16</v>
      </c>
      <c r="GO1" s="40" t="s">
        <v>25</v>
      </c>
      <c r="GP1" s="40" t="s">
        <v>26</v>
      </c>
      <c r="GQ1" s="40" t="s">
        <v>27</v>
      </c>
      <c r="GR1" s="40" t="s">
        <v>28</v>
      </c>
      <c r="GS1" s="40" t="s">
        <v>29</v>
      </c>
      <c r="GT1" s="40" t="s">
        <v>30</v>
      </c>
      <c r="GU1" s="40" t="s">
        <v>9</v>
      </c>
      <c r="GV1" s="40" t="s">
        <v>11</v>
      </c>
      <c r="GW1" s="40" t="s">
        <v>4</v>
      </c>
      <c r="GX1" s="40" t="s">
        <v>5</v>
      </c>
      <c r="GY1" s="40" t="s">
        <v>6</v>
      </c>
      <c r="GZ1" s="40" t="s">
        <v>12</v>
      </c>
      <c r="HA1" s="40" t="s">
        <v>13</v>
      </c>
      <c r="HB1" s="40" t="s">
        <v>14</v>
      </c>
      <c r="HC1" s="40" t="s">
        <v>15</v>
      </c>
      <c r="HD1" s="40" t="s">
        <v>16</v>
      </c>
      <c r="HE1" s="40" t="s">
        <v>17</v>
      </c>
      <c r="HF1" s="40" t="s">
        <v>14</v>
      </c>
      <c r="HG1" s="40" t="s">
        <v>15</v>
      </c>
      <c r="HH1" s="40" t="s">
        <v>16</v>
      </c>
      <c r="HI1" s="40" t="s">
        <v>18</v>
      </c>
      <c r="HJ1" s="40" t="s">
        <v>14</v>
      </c>
      <c r="HK1" s="40" t="s">
        <v>15</v>
      </c>
      <c r="HL1" s="40" t="s">
        <v>16</v>
      </c>
      <c r="HM1" s="40" t="s">
        <v>19</v>
      </c>
      <c r="HN1" s="40" t="s">
        <v>14</v>
      </c>
      <c r="HO1" s="40" t="s">
        <v>15</v>
      </c>
      <c r="HP1" s="40" t="s">
        <v>16</v>
      </c>
      <c r="HQ1" s="40" t="s">
        <v>20</v>
      </c>
      <c r="HR1" s="40" t="s">
        <v>14</v>
      </c>
      <c r="HS1" s="40" t="s">
        <v>15</v>
      </c>
      <c r="HT1" s="40" t="s">
        <v>16</v>
      </c>
      <c r="HU1" s="40" t="s">
        <v>21</v>
      </c>
      <c r="HV1" s="40" t="s">
        <v>14</v>
      </c>
      <c r="HW1" s="40" t="s">
        <v>15</v>
      </c>
      <c r="HX1" s="40" t="s">
        <v>16</v>
      </c>
      <c r="HY1" s="40" t="s">
        <v>22</v>
      </c>
      <c r="HZ1" s="40" t="s">
        <v>14</v>
      </c>
      <c r="IA1" s="40" t="s">
        <v>15</v>
      </c>
      <c r="IB1" s="40" t="s">
        <v>16</v>
      </c>
      <c r="IC1" s="40" t="s">
        <v>23</v>
      </c>
      <c r="ID1" s="40" t="s">
        <v>14</v>
      </c>
      <c r="IE1" s="40" t="s">
        <v>15</v>
      </c>
      <c r="IF1" s="40" t="s">
        <v>16</v>
      </c>
      <c r="IG1" s="40" t="s">
        <v>24</v>
      </c>
      <c r="IH1" s="40" t="s">
        <v>14</v>
      </c>
      <c r="II1" s="40" t="s">
        <v>15</v>
      </c>
      <c r="IJ1" s="40" t="s">
        <v>16</v>
      </c>
      <c r="IK1" s="40" t="s">
        <v>25</v>
      </c>
      <c r="IL1" s="40" t="s">
        <v>26</v>
      </c>
      <c r="IM1" s="40" t="s">
        <v>27</v>
      </c>
      <c r="IN1" s="40" t="s">
        <v>28</v>
      </c>
      <c r="IO1" s="40" t="s">
        <v>29</v>
      </c>
      <c r="IP1" s="40" t="s">
        <v>30</v>
      </c>
      <c r="IQ1" s="40" t="s">
        <v>9</v>
      </c>
      <c r="IR1" s="40" t="s">
        <v>11</v>
      </c>
      <c r="IS1" s="40" t="s">
        <v>4</v>
      </c>
      <c r="IT1" s="40" t="s">
        <v>5</v>
      </c>
      <c r="IU1" s="40" t="s">
        <v>6</v>
      </c>
      <c r="IV1" s="40" t="s">
        <v>12</v>
      </c>
      <c r="IW1" s="40" t="s">
        <v>13</v>
      </c>
      <c r="IX1" s="40" t="s">
        <v>14</v>
      </c>
      <c r="IY1" s="40" t="s">
        <v>15</v>
      </c>
      <c r="IZ1" s="40" t="s">
        <v>16</v>
      </c>
      <c r="JA1" s="40" t="s">
        <v>17</v>
      </c>
      <c r="JB1" s="40" t="s">
        <v>14</v>
      </c>
      <c r="JC1" s="40" t="s">
        <v>15</v>
      </c>
      <c r="JD1" s="40" t="s">
        <v>16</v>
      </c>
      <c r="JE1" s="40" t="s">
        <v>18</v>
      </c>
      <c r="JF1" s="40" t="s">
        <v>14</v>
      </c>
      <c r="JG1" s="40" t="s">
        <v>15</v>
      </c>
      <c r="JH1" s="40" t="s">
        <v>16</v>
      </c>
      <c r="JI1" s="40" t="s">
        <v>19</v>
      </c>
      <c r="JJ1" s="40" t="s">
        <v>14</v>
      </c>
      <c r="JK1" s="40" t="s">
        <v>15</v>
      </c>
      <c r="JL1" s="40" t="s">
        <v>16</v>
      </c>
      <c r="JM1" s="40" t="s">
        <v>20</v>
      </c>
      <c r="JN1" s="40" t="s">
        <v>14</v>
      </c>
      <c r="JO1" s="40" t="s">
        <v>15</v>
      </c>
      <c r="JP1" s="40" t="s">
        <v>16</v>
      </c>
      <c r="JQ1" s="40" t="s">
        <v>21</v>
      </c>
      <c r="JR1" s="40" t="s">
        <v>14</v>
      </c>
      <c r="JS1" s="40" t="s">
        <v>15</v>
      </c>
      <c r="JT1" s="40" t="s">
        <v>16</v>
      </c>
      <c r="JU1" s="40" t="s">
        <v>22</v>
      </c>
      <c r="JV1" s="40" t="s">
        <v>14</v>
      </c>
      <c r="JW1" s="40" t="s">
        <v>15</v>
      </c>
      <c r="JX1" s="40" t="s">
        <v>16</v>
      </c>
      <c r="JY1" s="40" t="s">
        <v>23</v>
      </c>
      <c r="JZ1" s="40" t="s">
        <v>14</v>
      </c>
      <c r="KA1" s="40" t="s">
        <v>15</v>
      </c>
      <c r="KB1" s="40" t="s">
        <v>16</v>
      </c>
      <c r="KC1" s="40" t="s">
        <v>24</v>
      </c>
      <c r="KD1" s="40" t="s">
        <v>14</v>
      </c>
      <c r="KE1" s="40" t="s">
        <v>15</v>
      </c>
      <c r="KF1" s="40" t="s">
        <v>16</v>
      </c>
      <c r="KG1" s="40" t="s">
        <v>25</v>
      </c>
      <c r="KH1" s="40" t="s">
        <v>26</v>
      </c>
      <c r="KI1" s="40" t="s">
        <v>27</v>
      </c>
      <c r="KJ1" s="40" t="s">
        <v>28</v>
      </c>
      <c r="KK1" s="40" t="s">
        <v>29</v>
      </c>
      <c r="KL1" s="40" t="s">
        <v>30</v>
      </c>
      <c r="KM1" s="40" t="s">
        <v>9</v>
      </c>
      <c r="KN1" s="40" t="s">
        <v>11</v>
      </c>
      <c r="KO1" s="40" t="s">
        <v>4</v>
      </c>
      <c r="KP1" s="40" t="s">
        <v>5</v>
      </c>
      <c r="KQ1" s="40" t="s">
        <v>6</v>
      </c>
      <c r="KR1" s="40" t="s">
        <v>12</v>
      </c>
      <c r="KS1" s="40" t="s">
        <v>13</v>
      </c>
      <c r="KT1" s="40" t="s">
        <v>14</v>
      </c>
      <c r="KU1" s="40" t="s">
        <v>15</v>
      </c>
      <c r="KV1" s="40" t="s">
        <v>16</v>
      </c>
      <c r="KW1" s="40" t="s">
        <v>17</v>
      </c>
      <c r="KX1" s="40" t="s">
        <v>14</v>
      </c>
      <c r="KY1" s="40" t="s">
        <v>15</v>
      </c>
      <c r="KZ1" s="40" t="s">
        <v>16</v>
      </c>
      <c r="LA1" s="40" t="s">
        <v>18</v>
      </c>
      <c r="LB1" s="40" t="s">
        <v>14</v>
      </c>
      <c r="LC1" s="40" t="s">
        <v>15</v>
      </c>
      <c r="LD1" s="40" t="s">
        <v>16</v>
      </c>
      <c r="LE1" s="40" t="s">
        <v>19</v>
      </c>
      <c r="LF1" s="40" t="s">
        <v>14</v>
      </c>
      <c r="LG1" s="40" t="s">
        <v>15</v>
      </c>
      <c r="LH1" s="40" t="s">
        <v>16</v>
      </c>
      <c r="LI1" s="40" t="s">
        <v>20</v>
      </c>
      <c r="LJ1" s="40" t="s">
        <v>14</v>
      </c>
      <c r="LK1" s="40" t="s">
        <v>15</v>
      </c>
      <c r="LL1" s="40" t="s">
        <v>16</v>
      </c>
      <c r="LM1" s="40" t="s">
        <v>21</v>
      </c>
      <c r="LN1" s="40" t="s">
        <v>14</v>
      </c>
      <c r="LO1" s="40" t="s">
        <v>15</v>
      </c>
      <c r="LP1" s="40" t="s">
        <v>16</v>
      </c>
      <c r="LQ1" s="40" t="s">
        <v>22</v>
      </c>
      <c r="LR1" s="40" t="s">
        <v>14</v>
      </c>
      <c r="LS1" s="40" t="s">
        <v>15</v>
      </c>
      <c r="LT1" s="40" t="s">
        <v>16</v>
      </c>
      <c r="LU1" s="40" t="s">
        <v>23</v>
      </c>
      <c r="LV1" s="40" t="s">
        <v>14</v>
      </c>
      <c r="LW1" s="40" t="s">
        <v>15</v>
      </c>
      <c r="LX1" s="40" t="s">
        <v>16</v>
      </c>
      <c r="LY1" s="40" t="s">
        <v>24</v>
      </c>
      <c r="LZ1" s="40" t="s">
        <v>14</v>
      </c>
      <c r="MA1" s="40" t="s">
        <v>15</v>
      </c>
      <c r="MB1" s="40" t="s">
        <v>16</v>
      </c>
      <c r="MC1" s="40" t="s">
        <v>25</v>
      </c>
      <c r="MD1" s="40" t="s">
        <v>26</v>
      </c>
      <c r="ME1" s="40" t="s">
        <v>27</v>
      </c>
      <c r="MF1" s="40" t="s">
        <v>28</v>
      </c>
      <c r="MG1" s="40" t="s">
        <v>29</v>
      </c>
      <c r="MH1" s="40" t="s">
        <v>30</v>
      </c>
      <c r="MI1" s="40" t="s">
        <v>9</v>
      </c>
      <c r="MJ1" s="40" t="s">
        <v>11</v>
      </c>
      <c r="MK1" s="40" t="s">
        <v>4</v>
      </c>
      <c r="ML1" s="40" t="s">
        <v>5</v>
      </c>
      <c r="MM1" s="40" t="s">
        <v>6</v>
      </c>
      <c r="MN1" s="40" t="s">
        <v>12</v>
      </c>
      <c r="MO1" s="40" t="s">
        <v>13</v>
      </c>
      <c r="MP1" s="40" t="s">
        <v>14</v>
      </c>
      <c r="MQ1" s="40" t="s">
        <v>15</v>
      </c>
      <c r="MR1" s="40" t="s">
        <v>16</v>
      </c>
      <c r="MS1" s="40" t="s">
        <v>17</v>
      </c>
      <c r="MT1" s="40" t="s">
        <v>14</v>
      </c>
      <c r="MU1" s="40" t="s">
        <v>15</v>
      </c>
      <c r="MV1" s="40" t="s">
        <v>16</v>
      </c>
      <c r="MW1" s="40" t="s">
        <v>18</v>
      </c>
      <c r="MX1" s="40" t="s">
        <v>14</v>
      </c>
      <c r="MY1" s="40" t="s">
        <v>15</v>
      </c>
      <c r="MZ1" s="40" t="s">
        <v>16</v>
      </c>
      <c r="NA1" s="40" t="s">
        <v>19</v>
      </c>
      <c r="NB1" s="40" t="s">
        <v>14</v>
      </c>
      <c r="NC1" s="40" t="s">
        <v>15</v>
      </c>
      <c r="ND1" s="40" t="s">
        <v>16</v>
      </c>
      <c r="NE1" s="40" t="s">
        <v>20</v>
      </c>
      <c r="NF1" s="40" t="s">
        <v>14</v>
      </c>
      <c r="NG1" s="40" t="s">
        <v>15</v>
      </c>
      <c r="NH1" s="40" t="s">
        <v>16</v>
      </c>
      <c r="NI1" s="40" t="s">
        <v>21</v>
      </c>
      <c r="NJ1" s="40" t="s">
        <v>14</v>
      </c>
      <c r="NK1" s="40" t="s">
        <v>15</v>
      </c>
      <c r="NL1" s="40" t="s">
        <v>16</v>
      </c>
      <c r="NM1" s="40" t="s">
        <v>22</v>
      </c>
      <c r="NN1" s="40" t="s">
        <v>14</v>
      </c>
      <c r="NO1" s="40" t="s">
        <v>15</v>
      </c>
      <c r="NP1" s="40" t="s">
        <v>16</v>
      </c>
      <c r="NQ1" s="40" t="s">
        <v>23</v>
      </c>
      <c r="NR1" s="40" t="s">
        <v>14</v>
      </c>
      <c r="NS1" s="40" t="s">
        <v>15</v>
      </c>
      <c r="NT1" s="40" t="s">
        <v>16</v>
      </c>
      <c r="NU1" s="40" t="s">
        <v>24</v>
      </c>
      <c r="NV1" s="40" t="s">
        <v>14</v>
      </c>
      <c r="NW1" s="40" t="s">
        <v>15</v>
      </c>
      <c r="NX1" s="40" t="s">
        <v>16</v>
      </c>
      <c r="NY1" s="40" t="s">
        <v>25</v>
      </c>
      <c r="NZ1" s="40" t="s">
        <v>26</v>
      </c>
      <c r="OA1" s="40" t="s">
        <v>27</v>
      </c>
      <c r="OB1" s="40" t="s">
        <v>28</v>
      </c>
      <c r="OC1" s="40" t="s">
        <v>29</v>
      </c>
      <c r="OD1" s="40" t="s">
        <v>30</v>
      </c>
      <c r="OE1" s="40" t="s">
        <v>9</v>
      </c>
      <c r="OF1" s="40" t="s">
        <v>11</v>
      </c>
      <c r="OG1" s="40" t="s">
        <v>4</v>
      </c>
      <c r="OH1" s="40" t="s">
        <v>5</v>
      </c>
      <c r="OI1" s="40" t="s">
        <v>6</v>
      </c>
      <c r="OJ1" s="40" t="s">
        <v>12</v>
      </c>
      <c r="OK1" s="40" t="s">
        <v>13</v>
      </c>
      <c r="OL1" s="40" t="s">
        <v>14</v>
      </c>
      <c r="OM1" s="40" t="s">
        <v>15</v>
      </c>
      <c r="ON1" s="40" t="s">
        <v>16</v>
      </c>
      <c r="OO1" s="40" t="s">
        <v>17</v>
      </c>
      <c r="OP1" s="40" t="s">
        <v>14</v>
      </c>
      <c r="OQ1" s="40" t="s">
        <v>15</v>
      </c>
      <c r="OR1" s="40" t="s">
        <v>16</v>
      </c>
      <c r="OS1" s="40" t="s">
        <v>18</v>
      </c>
      <c r="OT1" s="40" t="s">
        <v>14</v>
      </c>
      <c r="OU1" s="40" t="s">
        <v>15</v>
      </c>
      <c r="OV1" s="40" t="s">
        <v>16</v>
      </c>
      <c r="OW1" s="40" t="s">
        <v>19</v>
      </c>
      <c r="OX1" s="40" t="s">
        <v>14</v>
      </c>
      <c r="OY1" s="40" t="s">
        <v>15</v>
      </c>
      <c r="OZ1" s="40" t="s">
        <v>16</v>
      </c>
      <c r="PA1" s="40" t="s">
        <v>20</v>
      </c>
      <c r="PB1" s="40" t="s">
        <v>14</v>
      </c>
      <c r="PC1" s="40" t="s">
        <v>15</v>
      </c>
      <c r="PD1" s="40" t="s">
        <v>16</v>
      </c>
      <c r="PE1" s="40" t="s">
        <v>21</v>
      </c>
      <c r="PF1" s="40" t="s">
        <v>14</v>
      </c>
      <c r="PG1" s="40" t="s">
        <v>15</v>
      </c>
      <c r="PH1" s="40" t="s">
        <v>16</v>
      </c>
      <c r="PI1" s="40" t="s">
        <v>22</v>
      </c>
      <c r="PJ1" s="40" t="s">
        <v>14</v>
      </c>
      <c r="PK1" s="40" t="s">
        <v>15</v>
      </c>
      <c r="PL1" s="40" t="s">
        <v>16</v>
      </c>
      <c r="PM1" s="40" t="s">
        <v>23</v>
      </c>
      <c r="PN1" s="40" t="s">
        <v>14</v>
      </c>
      <c r="PO1" s="40" t="s">
        <v>15</v>
      </c>
      <c r="PP1" s="40" t="s">
        <v>16</v>
      </c>
      <c r="PQ1" s="40" t="s">
        <v>24</v>
      </c>
      <c r="PR1" s="40" t="s">
        <v>14</v>
      </c>
      <c r="PS1" s="40" t="s">
        <v>15</v>
      </c>
      <c r="PT1" s="40" t="s">
        <v>16</v>
      </c>
      <c r="PU1" s="40" t="s">
        <v>25</v>
      </c>
      <c r="PV1" s="40" t="s">
        <v>26</v>
      </c>
      <c r="PW1" s="40" t="s">
        <v>27</v>
      </c>
      <c r="PX1" s="40" t="s">
        <v>28</v>
      </c>
      <c r="PY1" s="40" t="s">
        <v>29</v>
      </c>
      <c r="PZ1" s="40" t="s">
        <v>30</v>
      </c>
      <c r="QA1" s="40" t="s">
        <v>9</v>
      </c>
      <c r="QB1" s="40" t="s">
        <v>11</v>
      </c>
      <c r="QC1" s="40" t="s">
        <v>4</v>
      </c>
      <c r="QD1" s="40" t="s">
        <v>5</v>
      </c>
      <c r="QE1" s="40" t="s">
        <v>6</v>
      </c>
      <c r="QF1" s="40" t="s">
        <v>12</v>
      </c>
      <c r="QG1" s="40" t="s">
        <v>13</v>
      </c>
      <c r="QH1" s="40" t="s">
        <v>14</v>
      </c>
      <c r="QI1" s="40" t="s">
        <v>15</v>
      </c>
      <c r="QJ1" s="40" t="s">
        <v>16</v>
      </c>
      <c r="QK1" s="40" t="s">
        <v>17</v>
      </c>
      <c r="QL1" s="40" t="s">
        <v>14</v>
      </c>
      <c r="QM1" s="40" t="s">
        <v>15</v>
      </c>
      <c r="QN1" s="40" t="s">
        <v>16</v>
      </c>
      <c r="QO1" s="40" t="s">
        <v>18</v>
      </c>
      <c r="QP1" s="40" t="s">
        <v>14</v>
      </c>
      <c r="QQ1" s="40" t="s">
        <v>15</v>
      </c>
      <c r="QR1" s="40" t="s">
        <v>16</v>
      </c>
      <c r="QS1" s="40" t="s">
        <v>19</v>
      </c>
      <c r="QT1" s="40" t="s">
        <v>14</v>
      </c>
      <c r="QU1" s="40" t="s">
        <v>15</v>
      </c>
      <c r="QV1" s="40" t="s">
        <v>16</v>
      </c>
      <c r="QW1" s="40" t="s">
        <v>20</v>
      </c>
      <c r="QX1" s="40" t="s">
        <v>14</v>
      </c>
      <c r="QY1" s="40" t="s">
        <v>15</v>
      </c>
      <c r="QZ1" s="40" t="s">
        <v>16</v>
      </c>
      <c r="RA1" s="40" t="s">
        <v>21</v>
      </c>
      <c r="RB1" s="40" t="s">
        <v>14</v>
      </c>
      <c r="RC1" s="40" t="s">
        <v>15</v>
      </c>
      <c r="RD1" s="40" t="s">
        <v>16</v>
      </c>
      <c r="RE1" s="40" t="s">
        <v>22</v>
      </c>
      <c r="RF1" s="40" t="s">
        <v>14</v>
      </c>
      <c r="RG1" s="40" t="s">
        <v>15</v>
      </c>
      <c r="RH1" s="40" t="s">
        <v>16</v>
      </c>
      <c r="RI1" s="40" t="s">
        <v>23</v>
      </c>
      <c r="RJ1" s="40" t="s">
        <v>14</v>
      </c>
      <c r="RK1" s="40" t="s">
        <v>15</v>
      </c>
      <c r="RL1" s="40" t="s">
        <v>16</v>
      </c>
      <c r="RM1" s="40" t="s">
        <v>24</v>
      </c>
      <c r="RN1" s="40" t="s">
        <v>14</v>
      </c>
      <c r="RO1" s="40" t="s">
        <v>15</v>
      </c>
      <c r="RP1" s="40" t="s">
        <v>16</v>
      </c>
      <c r="RQ1" s="40" t="s">
        <v>25</v>
      </c>
      <c r="RR1" s="40" t="s">
        <v>26</v>
      </c>
      <c r="RS1" s="40" t="s">
        <v>27</v>
      </c>
      <c r="RT1" s="40" t="s">
        <v>28</v>
      </c>
      <c r="RU1" s="40" t="s">
        <v>29</v>
      </c>
      <c r="RV1" s="40" t="s">
        <v>30</v>
      </c>
      <c r="RW1" s="40" t="s">
        <v>37</v>
      </c>
      <c r="RX1" s="40" t="s">
        <v>38</v>
      </c>
      <c r="RY1" s="40" t="s">
        <v>39</v>
      </c>
      <c r="RZ1" s="40" t="s">
        <v>40</v>
      </c>
      <c r="SA1" s="40" t="s">
        <v>41</v>
      </c>
      <c r="SB1" s="40" t="s">
        <v>42</v>
      </c>
      <c r="SC1" s="40" t="s">
        <v>43</v>
      </c>
      <c r="SD1" s="40" t="s">
        <v>44</v>
      </c>
      <c r="SE1" s="40" t="s">
        <v>45</v>
      </c>
      <c r="SF1" s="40" t="s">
        <v>46</v>
      </c>
      <c r="SG1" s="40" t="s">
        <v>47</v>
      </c>
      <c r="SH1" s="40" t="s">
        <v>48</v>
      </c>
      <c r="SI1" s="40" t="s">
        <v>49</v>
      </c>
      <c r="SJ1" s="40" t="s">
        <v>50</v>
      </c>
      <c r="SK1" s="40" t="s">
        <v>51</v>
      </c>
      <c r="SL1" s="40" t="s">
        <v>52</v>
      </c>
      <c r="SM1" s="40" t="s">
        <v>53</v>
      </c>
      <c r="SN1" s="40" t="s">
        <v>54</v>
      </c>
      <c r="SO1" s="40" t="s">
        <v>55</v>
      </c>
      <c r="SP1" s="40" t="s">
        <v>56</v>
      </c>
      <c r="SQ1" s="40" t="s">
        <v>57</v>
      </c>
      <c r="SR1" s="40" t="s">
        <v>58</v>
      </c>
      <c r="SS1" s="40" t="s">
        <v>59</v>
      </c>
      <c r="ST1" s="40" t="s">
        <v>60</v>
      </c>
      <c r="SU1" s="40" t="s">
        <v>61</v>
      </c>
      <c r="SV1" s="40" t="s">
        <v>62</v>
      </c>
      <c r="SW1" s="40" t="s">
        <v>63</v>
      </c>
      <c r="SX1" s="40" t="s">
        <v>64</v>
      </c>
      <c r="SY1" s="40" t="s">
        <v>65</v>
      </c>
      <c r="SZ1" s="40" t="s">
        <v>66</v>
      </c>
      <c r="TA1" s="40" t="s">
        <v>67</v>
      </c>
      <c r="TB1" s="40" t="s">
        <v>68</v>
      </c>
      <c r="TC1" s="40" t="s">
        <v>69</v>
      </c>
      <c r="TD1" s="40" t="s">
        <v>70</v>
      </c>
      <c r="TE1" s="40" t="s">
        <v>71</v>
      </c>
      <c r="TF1" s="40" t="s">
        <v>72</v>
      </c>
      <c r="TG1" s="40" t="s">
        <v>73</v>
      </c>
      <c r="TH1" s="40" t="s">
        <v>74</v>
      </c>
      <c r="TI1" s="40" t="s">
        <v>75</v>
      </c>
      <c r="TJ1" s="40" t="s">
        <v>76</v>
      </c>
      <c r="TK1" s="42" t="s">
        <v>77</v>
      </c>
      <c r="TL1" s="42" t="s">
        <v>78</v>
      </c>
      <c r="TM1" s="42" t="s">
        <v>79</v>
      </c>
      <c r="TN1" s="42" t="s">
        <v>80</v>
      </c>
      <c r="TO1" s="42" t="s">
        <v>81</v>
      </c>
      <c r="TP1" s="42" t="s">
        <v>82</v>
      </c>
      <c r="TQ1" s="40" t="s">
        <v>83</v>
      </c>
      <c r="TR1" s="40" t="s">
        <v>84</v>
      </c>
      <c r="TS1" s="40" t="s">
        <v>85</v>
      </c>
      <c r="TT1" s="40" t="s">
        <v>86</v>
      </c>
      <c r="TU1" s="40" t="s">
        <v>87</v>
      </c>
      <c r="TV1" s="40" t="s">
        <v>88</v>
      </c>
      <c r="TW1" s="40" t="s">
        <v>89</v>
      </c>
      <c r="TX1" s="40" t="s">
        <v>90</v>
      </c>
      <c r="TY1" s="40" t="s">
        <v>91</v>
      </c>
      <c r="TZ1" s="40" t="s">
        <v>92</v>
      </c>
      <c r="UA1" s="40" t="s">
        <v>93</v>
      </c>
      <c r="UB1" s="40" t="s">
        <v>94</v>
      </c>
      <c r="UC1" s="40" t="s">
        <v>95</v>
      </c>
      <c r="UD1" s="40" t="s">
        <v>96</v>
      </c>
      <c r="UE1" s="40" t="s">
        <v>565</v>
      </c>
      <c r="UF1" s="43" t="s">
        <v>566</v>
      </c>
      <c r="UG1" s="43" t="s">
        <v>567</v>
      </c>
      <c r="UH1" s="43" t="s">
        <v>568</v>
      </c>
      <c r="UI1" s="43" t="s">
        <v>569</v>
      </c>
      <c r="UJ1" s="43" t="s">
        <v>570</v>
      </c>
      <c r="UK1" s="43" t="s">
        <v>571</v>
      </c>
      <c r="UL1" s="43" t="s">
        <v>572</v>
      </c>
      <c r="UM1" s="43" t="s">
        <v>573</v>
      </c>
      <c r="UN1" s="43" t="s">
        <v>574</v>
      </c>
      <c r="UO1" s="43" t="s">
        <v>575</v>
      </c>
      <c r="UP1" s="43" t="s">
        <v>576</v>
      </c>
      <c r="UQ1" s="43" t="s">
        <v>577</v>
      </c>
      <c r="UR1" s="43" t="s">
        <v>578</v>
      </c>
      <c r="US1" s="43" t="s">
        <v>579</v>
      </c>
      <c r="UT1" s="43" t="s">
        <v>580</v>
      </c>
      <c r="UU1" s="43" t="s">
        <v>581</v>
      </c>
      <c r="UV1" s="43" t="s">
        <v>582</v>
      </c>
      <c r="UW1" s="43" t="s">
        <v>583</v>
      </c>
    </row>
    <row r="2" spans="1:569" s="43" customFormat="1" ht="15" customHeight="1" x14ac:dyDescent="0.25">
      <c r="A2" s="40" t="s">
        <v>3115</v>
      </c>
      <c r="B2" s="40" t="s">
        <v>123</v>
      </c>
      <c r="C2" s="40" t="s">
        <v>585</v>
      </c>
      <c r="D2" s="40" t="s">
        <v>586</v>
      </c>
      <c r="E2" s="40" t="s">
        <v>115</v>
      </c>
      <c r="F2" s="40">
        <v>20</v>
      </c>
      <c r="G2" s="40">
        <v>40</v>
      </c>
      <c r="H2" s="40">
        <v>60</v>
      </c>
      <c r="I2" s="40">
        <v>4</v>
      </c>
      <c r="J2" s="40" t="s">
        <v>587</v>
      </c>
      <c r="K2" s="40" t="s">
        <v>10</v>
      </c>
      <c r="L2" s="40" t="s">
        <v>588</v>
      </c>
      <c r="M2" s="40">
        <v>5</v>
      </c>
      <c r="N2" s="40">
        <v>35</v>
      </c>
      <c r="O2" s="40">
        <v>40</v>
      </c>
      <c r="P2" s="40" t="s">
        <v>589</v>
      </c>
      <c r="Q2" s="40" t="s">
        <v>590</v>
      </c>
      <c r="R2" s="40" t="s">
        <v>591</v>
      </c>
      <c r="S2" s="40" t="s">
        <v>592</v>
      </c>
      <c r="T2" s="40" t="s">
        <v>593</v>
      </c>
      <c r="U2" s="40" t="s">
        <v>594</v>
      </c>
      <c r="V2" s="40" t="s">
        <v>595</v>
      </c>
      <c r="W2" s="40" t="s">
        <v>596</v>
      </c>
      <c r="X2" s="40" t="s">
        <v>597</v>
      </c>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t="s">
        <v>598</v>
      </c>
      <c r="BB2" s="40" t="s">
        <v>599</v>
      </c>
      <c r="BC2" s="41" t="s">
        <v>600</v>
      </c>
      <c r="BD2" s="41" t="s">
        <v>601</v>
      </c>
      <c r="BE2" s="40" t="s">
        <v>602</v>
      </c>
      <c r="BF2" s="40" t="s">
        <v>99</v>
      </c>
      <c r="BG2" s="40" t="s">
        <v>31</v>
      </c>
      <c r="BH2" s="40" t="s">
        <v>603</v>
      </c>
      <c r="BI2" s="40">
        <v>5</v>
      </c>
      <c r="BJ2" s="40">
        <v>10</v>
      </c>
      <c r="BK2" s="40">
        <v>20</v>
      </c>
      <c r="BL2" s="40" t="s">
        <v>604</v>
      </c>
      <c r="BM2" s="40" t="s">
        <v>605</v>
      </c>
      <c r="BN2" s="40" t="s">
        <v>606</v>
      </c>
      <c r="BO2" s="40" t="s">
        <v>607</v>
      </c>
      <c r="BP2" s="40" t="s">
        <v>608</v>
      </c>
      <c r="BQ2" s="40" t="s">
        <v>609</v>
      </c>
      <c r="BR2" s="40" t="s">
        <v>610</v>
      </c>
      <c r="BS2" s="40" t="s">
        <v>611</v>
      </c>
      <c r="BT2" s="40" t="s">
        <v>612</v>
      </c>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t="s">
        <v>613</v>
      </c>
      <c r="CX2" s="40" t="s">
        <v>614</v>
      </c>
      <c r="CY2" s="41" t="s">
        <v>600</v>
      </c>
      <c r="CZ2" s="41" t="s">
        <v>615</v>
      </c>
      <c r="DA2" s="40" t="s">
        <v>616</v>
      </c>
      <c r="DB2" s="40" t="s">
        <v>99</v>
      </c>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1"/>
      <c r="EV2" s="41"/>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c r="IW2" s="40"/>
      <c r="IX2" s="40"/>
      <c r="IY2" s="40"/>
      <c r="IZ2" s="40"/>
      <c r="JA2" s="40"/>
      <c r="JB2" s="40"/>
      <c r="JC2" s="40"/>
      <c r="JD2" s="40"/>
      <c r="JE2" s="40"/>
      <c r="JF2" s="40"/>
      <c r="JG2" s="40"/>
      <c r="JH2" s="40"/>
      <c r="JI2" s="40"/>
      <c r="JJ2" s="40"/>
      <c r="JK2" s="40"/>
      <c r="JL2" s="40"/>
      <c r="JM2" s="40"/>
      <c r="JN2" s="40"/>
      <c r="JO2" s="40"/>
      <c r="JP2" s="40"/>
      <c r="JQ2" s="40"/>
      <c r="JR2" s="40"/>
      <c r="JS2" s="40"/>
      <c r="JT2" s="40"/>
      <c r="JU2" s="40"/>
      <c r="JV2" s="40"/>
      <c r="JW2" s="40"/>
      <c r="JX2" s="40"/>
      <c r="JY2" s="40"/>
      <c r="JZ2" s="40"/>
      <c r="KA2" s="40"/>
      <c r="KB2" s="40"/>
      <c r="KC2" s="40"/>
      <c r="KD2" s="40"/>
      <c r="KE2" s="40"/>
      <c r="KF2" s="40"/>
      <c r="KG2" s="40"/>
      <c r="KH2" s="40"/>
      <c r="KI2" s="40"/>
      <c r="KJ2" s="40"/>
      <c r="KK2" s="40"/>
      <c r="KL2" s="40"/>
      <c r="KM2" s="40"/>
      <c r="KN2" s="40"/>
      <c r="KO2" s="40"/>
      <c r="KP2" s="40"/>
      <c r="KQ2" s="40"/>
      <c r="KR2" s="40"/>
      <c r="KS2" s="40"/>
      <c r="KT2" s="40"/>
      <c r="KU2" s="40"/>
      <c r="KV2" s="40"/>
      <c r="KW2" s="40"/>
      <c r="KX2" s="40"/>
      <c r="KY2" s="40"/>
      <c r="KZ2" s="40"/>
      <c r="LA2" s="40"/>
      <c r="LB2" s="40"/>
      <c r="LC2" s="40"/>
      <c r="LD2" s="40"/>
      <c r="LE2" s="40"/>
      <c r="LF2" s="40"/>
      <c r="LG2" s="40"/>
      <c r="LH2" s="40"/>
      <c r="LI2" s="40"/>
      <c r="LJ2" s="40"/>
      <c r="LK2" s="40"/>
      <c r="LL2" s="40"/>
      <c r="LM2" s="40"/>
      <c r="LN2" s="40"/>
      <c r="LO2" s="40"/>
      <c r="LP2" s="40"/>
      <c r="LQ2" s="40"/>
      <c r="LR2" s="40"/>
      <c r="LS2" s="40"/>
      <c r="LT2" s="40"/>
      <c r="LU2" s="40"/>
      <c r="LV2" s="40"/>
      <c r="LW2" s="40"/>
      <c r="LX2" s="40"/>
      <c r="LY2" s="40"/>
      <c r="LZ2" s="40"/>
      <c r="MA2" s="40"/>
      <c r="MB2" s="40"/>
      <c r="MC2" s="40"/>
      <c r="MD2" s="40"/>
      <c r="ME2" s="40"/>
      <c r="MF2" s="40"/>
      <c r="MG2" s="40"/>
      <c r="MH2" s="40"/>
      <c r="MI2" s="40"/>
      <c r="MJ2" s="40"/>
      <c r="MK2" s="40"/>
      <c r="ML2" s="40"/>
      <c r="MM2" s="40"/>
      <c r="MN2" s="40"/>
      <c r="MO2" s="40"/>
      <c r="MP2" s="40"/>
      <c r="MQ2" s="40"/>
      <c r="MR2" s="40"/>
      <c r="MS2" s="40"/>
      <c r="MT2" s="40"/>
      <c r="MU2" s="40"/>
      <c r="MV2" s="40"/>
      <c r="MW2" s="40"/>
      <c r="MX2" s="40"/>
      <c r="MY2" s="40"/>
      <c r="MZ2" s="40"/>
      <c r="NA2" s="40"/>
      <c r="NB2" s="40"/>
      <c r="NC2" s="40"/>
      <c r="ND2" s="40"/>
      <c r="NE2" s="40"/>
      <c r="NF2" s="40"/>
      <c r="NG2" s="40"/>
      <c r="NH2" s="40"/>
      <c r="NI2" s="40"/>
      <c r="NJ2" s="40"/>
      <c r="NK2" s="40"/>
      <c r="NL2" s="40"/>
      <c r="NM2" s="40"/>
      <c r="NN2" s="40"/>
      <c r="NO2" s="40"/>
      <c r="NP2" s="40"/>
      <c r="NQ2" s="40"/>
      <c r="NR2" s="40"/>
      <c r="NS2" s="40"/>
      <c r="NT2" s="40"/>
      <c r="NU2" s="40"/>
      <c r="NV2" s="40"/>
      <c r="NW2" s="40"/>
      <c r="NX2" s="40"/>
      <c r="NY2" s="40"/>
      <c r="NZ2" s="40"/>
      <c r="OA2" s="40"/>
      <c r="OB2" s="40"/>
      <c r="OC2" s="40"/>
      <c r="OD2" s="40"/>
      <c r="OE2" s="40"/>
      <c r="OF2" s="40"/>
      <c r="OG2" s="40"/>
      <c r="OH2" s="40"/>
      <c r="OI2" s="40"/>
      <c r="OJ2" s="40"/>
      <c r="OK2" s="40"/>
      <c r="OL2" s="40"/>
      <c r="OM2" s="40"/>
      <c r="ON2" s="40"/>
      <c r="OO2" s="40"/>
      <c r="OP2" s="40"/>
      <c r="OQ2" s="40"/>
      <c r="OR2" s="40"/>
      <c r="OS2" s="40"/>
      <c r="OT2" s="40"/>
      <c r="OU2" s="40"/>
      <c r="OV2" s="40"/>
      <c r="OW2" s="40"/>
      <c r="OX2" s="40"/>
      <c r="OY2" s="40"/>
      <c r="OZ2" s="40"/>
      <c r="PA2" s="40"/>
      <c r="PB2" s="40"/>
      <c r="PC2" s="40"/>
      <c r="PD2" s="40"/>
      <c r="PE2" s="40"/>
      <c r="PF2" s="40"/>
      <c r="PG2" s="40"/>
      <c r="PH2" s="40"/>
      <c r="PI2" s="40"/>
      <c r="PJ2" s="40"/>
      <c r="PK2" s="40"/>
      <c r="PL2" s="40"/>
      <c r="PM2" s="40"/>
      <c r="PN2" s="40"/>
      <c r="PO2" s="40"/>
      <c r="PP2" s="40"/>
      <c r="PQ2" s="40"/>
      <c r="PR2" s="40"/>
      <c r="PS2" s="40"/>
      <c r="PT2" s="40"/>
      <c r="PU2" s="40"/>
      <c r="PV2" s="40"/>
      <c r="PW2" s="40"/>
      <c r="PX2" s="40"/>
      <c r="PY2" s="40"/>
      <c r="PZ2" s="40"/>
      <c r="QA2" s="40"/>
      <c r="QB2" s="40"/>
      <c r="QC2" s="40"/>
      <c r="QD2" s="40"/>
      <c r="QE2" s="40"/>
      <c r="QF2" s="40"/>
      <c r="QG2" s="40"/>
      <c r="QH2" s="40"/>
      <c r="QI2" s="40"/>
      <c r="QJ2" s="40"/>
      <c r="QK2" s="40"/>
      <c r="QL2" s="40"/>
      <c r="QM2" s="40"/>
      <c r="QN2" s="40"/>
      <c r="QO2" s="40"/>
      <c r="QP2" s="40"/>
      <c r="QQ2" s="40"/>
      <c r="QR2" s="40"/>
      <c r="QS2" s="40"/>
      <c r="QT2" s="40"/>
      <c r="QU2" s="40"/>
      <c r="QV2" s="40"/>
      <c r="QW2" s="40"/>
      <c r="QX2" s="40"/>
      <c r="QY2" s="40"/>
      <c r="QZ2" s="40"/>
      <c r="RA2" s="40"/>
      <c r="RB2" s="40"/>
      <c r="RC2" s="40"/>
      <c r="RD2" s="40"/>
      <c r="RE2" s="40"/>
      <c r="RF2" s="40"/>
      <c r="RG2" s="40"/>
      <c r="RH2" s="40"/>
      <c r="RI2" s="40"/>
      <c r="RJ2" s="40"/>
      <c r="RK2" s="40"/>
      <c r="RL2" s="40"/>
      <c r="RM2" s="40"/>
      <c r="RN2" s="40"/>
      <c r="RO2" s="40"/>
      <c r="RP2" s="40"/>
      <c r="RQ2" s="40"/>
      <c r="RR2" s="40"/>
      <c r="RS2" s="40"/>
      <c r="RT2" s="40"/>
      <c r="RU2" s="40"/>
      <c r="RV2" s="40"/>
      <c r="RW2" s="40" t="s">
        <v>617</v>
      </c>
      <c r="RX2" s="40" t="s">
        <v>618</v>
      </c>
      <c r="RY2" s="40"/>
      <c r="RZ2" s="40"/>
      <c r="SA2" s="40"/>
      <c r="SB2" s="40"/>
      <c r="SC2" s="40"/>
      <c r="SD2" s="40"/>
      <c r="SE2" s="40"/>
      <c r="SF2" s="40"/>
      <c r="SG2" s="40"/>
      <c r="SH2" s="40"/>
      <c r="SI2" s="40"/>
      <c r="SJ2" s="40"/>
      <c r="SK2" s="40"/>
      <c r="SL2" s="40"/>
      <c r="SM2" s="40"/>
      <c r="SN2" s="40"/>
      <c r="SO2" s="40"/>
      <c r="SP2" s="40"/>
      <c r="SQ2" s="40"/>
      <c r="SR2" s="40"/>
      <c r="SS2" s="40"/>
      <c r="ST2" s="40"/>
      <c r="SU2" s="40"/>
      <c r="SV2" s="40"/>
      <c r="SW2" s="40"/>
      <c r="SX2" s="40"/>
      <c r="SY2" s="40"/>
      <c r="SZ2" s="40"/>
      <c r="TA2" s="40"/>
      <c r="TB2" s="40"/>
      <c r="TC2" s="40"/>
      <c r="TD2" s="40"/>
      <c r="TE2" s="40"/>
      <c r="TF2" s="40"/>
      <c r="TG2" s="40"/>
      <c r="TH2" s="40"/>
      <c r="TI2" s="40"/>
      <c r="TJ2" s="40"/>
      <c r="TK2" s="42" t="s">
        <v>619</v>
      </c>
      <c r="TL2" s="42" t="s">
        <v>620</v>
      </c>
      <c r="TM2" s="42" t="s">
        <v>621</v>
      </c>
      <c r="TN2" s="42" t="s">
        <v>622</v>
      </c>
      <c r="TO2" s="42" t="s">
        <v>623</v>
      </c>
      <c r="TP2" s="42" t="s">
        <v>624</v>
      </c>
      <c r="TQ2" s="40"/>
      <c r="TR2" s="40"/>
      <c r="TS2" s="40"/>
      <c r="TT2" s="40"/>
      <c r="TU2" s="40"/>
      <c r="TV2" s="40"/>
      <c r="TW2" s="40"/>
      <c r="TX2" s="40"/>
      <c r="TY2" s="40"/>
      <c r="TZ2" s="40"/>
      <c r="UA2" s="40"/>
      <c r="UB2" s="40"/>
      <c r="UC2" s="40"/>
      <c r="UD2" s="40"/>
      <c r="UE2" s="40"/>
    </row>
    <row r="3" spans="1:569" s="43" customFormat="1" ht="15" customHeight="1" x14ac:dyDescent="0.25">
      <c r="A3" s="40" t="s">
        <v>3116</v>
      </c>
      <c r="B3" s="40" t="s">
        <v>106</v>
      </c>
      <c r="C3" s="40" t="s">
        <v>585</v>
      </c>
      <c r="D3" s="40" t="s">
        <v>625</v>
      </c>
      <c r="E3" s="40" t="s">
        <v>98</v>
      </c>
      <c r="F3" s="40">
        <v>11</v>
      </c>
      <c r="G3" s="40">
        <v>34</v>
      </c>
      <c r="H3" s="40">
        <v>45</v>
      </c>
      <c r="I3" s="40">
        <v>3</v>
      </c>
      <c r="J3" s="40" t="s">
        <v>3117</v>
      </c>
      <c r="K3" s="40" t="s">
        <v>10</v>
      </c>
      <c r="L3" s="40" t="s">
        <v>626</v>
      </c>
      <c r="M3" s="40">
        <v>4</v>
      </c>
      <c r="N3" s="40">
        <v>3</v>
      </c>
      <c r="O3" s="40">
        <v>4</v>
      </c>
      <c r="P3" s="40" t="s">
        <v>3118</v>
      </c>
      <c r="Q3" s="40" t="s">
        <v>3119</v>
      </c>
      <c r="R3" s="40" t="s">
        <v>3120</v>
      </c>
      <c r="S3" s="40" t="s">
        <v>3121</v>
      </c>
      <c r="T3" s="40" t="s">
        <v>3122</v>
      </c>
      <c r="U3" s="40" t="s">
        <v>3123</v>
      </c>
      <c r="V3" s="40" t="s">
        <v>3124</v>
      </c>
      <c r="W3" s="40" t="s">
        <v>3125</v>
      </c>
      <c r="X3" s="40" t="s">
        <v>3126</v>
      </c>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t="s">
        <v>627</v>
      </c>
      <c r="BB3" s="40" t="s">
        <v>628</v>
      </c>
      <c r="BC3" s="41" t="s">
        <v>107</v>
      </c>
      <c r="BD3" s="41" t="s">
        <v>629</v>
      </c>
      <c r="BE3" s="40" t="s">
        <v>630</v>
      </c>
      <c r="BF3" s="40" t="s">
        <v>101</v>
      </c>
      <c r="BG3" s="40" t="s">
        <v>31</v>
      </c>
      <c r="BH3" s="40" t="s">
        <v>631</v>
      </c>
      <c r="BI3" s="40">
        <v>1</v>
      </c>
      <c r="BJ3" s="40">
        <v>3</v>
      </c>
      <c r="BK3" s="40">
        <v>4</v>
      </c>
      <c r="BL3" s="40" t="s">
        <v>3127</v>
      </c>
      <c r="BM3" s="40" t="s">
        <v>632</v>
      </c>
      <c r="BN3" s="40" t="s">
        <v>633</v>
      </c>
      <c r="BO3" s="40" t="s">
        <v>3121</v>
      </c>
      <c r="BP3" s="40" t="s">
        <v>634</v>
      </c>
      <c r="BQ3" s="40" t="s">
        <v>635</v>
      </c>
      <c r="BR3" s="40" t="s">
        <v>636</v>
      </c>
      <c r="BS3" s="40" t="s">
        <v>637</v>
      </c>
      <c r="BT3" s="40" t="s">
        <v>638</v>
      </c>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t="s">
        <v>639</v>
      </c>
      <c r="CX3" s="40" t="s">
        <v>640</v>
      </c>
      <c r="CY3" s="41" t="s">
        <v>641</v>
      </c>
      <c r="CZ3" s="41" t="s">
        <v>642</v>
      </c>
      <c r="DA3" s="40" t="s">
        <v>643</v>
      </c>
      <c r="DB3" s="40" t="s">
        <v>101</v>
      </c>
      <c r="DC3" s="40" t="s">
        <v>32</v>
      </c>
      <c r="DD3" s="40" t="s">
        <v>644</v>
      </c>
      <c r="DE3" s="40">
        <v>6</v>
      </c>
      <c r="DF3" s="40">
        <v>28</v>
      </c>
      <c r="DG3" s="40">
        <v>37</v>
      </c>
      <c r="DH3" s="40" t="s">
        <v>3128</v>
      </c>
      <c r="DI3" s="40" t="s">
        <v>645</v>
      </c>
      <c r="DJ3" s="40" t="s">
        <v>3129</v>
      </c>
      <c r="DK3" s="40" t="s">
        <v>646</v>
      </c>
      <c r="DL3" s="40" t="s">
        <v>647</v>
      </c>
      <c r="DM3" s="40" t="s">
        <v>648</v>
      </c>
      <c r="DN3" s="40" t="s">
        <v>3130</v>
      </c>
      <c r="DO3" s="40" t="s">
        <v>649</v>
      </c>
      <c r="DP3" s="40" t="s">
        <v>647</v>
      </c>
      <c r="DQ3" s="40" t="s">
        <v>650</v>
      </c>
      <c r="DR3" s="40" t="s">
        <v>3131</v>
      </c>
      <c r="DS3" s="40" t="s">
        <v>651</v>
      </c>
      <c r="DT3" s="40" t="s">
        <v>652</v>
      </c>
      <c r="DU3" s="40" t="s">
        <v>653</v>
      </c>
      <c r="DV3" s="40" t="s">
        <v>3132</v>
      </c>
      <c r="DW3" s="40" t="s">
        <v>654</v>
      </c>
      <c r="DX3" s="40" t="s">
        <v>655</v>
      </c>
      <c r="DY3" s="40"/>
      <c r="DZ3" s="40"/>
      <c r="EA3" s="40"/>
      <c r="EB3" s="40"/>
      <c r="EC3" s="40"/>
      <c r="ED3" s="40"/>
      <c r="EE3" s="40"/>
      <c r="EF3" s="40"/>
      <c r="EG3" s="40"/>
      <c r="EH3" s="40"/>
      <c r="EI3" s="40"/>
      <c r="EJ3" s="40"/>
      <c r="EK3" s="40"/>
      <c r="EL3" s="40"/>
      <c r="EM3" s="40"/>
      <c r="EN3" s="40"/>
      <c r="EO3" s="40"/>
      <c r="EP3" s="40"/>
      <c r="EQ3" s="40"/>
      <c r="ER3" s="40"/>
      <c r="ES3" s="40" t="s">
        <v>3133</v>
      </c>
      <c r="ET3" s="40" t="s">
        <v>3134</v>
      </c>
      <c r="EU3" s="41" t="s">
        <v>656</v>
      </c>
      <c r="EV3" s="41" t="s">
        <v>657</v>
      </c>
      <c r="EW3" s="40" t="s">
        <v>658</v>
      </c>
      <c r="EX3" s="40" t="s">
        <v>99</v>
      </c>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c r="IW3" s="40"/>
      <c r="IX3" s="40"/>
      <c r="IY3" s="40"/>
      <c r="IZ3" s="40"/>
      <c r="JA3" s="40"/>
      <c r="JB3" s="40"/>
      <c r="JC3" s="40"/>
      <c r="JD3" s="40"/>
      <c r="JE3" s="40"/>
      <c r="JF3" s="40"/>
      <c r="JG3" s="40"/>
      <c r="JH3" s="40"/>
      <c r="JI3" s="40"/>
      <c r="JJ3" s="40"/>
      <c r="JK3" s="40"/>
      <c r="JL3" s="40"/>
      <c r="JM3" s="40"/>
      <c r="JN3" s="40"/>
      <c r="JO3" s="40"/>
      <c r="JP3" s="40"/>
      <c r="JQ3" s="40"/>
      <c r="JR3" s="40"/>
      <c r="JS3" s="40"/>
      <c r="JT3" s="40"/>
      <c r="JU3" s="40"/>
      <c r="JV3" s="40"/>
      <c r="JW3" s="40"/>
      <c r="JX3" s="40"/>
      <c r="JY3" s="40"/>
      <c r="JZ3" s="40"/>
      <c r="KA3" s="40"/>
      <c r="KB3" s="40"/>
      <c r="KC3" s="40"/>
      <c r="KD3" s="40"/>
      <c r="KE3" s="40"/>
      <c r="KF3" s="40"/>
      <c r="KG3" s="40"/>
      <c r="KH3" s="40"/>
      <c r="KI3" s="40"/>
      <c r="KJ3" s="40"/>
      <c r="KK3" s="40"/>
      <c r="KL3" s="40"/>
      <c r="KM3" s="40"/>
      <c r="KN3" s="40"/>
      <c r="KO3" s="40"/>
      <c r="KP3" s="40"/>
      <c r="KQ3" s="40"/>
      <c r="KR3" s="40"/>
      <c r="KS3" s="40"/>
      <c r="KT3" s="40"/>
      <c r="KU3" s="40"/>
      <c r="KV3" s="40"/>
      <c r="KW3" s="40"/>
      <c r="KX3" s="40"/>
      <c r="KY3" s="40"/>
      <c r="KZ3" s="40"/>
      <c r="LA3" s="40"/>
      <c r="LB3" s="40"/>
      <c r="LC3" s="40"/>
      <c r="LD3" s="40"/>
      <c r="LE3" s="40"/>
      <c r="LF3" s="40"/>
      <c r="LG3" s="40"/>
      <c r="LH3" s="40"/>
      <c r="LI3" s="40"/>
      <c r="LJ3" s="40"/>
      <c r="LK3" s="40"/>
      <c r="LL3" s="40"/>
      <c r="LM3" s="40"/>
      <c r="LN3" s="40"/>
      <c r="LO3" s="40"/>
      <c r="LP3" s="40"/>
      <c r="LQ3" s="40"/>
      <c r="LR3" s="40"/>
      <c r="LS3" s="40"/>
      <c r="LT3" s="40"/>
      <c r="LU3" s="40"/>
      <c r="LV3" s="40"/>
      <c r="LW3" s="40"/>
      <c r="LX3" s="40"/>
      <c r="LY3" s="40"/>
      <c r="LZ3" s="40"/>
      <c r="MA3" s="40"/>
      <c r="MB3" s="40"/>
      <c r="MC3" s="40"/>
      <c r="MD3" s="40"/>
      <c r="ME3" s="40"/>
      <c r="MF3" s="40"/>
      <c r="MG3" s="40"/>
      <c r="MH3" s="40"/>
      <c r="MI3" s="40"/>
      <c r="MJ3" s="40"/>
      <c r="MK3" s="40"/>
      <c r="ML3" s="40"/>
      <c r="MM3" s="40"/>
      <c r="MN3" s="40"/>
      <c r="MO3" s="40"/>
      <c r="MP3" s="40"/>
      <c r="MQ3" s="40"/>
      <c r="MR3" s="40"/>
      <c r="MS3" s="40"/>
      <c r="MT3" s="40"/>
      <c r="MU3" s="40"/>
      <c r="MV3" s="40"/>
      <c r="MW3" s="40"/>
      <c r="MX3" s="40"/>
      <c r="MY3" s="40"/>
      <c r="MZ3" s="40"/>
      <c r="NA3" s="40"/>
      <c r="NB3" s="40"/>
      <c r="NC3" s="40"/>
      <c r="ND3" s="40"/>
      <c r="NE3" s="40"/>
      <c r="NF3" s="40"/>
      <c r="NG3" s="40"/>
      <c r="NH3" s="40"/>
      <c r="NI3" s="40"/>
      <c r="NJ3" s="40"/>
      <c r="NK3" s="40"/>
      <c r="NL3" s="40"/>
      <c r="NM3" s="40"/>
      <c r="NN3" s="40"/>
      <c r="NO3" s="40"/>
      <c r="NP3" s="40"/>
      <c r="NQ3" s="40"/>
      <c r="NR3" s="40"/>
      <c r="NS3" s="40"/>
      <c r="NT3" s="40"/>
      <c r="NU3" s="40"/>
      <c r="NV3" s="40"/>
      <c r="NW3" s="40"/>
      <c r="NX3" s="40"/>
      <c r="NY3" s="40"/>
      <c r="NZ3" s="40"/>
      <c r="OA3" s="40"/>
      <c r="OB3" s="40"/>
      <c r="OC3" s="40"/>
      <c r="OD3" s="40"/>
      <c r="OE3" s="40"/>
      <c r="OF3" s="40"/>
      <c r="OG3" s="40"/>
      <c r="OH3" s="40"/>
      <c r="OI3" s="40"/>
      <c r="OJ3" s="40"/>
      <c r="OK3" s="40"/>
      <c r="OL3" s="40"/>
      <c r="OM3" s="40"/>
      <c r="ON3" s="40"/>
      <c r="OO3" s="40"/>
      <c r="OP3" s="40"/>
      <c r="OQ3" s="40"/>
      <c r="OR3" s="40"/>
      <c r="OS3" s="40"/>
      <c r="OT3" s="40"/>
      <c r="OU3" s="40"/>
      <c r="OV3" s="40"/>
      <c r="OW3" s="40"/>
      <c r="OX3" s="40"/>
      <c r="OY3" s="40"/>
      <c r="OZ3" s="40"/>
      <c r="PA3" s="40"/>
      <c r="PB3" s="40"/>
      <c r="PC3" s="40"/>
      <c r="PD3" s="40"/>
      <c r="PE3" s="40"/>
      <c r="PF3" s="40"/>
      <c r="PG3" s="40"/>
      <c r="PH3" s="40"/>
      <c r="PI3" s="40"/>
      <c r="PJ3" s="40"/>
      <c r="PK3" s="40"/>
      <c r="PL3" s="40"/>
      <c r="PM3" s="40"/>
      <c r="PN3" s="40"/>
      <c r="PO3" s="40"/>
      <c r="PP3" s="40"/>
      <c r="PQ3" s="40"/>
      <c r="PR3" s="40"/>
      <c r="PS3" s="40"/>
      <c r="PT3" s="40"/>
      <c r="PU3" s="40"/>
      <c r="PV3" s="40"/>
      <c r="PW3" s="40"/>
      <c r="PX3" s="40"/>
      <c r="PY3" s="40"/>
      <c r="PZ3" s="40"/>
      <c r="QA3" s="40"/>
      <c r="QB3" s="40"/>
      <c r="QC3" s="40"/>
      <c r="QD3" s="40"/>
      <c r="QE3" s="40"/>
      <c r="QF3" s="40"/>
      <c r="QG3" s="40"/>
      <c r="QH3" s="40"/>
      <c r="QI3" s="40"/>
      <c r="QJ3" s="40"/>
      <c r="QK3" s="40"/>
      <c r="QL3" s="40"/>
      <c r="QM3" s="40"/>
      <c r="QN3" s="40"/>
      <c r="QO3" s="40"/>
      <c r="QP3" s="40"/>
      <c r="QQ3" s="40"/>
      <c r="QR3" s="40"/>
      <c r="QS3" s="40"/>
      <c r="QT3" s="40"/>
      <c r="QU3" s="40"/>
      <c r="QV3" s="40"/>
      <c r="QW3" s="40"/>
      <c r="QX3" s="40"/>
      <c r="QY3" s="40"/>
      <c r="QZ3" s="40"/>
      <c r="RA3" s="40"/>
      <c r="RB3" s="40"/>
      <c r="RC3" s="40"/>
      <c r="RD3" s="40"/>
      <c r="RE3" s="40"/>
      <c r="RF3" s="40"/>
      <c r="RG3" s="40"/>
      <c r="RH3" s="40"/>
      <c r="RI3" s="40"/>
      <c r="RJ3" s="40"/>
      <c r="RK3" s="40"/>
      <c r="RL3" s="40"/>
      <c r="RM3" s="40"/>
      <c r="RN3" s="40"/>
      <c r="RO3" s="40"/>
      <c r="RP3" s="40"/>
      <c r="RQ3" s="40"/>
      <c r="RR3" s="40"/>
      <c r="RS3" s="40"/>
      <c r="RT3" s="40"/>
      <c r="RU3" s="40"/>
      <c r="RV3" s="40"/>
      <c r="RW3" s="40" t="s">
        <v>659</v>
      </c>
      <c r="RX3" s="40" t="s">
        <v>3135</v>
      </c>
      <c r="RY3" s="40" t="s">
        <v>660</v>
      </c>
      <c r="RZ3" s="40" t="s">
        <v>3136</v>
      </c>
      <c r="SA3" s="40" t="s">
        <v>662</v>
      </c>
      <c r="SB3" s="40" t="s">
        <v>3137</v>
      </c>
      <c r="SC3" s="40"/>
      <c r="SD3" s="40"/>
      <c r="SE3" s="40"/>
      <c r="SF3" s="40"/>
      <c r="SG3" s="40"/>
      <c r="SH3" s="40"/>
      <c r="SI3" s="40"/>
      <c r="SJ3" s="40"/>
      <c r="SK3" s="40"/>
      <c r="SL3" s="40"/>
      <c r="SM3" s="40"/>
      <c r="SN3" s="40"/>
      <c r="SO3" s="40"/>
      <c r="SP3" s="40"/>
      <c r="SQ3" s="40"/>
      <c r="SR3" s="40"/>
      <c r="SS3" s="40"/>
      <c r="ST3" s="40"/>
      <c r="SU3" s="40"/>
      <c r="SV3" s="40"/>
      <c r="SW3" s="40"/>
      <c r="SX3" s="40"/>
      <c r="SY3" s="40"/>
      <c r="SZ3" s="40"/>
      <c r="TA3" s="40"/>
      <c r="TB3" s="40"/>
      <c r="TC3" s="40"/>
      <c r="TD3" s="40"/>
      <c r="TE3" s="40"/>
      <c r="TF3" s="40"/>
      <c r="TG3" s="40"/>
      <c r="TH3" s="40"/>
      <c r="TI3" s="40"/>
      <c r="TJ3" s="40"/>
      <c r="TK3" s="42" t="s">
        <v>3138</v>
      </c>
      <c r="TL3" s="42" t="s">
        <v>3139</v>
      </c>
      <c r="TM3" s="42" t="s">
        <v>3140</v>
      </c>
      <c r="TN3" s="42" t="s">
        <v>3141</v>
      </c>
      <c r="TO3" s="42" t="s">
        <v>3142</v>
      </c>
      <c r="TP3" s="42" t="s">
        <v>3143</v>
      </c>
      <c r="TQ3" s="40"/>
      <c r="TR3" s="40"/>
      <c r="TS3" s="40"/>
      <c r="TT3" s="40"/>
      <c r="TU3" s="40"/>
      <c r="TV3" s="40"/>
      <c r="TW3" s="40"/>
      <c r="TX3" s="40"/>
      <c r="TY3" s="40"/>
      <c r="TZ3" s="40"/>
      <c r="UA3" s="40"/>
      <c r="UB3" s="40"/>
      <c r="UC3" s="40"/>
      <c r="UD3" s="40"/>
      <c r="UE3" s="40"/>
    </row>
    <row r="4" spans="1:569" s="43" customFormat="1" ht="15" customHeight="1" x14ac:dyDescent="0.25">
      <c r="A4" s="40" t="s">
        <v>266</v>
      </c>
      <c r="B4" s="40" t="s">
        <v>1092</v>
      </c>
      <c r="C4" s="40" t="s">
        <v>585</v>
      </c>
      <c r="D4" s="40" t="s">
        <v>1093</v>
      </c>
      <c r="E4" s="40" t="s">
        <v>108</v>
      </c>
      <c r="F4" s="40">
        <v>45</v>
      </c>
      <c r="G4" s="40">
        <v>0</v>
      </c>
      <c r="H4" s="40">
        <v>45</v>
      </c>
      <c r="I4" s="40">
        <v>3</v>
      </c>
      <c r="J4" s="40" t="s">
        <v>1094</v>
      </c>
      <c r="K4" s="40" t="s">
        <v>10</v>
      </c>
      <c r="L4" s="40" t="s">
        <v>1095</v>
      </c>
      <c r="M4" s="40">
        <v>10</v>
      </c>
      <c r="N4" s="40"/>
      <c r="O4" s="40">
        <v>10</v>
      </c>
      <c r="P4" s="40" t="s">
        <v>1096</v>
      </c>
      <c r="Q4" s="40" t="s">
        <v>1097</v>
      </c>
      <c r="R4" s="40" t="s">
        <v>1098</v>
      </c>
      <c r="S4" s="40" t="s">
        <v>3121</v>
      </c>
      <c r="T4" s="40" t="s">
        <v>1030</v>
      </c>
      <c r="U4" s="40" t="s">
        <v>1099</v>
      </c>
      <c r="V4" s="40" t="s">
        <v>1100</v>
      </c>
      <c r="W4" s="40" t="s">
        <v>3121</v>
      </c>
      <c r="X4" s="40" t="s">
        <v>1030</v>
      </c>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t="s">
        <v>1101</v>
      </c>
      <c r="BB4" s="40" t="s">
        <v>1102</v>
      </c>
      <c r="BC4" s="41" t="s">
        <v>1103</v>
      </c>
      <c r="BD4" s="41" t="s">
        <v>1104</v>
      </c>
      <c r="BE4" s="40" t="s">
        <v>1105</v>
      </c>
      <c r="BF4" s="40" t="s">
        <v>101</v>
      </c>
      <c r="BG4" s="40" t="s">
        <v>31</v>
      </c>
      <c r="BH4" s="40" t="s">
        <v>1106</v>
      </c>
      <c r="BI4" s="40">
        <v>35</v>
      </c>
      <c r="BJ4" s="40"/>
      <c r="BK4" s="40">
        <v>35</v>
      </c>
      <c r="BL4" s="40" t="s">
        <v>1107</v>
      </c>
      <c r="BM4" s="40" t="s">
        <v>1108</v>
      </c>
      <c r="BN4" s="40" t="s">
        <v>1109</v>
      </c>
      <c r="BO4" s="40" t="s">
        <v>3121</v>
      </c>
      <c r="BP4" s="40" t="s">
        <v>1030</v>
      </c>
      <c r="BQ4" s="40" t="s">
        <v>1110</v>
      </c>
      <c r="BR4" s="40" t="s">
        <v>1111</v>
      </c>
      <c r="BS4" s="40" t="s">
        <v>3174</v>
      </c>
      <c r="BT4" s="40" t="s">
        <v>1030</v>
      </c>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t="s">
        <v>1112</v>
      </c>
      <c r="CX4" s="40" t="s">
        <v>1113</v>
      </c>
      <c r="CY4" s="41" t="s">
        <v>1114</v>
      </c>
      <c r="CZ4" s="41" t="s">
        <v>1115</v>
      </c>
      <c r="DA4" s="40" t="s">
        <v>1116</v>
      </c>
      <c r="DB4" s="40" t="s">
        <v>101</v>
      </c>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1"/>
      <c r="EV4" s="41"/>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1"/>
      <c r="GR4" s="41"/>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c r="IW4" s="40"/>
      <c r="IX4" s="40"/>
      <c r="IY4" s="40"/>
      <c r="IZ4" s="40"/>
      <c r="JA4" s="40"/>
      <c r="JB4" s="40"/>
      <c r="JC4" s="40"/>
      <c r="JD4" s="40"/>
      <c r="JE4" s="40"/>
      <c r="JF4" s="40"/>
      <c r="JG4" s="40"/>
      <c r="JH4" s="40"/>
      <c r="JI4" s="40"/>
      <c r="JJ4" s="40"/>
      <c r="JK4" s="40"/>
      <c r="JL4" s="40"/>
      <c r="JM4" s="40"/>
      <c r="JN4" s="40"/>
      <c r="JO4" s="40"/>
      <c r="JP4" s="40"/>
      <c r="JQ4" s="40"/>
      <c r="JR4" s="40"/>
      <c r="JS4" s="40"/>
      <c r="JT4" s="40"/>
      <c r="JU4" s="40"/>
      <c r="JV4" s="40"/>
      <c r="JW4" s="40"/>
      <c r="JX4" s="40"/>
      <c r="JY4" s="40"/>
      <c r="JZ4" s="40"/>
      <c r="KA4" s="40"/>
      <c r="KB4" s="40"/>
      <c r="KC4" s="40"/>
      <c r="KD4" s="40"/>
      <c r="KE4" s="40"/>
      <c r="KF4" s="40"/>
      <c r="KG4" s="40"/>
      <c r="KH4" s="40"/>
      <c r="KI4" s="41"/>
      <c r="KJ4" s="41"/>
      <c r="KK4" s="40"/>
      <c r="KL4" s="40"/>
      <c r="KM4" s="40"/>
      <c r="KN4" s="40"/>
      <c r="KO4" s="40"/>
      <c r="KP4" s="40"/>
      <c r="KQ4" s="40"/>
      <c r="KR4" s="40"/>
      <c r="KS4" s="40"/>
      <c r="KT4" s="40"/>
      <c r="KU4" s="40"/>
      <c r="KV4" s="40"/>
      <c r="KW4" s="40"/>
      <c r="KX4" s="40"/>
      <c r="KY4" s="40"/>
      <c r="KZ4" s="40"/>
      <c r="LA4" s="40"/>
      <c r="LB4" s="40"/>
      <c r="LC4" s="40"/>
      <c r="LD4" s="40"/>
      <c r="LE4" s="40"/>
      <c r="LF4" s="40"/>
      <c r="LG4" s="40"/>
      <c r="LH4" s="40"/>
      <c r="LI4" s="40"/>
      <c r="LJ4" s="40"/>
      <c r="LK4" s="40"/>
      <c r="LL4" s="40"/>
      <c r="LM4" s="40"/>
      <c r="LN4" s="40"/>
      <c r="LO4" s="40"/>
      <c r="LP4" s="40"/>
      <c r="LQ4" s="40"/>
      <c r="LR4" s="40"/>
      <c r="LS4" s="40"/>
      <c r="LT4" s="40"/>
      <c r="LU4" s="40"/>
      <c r="LV4" s="40"/>
      <c r="LW4" s="40"/>
      <c r="LX4" s="40"/>
      <c r="LY4" s="40"/>
      <c r="LZ4" s="40"/>
      <c r="MA4" s="40"/>
      <c r="MB4" s="40"/>
      <c r="MC4" s="40"/>
      <c r="MD4" s="40"/>
      <c r="ME4" s="40"/>
      <c r="MF4" s="40"/>
      <c r="MG4" s="40"/>
      <c r="MH4" s="40"/>
      <c r="MI4" s="40"/>
      <c r="MJ4" s="40"/>
      <c r="MK4" s="40"/>
      <c r="ML4" s="40"/>
      <c r="MM4" s="40"/>
      <c r="MN4" s="40"/>
      <c r="MO4" s="40"/>
      <c r="MP4" s="40"/>
      <c r="MQ4" s="40"/>
      <c r="MR4" s="40"/>
      <c r="MS4" s="40"/>
      <c r="MT4" s="40"/>
      <c r="MU4" s="40"/>
      <c r="MV4" s="40"/>
      <c r="MW4" s="40"/>
      <c r="MX4" s="40"/>
      <c r="MY4" s="40"/>
      <c r="MZ4" s="40"/>
      <c r="NA4" s="40"/>
      <c r="NB4" s="40"/>
      <c r="NC4" s="40"/>
      <c r="ND4" s="40"/>
      <c r="NE4" s="40"/>
      <c r="NF4" s="40"/>
      <c r="NG4" s="40"/>
      <c r="NH4" s="40"/>
      <c r="NI4" s="40"/>
      <c r="NJ4" s="40"/>
      <c r="NK4" s="40"/>
      <c r="NL4" s="40"/>
      <c r="NM4" s="40"/>
      <c r="NN4" s="40"/>
      <c r="NO4" s="40"/>
      <c r="NP4" s="40"/>
      <c r="NQ4" s="40"/>
      <c r="NR4" s="40"/>
      <c r="NS4" s="40"/>
      <c r="NT4" s="40"/>
      <c r="NU4" s="40"/>
      <c r="NV4" s="40"/>
      <c r="NW4" s="40"/>
      <c r="NX4" s="40"/>
      <c r="NY4" s="40"/>
      <c r="NZ4" s="40"/>
      <c r="OA4" s="40"/>
      <c r="OB4" s="40"/>
      <c r="OC4" s="40"/>
      <c r="OD4" s="40"/>
      <c r="OE4" s="40"/>
      <c r="OF4" s="40"/>
      <c r="OG4" s="40"/>
      <c r="OH4" s="40"/>
      <c r="OI4" s="40"/>
      <c r="OJ4" s="40"/>
      <c r="OK4" s="40"/>
      <c r="OL4" s="40"/>
      <c r="OM4" s="40"/>
      <c r="ON4" s="40"/>
      <c r="OO4" s="40"/>
      <c r="OP4" s="40"/>
      <c r="OQ4" s="40"/>
      <c r="OR4" s="40"/>
      <c r="OS4" s="40"/>
      <c r="OT4" s="40"/>
      <c r="OU4" s="40"/>
      <c r="OV4" s="40"/>
      <c r="OW4" s="40"/>
      <c r="OX4" s="40"/>
      <c r="OY4" s="40"/>
      <c r="OZ4" s="40"/>
      <c r="PA4" s="40"/>
      <c r="PB4" s="40"/>
      <c r="PC4" s="40"/>
      <c r="PD4" s="40"/>
      <c r="PE4" s="40"/>
      <c r="PF4" s="40"/>
      <c r="PG4" s="40"/>
      <c r="PH4" s="40"/>
      <c r="PI4" s="40"/>
      <c r="PJ4" s="40"/>
      <c r="PK4" s="40"/>
      <c r="PL4" s="40"/>
      <c r="PM4" s="40"/>
      <c r="PN4" s="40"/>
      <c r="PO4" s="40"/>
      <c r="PP4" s="40"/>
      <c r="PQ4" s="40"/>
      <c r="PR4" s="40"/>
      <c r="PS4" s="40"/>
      <c r="PT4" s="40"/>
      <c r="PU4" s="40"/>
      <c r="PV4" s="40"/>
      <c r="PW4" s="40"/>
      <c r="PX4" s="40"/>
      <c r="PY4" s="40"/>
      <c r="PZ4" s="40"/>
      <c r="QA4" s="40"/>
      <c r="QB4" s="40"/>
      <c r="QC4" s="40"/>
      <c r="QD4" s="40"/>
      <c r="QE4" s="40"/>
      <c r="QF4" s="40"/>
      <c r="QG4" s="40"/>
      <c r="QH4" s="40"/>
      <c r="QI4" s="40"/>
      <c r="QJ4" s="40"/>
      <c r="QK4" s="40"/>
      <c r="QL4" s="40"/>
      <c r="QM4" s="40"/>
      <c r="QN4" s="40"/>
      <c r="QO4" s="40"/>
      <c r="QP4" s="40"/>
      <c r="QQ4" s="40"/>
      <c r="QR4" s="40"/>
      <c r="QS4" s="40"/>
      <c r="QT4" s="40"/>
      <c r="QU4" s="40"/>
      <c r="QV4" s="40"/>
      <c r="QW4" s="40"/>
      <c r="QX4" s="40"/>
      <c r="QY4" s="40"/>
      <c r="QZ4" s="40"/>
      <c r="RA4" s="40"/>
      <c r="RB4" s="40"/>
      <c r="RC4" s="40"/>
      <c r="RD4" s="40"/>
      <c r="RE4" s="40"/>
      <c r="RF4" s="40"/>
      <c r="RG4" s="40"/>
      <c r="RH4" s="40"/>
      <c r="RI4" s="40"/>
      <c r="RJ4" s="40"/>
      <c r="RK4" s="40"/>
      <c r="RL4" s="40"/>
      <c r="RM4" s="40"/>
      <c r="RN4" s="40"/>
      <c r="RO4" s="40"/>
      <c r="RP4" s="40"/>
      <c r="RQ4" s="40"/>
      <c r="RR4" s="40"/>
      <c r="RS4" s="40"/>
      <c r="RT4" s="40"/>
      <c r="RU4" s="40"/>
      <c r="RV4" s="40"/>
      <c r="RW4" s="40" t="s">
        <v>1117</v>
      </c>
      <c r="RX4" s="40" t="s">
        <v>1118</v>
      </c>
      <c r="RY4" s="40" t="s">
        <v>1119</v>
      </c>
      <c r="RZ4" s="40" t="s">
        <v>661</v>
      </c>
      <c r="SA4" s="40" t="s">
        <v>1033</v>
      </c>
      <c r="SB4" s="40" t="s">
        <v>1034</v>
      </c>
      <c r="SC4" s="40" t="s">
        <v>1120</v>
      </c>
      <c r="SD4" s="40" t="s">
        <v>1121</v>
      </c>
      <c r="SE4" s="40" t="s">
        <v>695</v>
      </c>
      <c r="SF4" s="40" t="s">
        <v>663</v>
      </c>
      <c r="SG4" s="40"/>
      <c r="SH4" s="40"/>
      <c r="SI4" s="40"/>
      <c r="SJ4" s="40"/>
      <c r="SK4" s="40"/>
      <c r="SL4" s="40"/>
      <c r="SM4" s="40"/>
      <c r="SN4" s="40"/>
      <c r="SO4" s="40"/>
      <c r="SP4" s="40"/>
      <c r="SQ4" s="40"/>
      <c r="SR4" s="40"/>
      <c r="SS4" s="40"/>
      <c r="ST4" s="40"/>
      <c r="SU4" s="40"/>
      <c r="SV4" s="40"/>
      <c r="SW4" s="40"/>
      <c r="SX4" s="40"/>
      <c r="SY4" s="40"/>
      <c r="SZ4" s="40"/>
      <c r="TA4" s="40"/>
      <c r="TB4" s="40"/>
      <c r="TC4" s="40"/>
      <c r="TD4" s="40"/>
      <c r="TE4" s="40"/>
      <c r="TF4" s="40"/>
      <c r="TG4" s="40"/>
      <c r="TH4" s="40"/>
      <c r="TI4" s="40"/>
      <c r="TJ4" s="40"/>
      <c r="TK4" s="40" t="s">
        <v>1122</v>
      </c>
      <c r="TL4" s="40" t="s">
        <v>1123</v>
      </c>
      <c r="TM4" s="40" t="s">
        <v>1124</v>
      </c>
      <c r="TN4" s="40" t="s">
        <v>1125</v>
      </c>
      <c r="TO4" s="40" t="s">
        <v>1126</v>
      </c>
      <c r="TP4" s="40" t="s">
        <v>1127</v>
      </c>
      <c r="TQ4" s="40" t="s">
        <v>1128</v>
      </c>
      <c r="TR4" s="40" t="s">
        <v>1129</v>
      </c>
      <c r="TS4" s="40" t="s">
        <v>1130</v>
      </c>
      <c r="TT4" s="40" t="s">
        <v>1131</v>
      </c>
      <c r="TU4" s="40" t="s">
        <v>1132</v>
      </c>
      <c r="TV4" s="40" t="s">
        <v>1133</v>
      </c>
      <c r="TW4" s="40" t="s">
        <v>1134</v>
      </c>
      <c r="TX4" s="40"/>
      <c r="TY4" s="40"/>
      <c r="TZ4" s="40"/>
      <c r="UA4" s="40"/>
      <c r="UB4" s="40"/>
      <c r="UC4" s="40"/>
      <c r="UD4" s="40"/>
      <c r="UE4" s="40"/>
    </row>
    <row r="5" spans="1:569" s="43" customFormat="1" ht="15" customHeight="1" x14ac:dyDescent="0.25">
      <c r="A5" s="40" t="s">
        <v>3144</v>
      </c>
      <c r="B5" s="40" t="s">
        <v>145</v>
      </c>
      <c r="C5" s="40" t="s">
        <v>585</v>
      </c>
      <c r="D5" s="40" t="s">
        <v>708</v>
      </c>
      <c r="E5" s="40" t="s">
        <v>144</v>
      </c>
      <c r="F5" s="40">
        <v>27</v>
      </c>
      <c r="G5" s="40">
        <v>48</v>
      </c>
      <c r="H5" s="40">
        <v>75</v>
      </c>
      <c r="I5" s="40">
        <v>5</v>
      </c>
      <c r="J5" s="40" t="s">
        <v>709</v>
      </c>
      <c r="K5" s="40" t="s">
        <v>10</v>
      </c>
      <c r="L5" s="40" t="s">
        <v>710</v>
      </c>
      <c r="M5" s="40">
        <v>3</v>
      </c>
      <c r="N5" s="40">
        <v>7</v>
      </c>
      <c r="O5" s="40">
        <v>10</v>
      </c>
      <c r="P5" s="40" t="s">
        <v>711</v>
      </c>
      <c r="Q5" s="40" t="s">
        <v>712</v>
      </c>
      <c r="R5" s="40" t="s">
        <v>713</v>
      </c>
      <c r="S5" s="40" t="s">
        <v>3121</v>
      </c>
      <c r="T5" s="40" t="s">
        <v>714</v>
      </c>
      <c r="U5" s="40" t="s">
        <v>715</v>
      </c>
      <c r="V5" s="40" t="s">
        <v>716</v>
      </c>
      <c r="W5" s="40" t="s">
        <v>717</v>
      </c>
      <c r="X5" s="40" t="s">
        <v>714</v>
      </c>
      <c r="Y5" s="40" t="s">
        <v>718</v>
      </c>
      <c r="Z5" s="40" t="s">
        <v>719</v>
      </c>
      <c r="AA5" s="40" t="s">
        <v>720</v>
      </c>
      <c r="AB5" s="40" t="s">
        <v>721</v>
      </c>
      <c r="AC5" s="40"/>
      <c r="AD5" s="40"/>
      <c r="AE5" s="40"/>
      <c r="AF5" s="40"/>
      <c r="AG5" s="40"/>
      <c r="AH5" s="40"/>
      <c r="AI5" s="40"/>
      <c r="AJ5" s="40"/>
      <c r="AK5" s="40"/>
      <c r="AL5" s="40"/>
      <c r="AM5" s="40"/>
      <c r="AN5" s="40"/>
      <c r="AO5" s="40"/>
      <c r="AP5" s="40"/>
      <c r="AQ5" s="40"/>
      <c r="AR5" s="40"/>
      <c r="AS5" s="40"/>
      <c r="AT5" s="40"/>
      <c r="AU5" s="40"/>
      <c r="AV5" s="40"/>
      <c r="AW5" s="40"/>
      <c r="AX5" s="40"/>
      <c r="AY5" s="40"/>
      <c r="AZ5" s="40"/>
      <c r="BA5" s="40" t="s">
        <v>722</v>
      </c>
      <c r="BB5" s="40" t="s">
        <v>723</v>
      </c>
      <c r="BC5" s="41" t="s">
        <v>724</v>
      </c>
      <c r="BD5" s="41" t="s">
        <v>725</v>
      </c>
      <c r="BE5" s="40" t="s">
        <v>726</v>
      </c>
      <c r="BF5" s="40" t="s">
        <v>101</v>
      </c>
      <c r="BG5" s="40" t="s">
        <v>31</v>
      </c>
      <c r="BH5" s="40" t="s">
        <v>727</v>
      </c>
      <c r="BI5" s="40">
        <v>8</v>
      </c>
      <c r="BJ5" s="40">
        <v>12</v>
      </c>
      <c r="BK5" s="40">
        <v>20</v>
      </c>
      <c r="BL5" s="40" t="s">
        <v>728</v>
      </c>
      <c r="BM5" s="40" t="s">
        <v>729</v>
      </c>
      <c r="BN5" s="40" t="s">
        <v>730</v>
      </c>
      <c r="BO5" s="40" t="s">
        <v>3121</v>
      </c>
      <c r="BP5" s="40" t="s">
        <v>731</v>
      </c>
      <c r="BQ5" s="40" t="s">
        <v>732</v>
      </c>
      <c r="BR5" s="40" t="s">
        <v>733</v>
      </c>
      <c r="BS5" s="40" t="s">
        <v>734</v>
      </c>
      <c r="BT5" s="40" t="s">
        <v>735</v>
      </c>
      <c r="BU5" s="40" t="s">
        <v>736</v>
      </c>
      <c r="BV5" s="40" t="s">
        <v>737</v>
      </c>
      <c r="BW5" s="40" t="s">
        <v>738</v>
      </c>
      <c r="BX5" s="40" t="s">
        <v>735</v>
      </c>
      <c r="BY5" s="40"/>
      <c r="BZ5" s="40"/>
      <c r="CA5" s="40"/>
      <c r="CB5" s="40"/>
      <c r="CC5" s="40"/>
      <c r="CD5" s="40"/>
      <c r="CE5" s="40"/>
      <c r="CF5" s="40"/>
      <c r="CG5" s="40"/>
      <c r="CH5" s="40"/>
      <c r="CI5" s="40"/>
      <c r="CJ5" s="40"/>
      <c r="CK5" s="40"/>
      <c r="CL5" s="40"/>
      <c r="CM5" s="40"/>
      <c r="CN5" s="40"/>
      <c r="CO5" s="40"/>
      <c r="CP5" s="40"/>
      <c r="CQ5" s="40"/>
      <c r="CR5" s="40"/>
      <c r="CS5" s="40"/>
      <c r="CT5" s="40"/>
      <c r="CU5" s="40"/>
      <c r="CV5" s="40"/>
      <c r="CW5" s="40" t="s">
        <v>739</v>
      </c>
      <c r="CX5" s="40" t="s">
        <v>740</v>
      </c>
      <c r="CY5" s="41" t="s">
        <v>523</v>
      </c>
      <c r="CZ5" s="41" t="s">
        <v>741</v>
      </c>
      <c r="DA5" s="40" t="s">
        <v>726</v>
      </c>
      <c r="DB5" s="40" t="s">
        <v>99</v>
      </c>
      <c r="DC5" s="40" t="s">
        <v>32</v>
      </c>
      <c r="DD5" s="40" t="s">
        <v>742</v>
      </c>
      <c r="DE5" s="40">
        <v>10</v>
      </c>
      <c r="DF5" s="40">
        <v>15</v>
      </c>
      <c r="DG5" s="40">
        <v>25</v>
      </c>
      <c r="DH5" s="40" t="s">
        <v>743</v>
      </c>
      <c r="DI5" s="40" t="s">
        <v>744</v>
      </c>
      <c r="DJ5" s="40" t="s">
        <v>745</v>
      </c>
      <c r="DK5" s="40" t="s">
        <v>746</v>
      </c>
      <c r="DL5" s="40" t="s">
        <v>731</v>
      </c>
      <c r="DM5" s="40" t="s">
        <v>747</v>
      </c>
      <c r="DN5" s="40" t="s">
        <v>748</v>
      </c>
      <c r="DO5" s="40" t="s">
        <v>749</v>
      </c>
      <c r="DP5" s="40" t="s">
        <v>731</v>
      </c>
      <c r="DQ5" s="40" t="s">
        <v>750</v>
      </c>
      <c r="DR5" s="40" t="s">
        <v>751</v>
      </c>
      <c r="DS5" s="40" t="s">
        <v>752</v>
      </c>
      <c r="DT5" s="40" t="s">
        <v>735</v>
      </c>
      <c r="DU5" s="40"/>
      <c r="DV5" s="40"/>
      <c r="DW5" s="40"/>
      <c r="DX5" s="40"/>
      <c r="DY5" s="40"/>
      <c r="DZ5" s="40"/>
      <c r="EA5" s="40"/>
      <c r="EB5" s="40"/>
      <c r="EC5" s="40"/>
      <c r="ED5" s="40"/>
      <c r="EE5" s="40"/>
      <c r="EF5" s="40"/>
      <c r="EG5" s="40"/>
      <c r="EH5" s="40"/>
      <c r="EI5" s="40"/>
      <c r="EJ5" s="40"/>
      <c r="EK5" s="40"/>
      <c r="EL5" s="40"/>
      <c r="EM5" s="40"/>
      <c r="EN5" s="40"/>
      <c r="EO5" s="40"/>
      <c r="EP5" s="40"/>
      <c r="EQ5" s="40"/>
      <c r="ER5" s="40"/>
      <c r="ES5" s="40" t="s">
        <v>753</v>
      </c>
      <c r="ET5" s="40" t="s">
        <v>754</v>
      </c>
      <c r="EU5" s="41" t="s">
        <v>755</v>
      </c>
      <c r="EV5" s="41" t="s">
        <v>741</v>
      </c>
      <c r="EW5" s="40" t="s">
        <v>756</v>
      </c>
      <c r="EX5" s="40" t="s">
        <v>99</v>
      </c>
      <c r="EY5" s="40" t="s">
        <v>33</v>
      </c>
      <c r="EZ5" s="40" t="s">
        <v>757</v>
      </c>
      <c r="FA5" s="40">
        <v>3</v>
      </c>
      <c r="FB5" s="40">
        <v>7</v>
      </c>
      <c r="FC5" s="40">
        <v>10</v>
      </c>
      <c r="FD5" s="40" t="s">
        <v>758</v>
      </c>
      <c r="FE5" s="40" t="s">
        <v>759</v>
      </c>
      <c r="FF5" s="40" t="s">
        <v>760</v>
      </c>
      <c r="FG5" s="40" t="s">
        <v>761</v>
      </c>
      <c r="FH5" s="40" t="s">
        <v>735</v>
      </c>
      <c r="FI5" s="40" t="s">
        <v>300</v>
      </c>
      <c r="FJ5" s="40" t="s">
        <v>762</v>
      </c>
      <c r="FK5" s="40" t="s">
        <v>763</v>
      </c>
      <c r="FL5" s="40" t="s">
        <v>731</v>
      </c>
      <c r="FM5" s="40" t="s">
        <v>764</v>
      </c>
      <c r="FN5" s="40" t="s">
        <v>765</v>
      </c>
      <c r="FO5" s="40" t="s">
        <v>766</v>
      </c>
      <c r="FP5" s="40" t="s">
        <v>735</v>
      </c>
      <c r="FQ5" s="40"/>
      <c r="FR5" s="40"/>
      <c r="FS5" s="40"/>
      <c r="FT5" s="40"/>
      <c r="FU5" s="40"/>
      <c r="FV5" s="40"/>
      <c r="FW5" s="40"/>
      <c r="FX5" s="40"/>
      <c r="FY5" s="40"/>
      <c r="FZ5" s="40"/>
      <c r="GA5" s="40"/>
      <c r="GB5" s="40"/>
      <c r="GC5" s="40"/>
      <c r="GD5" s="40"/>
      <c r="GE5" s="40"/>
      <c r="GF5" s="40"/>
      <c r="GG5" s="40"/>
      <c r="GH5" s="40"/>
      <c r="GI5" s="40"/>
      <c r="GJ5" s="40"/>
      <c r="GK5" s="40"/>
      <c r="GL5" s="40"/>
      <c r="GM5" s="40"/>
      <c r="GN5" s="40"/>
      <c r="GO5" s="40" t="s">
        <v>767</v>
      </c>
      <c r="GP5" s="40" t="s">
        <v>768</v>
      </c>
      <c r="GQ5" s="40" t="s">
        <v>523</v>
      </c>
      <c r="GR5" s="40" t="s">
        <v>741</v>
      </c>
      <c r="GS5" s="40" t="s">
        <v>756</v>
      </c>
      <c r="GT5" s="40" t="s">
        <v>99</v>
      </c>
      <c r="GU5" s="40" t="s">
        <v>34</v>
      </c>
      <c r="GV5" s="40" t="s">
        <v>769</v>
      </c>
      <c r="GW5" s="40">
        <v>3</v>
      </c>
      <c r="GX5" s="40">
        <v>7</v>
      </c>
      <c r="GY5" s="40">
        <v>10</v>
      </c>
      <c r="GZ5" s="40" t="s">
        <v>770</v>
      </c>
      <c r="HA5" s="40" t="s">
        <v>771</v>
      </c>
      <c r="HB5" s="40" t="s">
        <v>772</v>
      </c>
      <c r="HC5" s="40" t="s">
        <v>773</v>
      </c>
      <c r="HD5" s="40" t="s">
        <v>731</v>
      </c>
      <c r="HE5" s="40" t="s">
        <v>774</v>
      </c>
      <c r="HF5" s="40" t="s">
        <v>775</v>
      </c>
      <c r="HG5" s="40" t="s">
        <v>776</v>
      </c>
      <c r="HH5" s="40" t="s">
        <v>731</v>
      </c>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t="s">
        <v>777</v>
      </c>
      <c r="IL5" s="40" t="s">
        <v>778</v>
      </c>
      <c r="IM5" s="40" t="s">
        <v>523</v>
      </c>
      <c r="IN5" s="40" t="s">
        <v>741</v>
      </c>
      <c r="IO5" s="40" t="s">
        <v>779</v>
      </c>
      <c r="IP5" s="40" t="s">
        <v>101</v>
      </c>
      <c r="IQ5" s="40"/>
      <c r="IR5" s="40"/>
      <c r="IS5" s="40"/>
      <c r="IT5" s="40"/>
      <c r="IU5" s="40"/>
      <c r="IV5" s="40"/>
      <c r="IW5" s="40"/>
      <c r="IX5" s="40"/>
      <c r="IY5" s="40"/>
      <c r="IZ5" s="40"/>
      <c r="JA5" s="40"/>
      <c r="JB5" s="40"/>
      <c r="JC5" s="40"/>
      <c r="JD5" s="40"/>
      <c r="JE5" s="40"/>
      <c r="JF5" s="40"/>
      <c r="JG5" s="40"/>
      <c r="JH5" s="40"/>
      <c r="JI5" s="40"/>
      <c r="JJ5" s="40"/>
      <c r="JK5" s="40"/>
      <c r="JL5" s="40"/>
      <c r="JM5" s="40"/>
      <c r="JN5" s="40"/>
      <c r="JO5" s="40"/>
      <c r="JP5" s="40"/>
      <c r="JQ5" s="40"/>
      <c r="JR5" s="40"/>
      <c r="JS5" s="40"/>
      <c r="JT5" s="40"/>
      <c r="JU5" s="40"/>
      <c r="JV5" s="40"/>
      <c r="JW5" s="40"/>
      <c r="JX5" s="40"/>
      <c r="JY5" s="40"/>
      <c r="JZ5" s="40"/>
      <c r="KA5" s="40"/>
      <c r="KB5" s="40"/>
      <c r="KC5" s="40"/>
      <c r="KD5" s="40"/>
      <c r="KE5" s="40"/>
      <c r="KF5" s="40"/>
      <c r="KG5" s="40"/>
      <c r="KH5" s="40"/>
      <c r="KI5" s="40"/>
      <c r="KJ5" s="40"/>
      <c r="KK5" s="40"/>
      <c r="KL5" s="40"/>
      <c r="KM5" s="40"/>
      <c r="KN5" s="40"/>
      <c r="KO5" s="40"/>
      <c r="KP5" s="40"/>
      <c r="KQ5" s="40"/>
      <c r="KR5" s="40"/>
      <c r="KS5" s="40"/>
      <c r="KT5" s="40"/>
      <c r="KU5" s="40"/>
      <c r="KV5" s="40"/>
      <c r="KW5" s="40"/>
      <c r="KX5" s="40"/>
      <c r="KY5" s="40"/>
      <c r="KZ5" s="40"/>
      <c r="LA5" s="40"/>
      <c r="LB5" s="40"/>
      <c r="LC5" s="40"/>
      <c r="LD5" s="40"/>
      <c r="LE5" s="40"/>
      <c r="LF5" s="40"/>
      <c r="LG5" s="40"/>
      <c r="LH5" s="40"/>
      <c r="LI5" s="40"/>
      <c r="LJ5" s="40"/>
      <c r="LK5" s="40"/>
      <c r="LL5" s="40"/>
      <c r="LM5" s="40"/>
      <c r="LN5" s="40"/>
      <c r="LO5" s="40"/>
      <c r="LP5" s="40"/>
      <c r="LQ5" s="40"/>
      <c r="LR5" s="40"/>
      <c r="LS5" s="40"/>
      <c r="LT5" s="40"/>
      <c r="LU5" s="40"/>
      <c r="LV5" s="40"/>
      <c r="LW5" s="40"/>
      <c r="LX5" s="40"/>
      <c r="LY5" s="40"/>
      <c r="LZ5" s="40"/>
      <c r="MA5" s="40"/>
      <c r="MB5" s="40"/>
      <c r="MC5" s="40"/>
      <c r="MD5" s="40"/>
      <c r="ME5" s="40"/>
      <c r="MF5" s="40"/>
      <c r="MG5" s="40"/>
      <c r="MH5" s="40"/>
      <c r="MI5" s="40"/>
      <c r="MJ5" s="40"/>
      <c r="MK5" s="40"/>
      <c r="ML5" s="40"/>
      <c r="MM5" s="40"/>
      <c r="MN5" s="40"/>
      <c r="MO5" s="40"/>
      <c r="MP5" s="40"/>
      <c r="MQ5" s="40"/>
      <c r="MR5" s="40"/>
      <c r="MS5" s="40"/>
      <c r="MT5" s="40"/>
      <c r="MU5" s="40"/>
      <c r="MV5" s="40"/>
      <c r="MW5" s="40"/>
      <c r="MX5" s="40"/>
      <c r="MY5" s="40"/>
      <c r="MZ5" s="40"/>
      <c r="NA5" s="40"/>
      <c r="NB5" s="40"/>
      <c r="NC5" s="40"/>
      <c r="ND5" s="40"/>
      <c r="NE5" s="40"/>
      <c r="NF5" s="40"/>
      <c r="NG5" s="40"/>
      <c r="NH5" s="40"/>
      <c r="NI5" s="40"/>
      <c r="NJ5" s="40"/>
      <c r="NK5" s="40"/>
      <c r="NL5" s="40"/>
      <c r="NM5" s="40"/>
      <c r="NN5" s="40"/>
      <c r="NO5" s="40"/>
      <c r="NP5" s="40"/>
      <c r="NQ5" s="40"/>
      <c r="NR5" s="40"/>
      <c r="NS5" s="40"/>
      <c r="NT5" s="40"/>
      <c r="NU5" s="40"/>
      <c r="NV5" s="40"/>
      <c r="NW5" s="40"/>
      <c r="NX5" s="40"/>
      <c r="NY5" s="40"/>
      <c r="NZ5" s="40"/>
      <c r="OA5" s="40"/>
      <c r="OB5" s="40"/>
      <c r="OC5" s="40"/>
      <c r="OD5" s="40"/>
      <c r="OE5" s="40"/>
      <c r="OF5" s="40"/>
      <c r="OG5" s="40"/>
      <c r="OH5" s="40"/>
      <c r="OI5" s="40"/>
      <c r="OJ5" s="40"/>
      <c r="OK5" s="40"/>
      <c r="OL5" s="40"/>
      <c r="OM5" s="40"/>
      <c r="ON5" s="40"/>
      <c r="OO5" s="40"/>
      <c r="OP5" s="40"/>
      <c r="OQ5" s="40"/>
      <c r="OR5" s="40"/>
      <c r="OS5" s="40"/>
      <c r="OT5" s="40"/>
      <c r="OU5" s="40"/>
      <c r="OV5" s="40"/>
      <c r="OW5" s="40"/>
      <c r="OX5" s="40"/>
      <c r="OY5" s="40"/>
      <c r="OZ5" s="40"/>
      <c r="PA5" s="40"/>
      <c r="PB5" s="40"/>
      <c r="PC5" s="40"/>
      <c r="PD5" s="40"/>
      <c r="PE5" s="40"/>
      <c r="PF5" s="40"/>
      <c r="PG5" s="40"/>
      <c r="PH5" s="40"/>
      <c r="PI5" s="40"/>
      <c r="PJ5" s="40"/>
      <c r="PK5" s="40"/>
      <c r="PL5" s="40"/>
      <c r="PM5" s="40"/>
      <c r="PN5" s="40"/>
      <c r="PO5" s="40"/>
      <c r="PP5" s="40"/>
      <c r="PQ5" s="40"/>
      <c r="PR5" s="40"/>
      <c r="PS5" s="40"/>
      <c r="PT5" s="40"/>
      <c r="PU5" s="40"/>
      <c r="PV5" s="40"/>
      <c r="PW5" s="40"/>
      <c r="PX5" s="40"/>
      <c r="PY5" s="40"/>
      <c r="PZ5" s="40"/>
      <c r="QA5" s="40"/>
      <c r="QB5" s="40"/>
      <c r="QC5" s="40"/>
      <c r="QD5" s="40"/>
      <c r="QE5" s="40"/>
      <c r="QF5" s="40"/>
      <c r="QG5" s="40"/>
      <c r="QH5" s="40"/>
      <c r="QI5" s="40"/>
      <c r="QJ5" s="40"/>
      <c r="QK5" s="40"/>
      <c r="QL5" s="40"/>
      <c r="QM5" s="40"/>
      <c r="QN5" s="40"/>
      <c r="QO5" s="40"/>
      <c r="QP5" s="40"/>
      <c r="QQ5" s="40"/>
      <c r="QR5" s="40"/>
      <c r="QS5" s="40"/>
      <c r="QT5" s="40"/>
      <c r="QU5" s="40"/>
      <c r="QV5" s="40"/>
      <c r="QW5" s="40"/>
      <c r="QX5" s="40"/>
      <c r="QY5" s="40"/>
      <c r="QZ5" s="40"/>
      <c r="RA5" s="40"/>
      <c r="RB5" s="40"/>
      <c r="RC5" s="40"/>
      <c r="RD5" s="40"/>
      <c r="RE5" s="40"/>
      <c r="RF5" s="40"/>
      <c r="RG5" s="40"/>
      <c r="RH5" s="40"/>
      <c r="RI5" s="40"/>
      <c r="RJ5" s="40"/>
      <c r="RK5" s="40"/>
      <c r="RL5" s="40"/>
      <c r="RM5" s="40"/>
      <c r="RN5" s="40"/>
      <c r="RO5" s="40"/>
      <c r="RP5" s="40"/>
      <c r="RQ5" s="40"/>
      <c r="RR5" s="40"/>
      <c r="RS5" s="40"/>
      <c r="RT5" s="40"/>
      <c r="RU5" s="40"/>
      <c r="RV5" s="40"/>
      <c r="RW5" s="40" t="s">
        <v>780</v>
      </c>
      <c r="RX5" s="40" t="s">
        <v>781</v>
      </c>
      <c r="RY5" s="40" t="s">
        <v>782</v>
      </c>
      <c r="RZ5" s="40" t="s">
        <v>783</v>
      </c>
      <c r="SA5" s="40" t="s">
        <v>784</v>
      </c>
      <c r="SB5" s="40" t="s">
        <v>785</v>
      </c>
      <c r="SC5" s="40" t="s">
        <v>551</v>
      </c>
      <c r="SD5" s="40" t="s">
        <v>786</v>
      </c>
      <c r="SE5" s="40" t="s">
        <v>787</v>
      </c>
      <c r="SF5" s="40" t="s">
        <v>788</v>
      </c>
      <c r="SG5" s="40" t="s">
        <v>789</v>
      </c>
      <c r="SH5" s="40" t="s">
        <v>790</v>
      </c>
      <c r="SI5" s="40" t="s">
        <v>791</v>
      </c>
      <c r="SJ5" s="40" t="s">
        <v>792</v>
      </c>
      <c r="SK5" s="40" t="s">
        <v>793</v>
      </c>
      <c r="SL5" s="40" t="s">
        <v>794</v>
      </c>
      <c r="SM5" s="40" t="s">
        <v>795</v>
      </c>
      <c r="SN5" s="40" t="s">
        <v>796</v>
      </c>
      <c r="SO5" s="40" t="s">
        <v>797</v>
      </c>
      <c r="SP5" s="40" t="s">
        <v>798</v>
      </c>
      <c r="SQ5" s="40"/>
      <c r="SR5" s="40"/>
      <c r="SS5" s="40"/>
      <c r="ST5" s="40"/>
      <c r="SU5" s="40"/>
      <c r="SV5" s="40"/>
      <c r="SW5" s="40"/>
      <c r="SX5" s="40"/>
      <c r="SY5" s="40"/>
      <c r="SZ5" s="40"/>
      <c r="TA5" s="40"/>
      <c r="TB5" s="40"/>
      <c r="TC5" s="40"/>
      <c r="TD5" s="40"/>
      <c r="TE5" s="40"/>
      <c r="TF5" s="40"/>
      <c r="TG5" s="40"/>
      <c r="TH5" s="40"/>
      <c r="TI5" s="40"/>
      <c r="TJ5" s="40"/>
      <c r="TK5" s="40" t="s">
        <v>799</v>
      </c>
      <c r="TL5" s="40" t="s">
        <v>800</v>
      </c>
      <c r="TM5" s="40" t="s">
        <v>801</v>
      </c>
      <c r="TN5" s="40" t="s">
        <v>802</v>
      </c>
      <c r="TO5" s="40" t="s">
        <v>803</v>
      </c>
      <c r="TP5" s="40" t="s">
        <v>804</v>
      </c>
      <c r="TQ5" s="40" t="s">
        <v>805</v>
      </c>
      <c r="TR5" s="40" t="s">
        <v>806</v>
      </c>
      <c r="TS5" s="40" t="s">
        <v>807</v>
      </c>
      <c r="TT5" s="40" t="s">
        <v>808</v>
      </c>
      <c r="TU5" s="40"/>
      <c r="TV5" s="40"/>
      <c r="TW5" s="40"/>
      <c r="TX5" s="40"/>
      <c r="TY5" s="40"/>
      <c r="TZ5" s="40"/>
      <c r="UA5" s="40"/>
      <c r="UB5" s="40"/>
      <c r="UC5" s="40"/>
      <c r="UD5" s="40"/>
      <c r="UE5" s="40"/>
    </row>
    <row r="6" spans="1:569" s="43" customFormat="1" ht="15" customHeight="1" x14ac:dyDescent="0.25">
      <c r="A6" s="40" t="s">
        <v>3145</v>
      </c>
      <c r="B6" s="40" t="s">
        <v>165</v>
      </c>
      <c r="C6" s="40" t="s">
        <v>585</v>
      </c>
      <c r="D6" s="40" t="s">
        <v>146</v>
      </c>
      <c r="E6" s="40" t="s">
        <v>144</v>
      </c>
      <c r="F6" s="40">
        <v>18</v>
      </c>
      <c r="G6" s="40">
        <v>27</v>
      </c>
      <c r="H6" s="40">
        <v>45</v>
      </c>
      <c r="I6" s="40">
        <v>3</v>
      </c>
      <c r="J6" s="40" t="s">
        <v>284</v>
      </c>
      <c r="K6" s="40" t="s">
        <v>10</v>
      </c>
      <c r="L6" s="40" t="s">
        <v>285</v>
      </c>
      <c r="M6" s="40">
        <v>7</v>
      </c>
      <c r="N6" s="40">
        <v>11</v>
      </c>
      <c r="O6" s="40">
        <v>18</v>
      </c>
      <c r="P6" s="40" t="s">
        <v>286</v>
      </c>
      <c r="Q6" s="40" t="s">
        <v>287</v>
      </c>
      <c r="R6" s="40" t="s">
        <v>288</v>
      </c>
      <c r="S6" s="40" t="s">
        <v>289</v>
      </c>
      <c r="T6" s="40" t="s">
        <v>290</v>
      </c>
      <c r="U6" s="40" t="s">
        <v>291</v>
      </c>
      <c r="V6" s="40" t="s">
        <v>292</v>
      </c>
      <c r="W6" s="40" t="s">
        <v>293</v>
      </c>
      <c r="X6" s="40" t="s">
        <v>294</v>
      </c>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t="s">
        <v>295</v>
      </c>
      <c r="BB6" s="40" t="s">
        <v>296</v>
      </c>
      <c r="BC6" s="41" t="s">
        <v>297</v>
      </c>
      <c r="BD6" s="41" t="s">
        <v>298</v>
      </c>
      <c r="BE6" s="40" t="s">
        <v>299</v>
      </c>
      <c r="BF6" s="40" t="s">
        <v>101</v>
      </c>
      <c r="BG6" s="40" t="s">
        <v>31</v>
      </c>
      <c r="BH6" s="40" t="s">
        <v>300</v>
      </c>
      <c r="BI6" s="40">
        <v>11</v>
      </c>
      <c r="BJ6" s="40">
        <v>16</v>
      </c>
      <c r="BK6" s="40">
        <v>27</v>
      </c>
      <c r="BL6" s="40" t="s">
        <v>301</v>
      </c>
      <c r="BM6" s="40" t="s">
        <v>302</v>
      </c>
      <c r="BN6" s="40" t="s">
        <v>303</v>
      </c>
      <c r="BO6" s="40" t="s">
        <v>304</v>
      </c>
      <c r="BP6" s="40" t="s">
        <v>290</v>
      </c>
      <c r="BQ6" s="40" t="s">
        <v>305</v>
      </c>
      <c r="BR6" s="40" t="s">
        <v>306</v>
      </c>
      <c r="BS6" s="40" t="s">
        <v>307</v>
      </c>
      <c r="BT6" s="40" t="s">
        <v>308</v>
      </c>
      <c r="BU6" s="40" t="s">
        <v>309</v>
      </c>
      <c r="BV6" s="40" t="s">
        <v>310</v>
      </c>
      <c r="BW6" s="40" t="s">
        <v>311</v>
      </c>
      <c r="BX6" s="40" t="s">
        <v>290</v>
      </c>
      <c r="BY6" s="40"/>
      <c r="BZ6" s="40"/>
      <c r="CA6" s="40"/>
      <c r="CB6" s="40"/>
      <c r="CC6" s="40"/>
      <c r="CD6" s="40"/>
      <c r="CE6" s="40"/>
      <c r="CF6" s="40"/>
      <c r="CG6" s="40"/>
      <c r="CH6" s="40"/>
      <c r="CI6" s="40"/>
      <c r="CJ6" s="40"/>
      <c r="CK6" s="40"/>
      <c r="CL6" s="40"/>
      <c r="CM6" s="40"/>
      <c r="CN6" s="40"/>
      <c r="CO6" s="40"/>
      <c r="CP6" s="40"/>
      <c r="CQ6" s="40"/>
      <c r="CR6" s="40"/>
      <c r="CS6" s="40"/>
      <c r="CT6" s="40"/>
      <c r="CU6" s="40"/>
      <c r="CV6" s="40"/>
      <c r="CW6" s="40" t="s">
        <v>312</v>
      </c>
      <c r="CX6" s="40" t="s">
        <v>313</v>
      </c>
      <c r="CY6" s="41" t="s">
        <v>314</v>
      </c>
      <c r="CZ6" s="41" t="s">
        <v>315</v>
      </c>
      <c r="DA6" s="40" t="s">
        <v>316</v>
      </c>
      <c r="DB6" s="40" t="s">
        <v>101</v>
      </c>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1"/>
      <c r="EV6" s="41"/>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1"/>
      <c r="GR6" s="41"/>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c r="IV6" s="40"/>
      <c r="IW6" s="40"/>
      <c r="IX6" s="40"/>
      <c r="IY6" s="40"/>
      <c r="IZ6" s="40"/>
      <c r="JA6" s="40"/>
      <c r="JB6" s="40"/>
      <c r="JC6" s="40"/>
      <c r="JD6" s="40"/>
      <c r="JE6" s="40"/>
      <c r="JF6" s="40"/>
      <c r="JG6" s="40"/>
      <c r="JH6" s="40"/>
      <c r="JI6" s="40"/>
      <c r="JJ6" s="40"/>
      <c r="JK6" s="40"/>
      <c r="JL6" s="40"/>
      <c r="JM6" s="40"/>
      <c r="JN6" s="40"/>
      <c r="JO6" s="40"/>
      <c r="JP6" s="40"/>
      <c r="JQ6" s="40"/>
      <c r="JR6" s="40"/>
      <c r="JS6" s="40"/>
      <c r="JT6" s="40"/>
      <c r="JU6" s="40"/>
      <c r="JV6" s="40"/>
      <c r="JW6" s="40"/>
      <c r="JX6" s="40"/>
      <c r="JY6" s="40"/>
      <c r="JZ6" s="40"/>
      <c r="KA6" s="40"/>
      <c r="KB6" s="40"/>
      <c r="KC6" s="40"/>
      <c r="KD6" s="40"/>
      <c r="KE6" s="40"/>
      <c r="KF6" s="40"/>
      <c r="KG6" s="40"/>
      <c r="KH6" s="40"/>
      <c r="KI6" s="41"/>
      <c r="KJ6" s="41"/>
      <c r="KK6" s="40"/>
      <c r="KL6" s="40"/>
      <c r="KM6" s="40"/>
      <c r="KN6" s="40"/>
      <c r="KO6" s="40"/>
      <c r="KP6" s="40"/>
      <c r="KQ6" s="40"/>
      <c r="KR6" s="40"/>
      <c r="KS6" s="40"/>
      <c r="KT6" s="40"/>
      <c r="KU6" s="40"/>
      <c r="KV6" s="40"/>
      <c r="KW6" s="40"/>
      <c r="KX6" s="40"/>
      <c r="KY6" s="40"/>
      <c r="KZ6" s="40"/>
      <c r="LA6" s="40"/>
      <c r="LB6" s="40"/>
      <c r="LC6" s="40"/>
      <c r="LD6" s="40"/>
      <c r="LE6" s="40"/>
      <c r="LF6" s="40"/>
      <c r="LG6" s="40"/>
      <c r="LH6" s="40"/>
      <c r="LI6" s="40"/>
      <c r="LJ6" s="40"/>
      <c r="LK6" s="40"/>
      <c r="LL6" s="40"/>
      <c r="LM6" s="40"/>
      <c r="LN6" s="40"/>
      <c r="LO6" s="40"/>
      <c r="LP6" s="40"/>
      <c r="LQ6" s="40"/>
      <c r="LR6" s="40"/>
      <c r="LS6" s="40"/>
      <c r="LT6" s="40"/>
      <c r="LU6" s="40"/>
      <c r="LV6" s="40"/>
      <c r="LW6" s="40"/>
      <c r="LX6" s="40"/>
      <c r="LY6" s="40"/>
      <c r="LZ6" s="40"/>
      <c r="MA6" s="40"/>
      <c r="MB6" s="40"/>
      <c r="MC6" s="40"/>
      <c r="MD6" s="40"/>
      <c r="ME6" s="40"/>
      <c r="MF6" s="40"/>
      <c r="MG6" s="40"/>
      <c r="MH6" s="40"/>
      <c r="MI6" s="40"/>
      <c r="MJ6" s="40"/>
      <c r="MK6" s="40"/>
      <c r="ML6" s="40"/>
      <c r="MM6" s="40"/>
      <c r="MN6" s="40"/>
      <c r="MO6" s="40"/>
      <c r="MP6" s="40"/>
      <c r="MQ6" s="40"/>
      <c r="MR6" s="40"/>
      <c r="MS6" s="40"/>
      <c r="MT6" s="40"/>
      <c r="MU6" s="40"/>
      <c r="MV6" s="40"/>
      <c r="MW6" s="40"/>
      <c r="MX6" s="40"/>
      <c r="MY6" s="40"/>
      <c r="MZ6" s="40"/>
      <c r="NA6" s="40"/>
      <c r="NB6" s="40"/>
      <c r="NC6" s="40"/>
      <c r="ND6" s="40"/>
      <c r="NE6" s="40"/>
      <c r="NF6" s="40"/>
      <c r="NG6" s="40"/>
      <c r="NH6" s="40"/>
      <c r="NI6" s="40"/>
      <c r="NJ6" s="40"/>
      <c r="NK6" s="40"/>
      <c r="NL6" s="40"/>
      <c r="NM6" s="40"/>
      <c r="NN6" s="40"/>
      <c r="NO6" s="40"/>
      <c r="NP6" s="40"/>
      <c r="NQ6" s="40"/>
      <c r="NR6" s="40"/>
      <c r="NS6" s="40"/>
      <c r="NT6" s="40"/>
      <c r="NU6" s="40"/>
      <c r="NV6" s="40"/>
      <c r="NW6" s="40"/>
      <c r="NX6" s="40"/>
      <c r="NY6" s="40"/>
      <c r="NZ6" s="40"/>
      <c r="OA6" s="40"/>
      <c r="OB6" s="40"/>
      <c r="OC6" s="40"/>
      <c r="OD6" s="40"/>
      <c r="OE6" s="40"/>
      <c r="OF6" s="40"/>
      <c r="OG6" s="40"/>
      <c r="OH6" s="40"/>
      <c r="OI6" s="40"/>
      <c r="OJ6" s="40"/>
      <c r="OK6" s="40"/>
      <c r="OL6" s="40"/>
      <c r="OM6" s="40"/>
      <c r="ON6" s="40"/>
      <c r="OO6" s="40"/>
      <c r="OP6" s="40"/>
      <c r="OQ6" s="40"/>
      <c r="OR6" s="40"/>
      <c r="OS6" s="40"/>
      <c r="OT6" s="40"/>
      <c r="OU6" s="40"/>
      <c r="OV6" s="40"/>
      <c r="OW6" s="40"/>
      <c r="OX6" s="40"/>
      <c r="OY6" s="40"/>
      <c r="OZ6" s="40"/>
      <c r="PA6" s="40"/>
      <c r="PB6" s="40"/>
      <c r="PC6" s="40"/>
      <c r="PD6" s="40"/>
      <c r="PE6" s="40"/>
      <c r="PF6" s="40"/>
      <c r="PG6" s="40"/>
      <c r="PH6" s="40"/>
      <c r="PI6" s="40"/>
      <c r="PJ6" s="40"/>
      <c r="PK6" s="40"/>
      <c r="PL6" s="40"/>
      <c r="PM6" s="40"/>
      <c r="PN6" s="40"/>
      <c r="PO6" s="40"/>
      <c r="PP6" s="40"/>
      <c r="PQ6" s="40"/>
      <c r="PR6" s="40"/>
      <c r="PS6" s="40"/>
      <c r="PT6" s="40"/>
      <c r="PU6" s="40"/>
      <c r="PV6" s="40"/>
      <c r="PW6" s="40"/>
      <c r="PX6" s="40"/>
      <c r="PY6" s="40"/>
      <c r="PZ6" s="40"/>
      <c r="QA6" s="40"/>
      <c r="QB6" s="40"/>
      <c r="QC6" s="40"/>
      <c r="QD6" s="40"/>
      <c r="QE6" s="40"/>
      <c r="QF6" s="40"/>
      <c r="QG6" s="40"/>
      <c r="QH6" s="40"/>
      <c r="QI6" s="40"/>
      <c r="QJ6" s="40"/>
      <c r="QK6" s="40"/>
      <c r="QL6" s="40"/>
      <c r="QM6" s="40"/>
      <c r="QN6" s="40"/>
      <c r="QO6" s="40"/>
      <c r="QP6" s="40"/>
      <c r="QQ6" s="40"/>
      <c r="QR6" s="40"/>
      <c r="QS6" s="40"/>
      <c r="QT6" s="40"/>
      <c r="QU6" s="40"/>
      <c r="QV6" s="40"/>
      <c r="QW6" s="40"/>
      <c r="QX6" s="40"/>
      <c r="QY6" s="40"/>
      <c r="QZ6" s="40"/>
      <c r="RA6" s="40"/>
      <c r="RB6" s="40"/>
      <c r="RC6" s="40"/>
      <c r="RD6" s="40"/>
      <c r="RE6" s="40"/>
      <c r="RF6" s="40"/>
      <c r="RG6" s="40"/>
      <c r="RH6" s="40"/>
      <c r="RI6" s="40"/>
      <c r="RJ6" s="40"/>
      <c r="RK6" s="40"/>
      <c r="RL6" s="40"/>
      <c r="RM6" s="40"/>
      <c r="RN6" s="40"/>
      <c r="RO6" s="40"/>
      <c r="RP6" s="40"/>
      <c r="RQ6" s="40"/>
      <c r="RR6" s="40"/>
      <c r="RS6" s="40"/>
      <c r="RT6" s="40"/>
      <c r="RU6" s="40"/>
      <c r="RV6" s="40"/>
      <c r="RW6" s="40" t="s">
        <v>317</v>
      </c>
      <c r="RX6" s="40" t="s">
        <v>318</v>
      </c>
      <c r="RY6" s="40" t="s">
        <v>319</v>
      </c>
      <c r="RZ6" s="40" t="s">
        <v>320</v>
      </c>
      <c r="SA6" s="40"/>
      <c r="SB6" s="40"/>
      <c r="SC6" s="40"/>
      <c r="SD6" s="40"/>
      <c r="SE6" s="40"/>
      <c r="SF6" s="40"/>
      <c r="SG6" s="40"/>
      <c r="SH6" s="40"/>
      <c r="SI6" s="40"/>
      <c r="SJ6" s="40"/>
      <c r="SK6" s="40"/>
      <c r="SL6" s="40"/>
      <c r="SM6" s="40"/>
      <c r="SN6" s="40"/>
      <c r="SO6" s="40"/>
      <c r="SP6" s="40"/>
      <c r="SQ6" s="40"/>
      <c r="SR6" s="40"/>
      <c r="SS6" s="40"/>
      <c r="ST6" s="40"/>
      <c r="SU6" s="40"/>
      <c r="SV6" s="40"/>
      <c r="SW6" s="40"/>
      <c r="SX6" s="40"/>
      <c r="SY6" s="40"/>
      <c r="SZ6" s="40"/>
      <c r="TA6" s="40"/>
      <c r="TB6" s="40"/>
      <c r="TC6" s="40"/>
      <c r="TD6" s="40"/>
      <c r="TE6" s="40"/>
      <c r="TF6" s="40"/>
      <c r="TG6" s="40"/>
      <c r="TH6" s="40"/>
      <c r="TI6" s="40"/>
      <c r="TJ6" s="40"/>
      <c r="TK6" s="40" t="s">
        <v>321</v>
      </c>
      <c r="TL6" s="40" t="s">
        <v>322</v>
      </c>
      <c r="TM6" s="40" t="s">
        <v>323</v>
      </c>
      <c r="TN6" s="40" t="s">
        <v>324</v>
      </c>
      <c r="TO6" s="40" t="s">
        <v>325</v>
      </c>
      <c r="TP6" s="40" t="s">
        <v>326</v>
      </c>
      <c r="TQ6" s="40" t="s">
        <v>327</v>
      </c>
      <c r="TR6" s="40" t="s">
        <v>328</v>
      </c>
      <c r="TS6" s="40" t="s">
        <v>329</v>
      </c>
      <c r="TT6" s="40" t="s">
        <v>330</v>
      </c>
      <c r="TU6" s="40" t="s">
        <v>331</v>
      </c>
      <c r="TV6" s="40"/>
      <c r="TW6" s="40"/>
      <c r="TX6" s="40"/>
      <c r="TY6" s="40"/>
      <c r="TZ6" s="40"/>
      <c r="UA6" s="40"/>
      <c r="UB6" s="40"/>
      <c r="UC6" s="40"/>
      <c r="UD6" s="40"/>
      <c r="UE6" s="40"/>
    </row>
    <row r="7" spans="1:569" s="43" customFormat="1" ht="15" customHeight="1" x14ac:dyDescent="0.25">
      <c r="A7" s="40" t="s">
        <v>3146</v>
      </c>
      <c r="B7" s="40" t="s">
        <v>137</v>
      </c>
      <c r="C7" s="40" t="s">
        <v>585</v>
      </c>
      <c r="D7" s="40" t="s">
        <v>809</v>
      </c>
      <c r="E7" s="40" t="s">
        <v>133</v>
      </c>
      <c r="F7" s="40">
        <v>25</v>
      </c>
      <c r="G7" s="40">
        <v>35</v>
      </c>
      <c r="H7" s="40">
        <v>60</v>
      </c>
      <c r="I7" s="40">
        <v>4</v>
      </c>
      <c r="J7" s="40" t="s">
        <v>810</v>
      </c>
      <c r="K7" s="40" t="s">
        <v>10</v>
      </c>
      <c r="L7" s="40" t="s">
        <v>811</v>
      </c>
      <c r="M7" s="40">
        <v>15</v>
      </c>
      <c r="N7" s="40">
        <v>15</v>
      </c>
      <c r="O7" s="40">
        <v>30</v>
      </c>
      <c r="P7" s="40" t="s">
        <v>812</v>
      </c>
      <c r="Q7" s="40" t="s">
        <v>813</v>
      </c>
      <c r="R7" s="40" t="s">
        <v>814</v>
      </c>
      <c r="S7" s="40" t="s">
        <v>3121</v>
      </c>
      <c r="T7" s="40" t="s">
        <v>815</v>
      </c>
      <c r="U7" s="40" t="s">
        <v>816</v>
      </c>
      <c r="V7" s="40" t="s">
        <v>817</v>
      </c>
      <c r="W7" s="40" t="s">
        <v>818</v>
      </c>
      <c r="X7" s="40" t="s">
        <v>819</v>
      </c>
      <c r="Y7" s="40" t="s">
        <v>820</v>
      </c>
      <c r="Z7" s="40" t="s">
        <v>821</v>
      </c>
      <c r="AA7" s="40" t="s">
        <v>822</v>
      </c>
      <c r="AB7" s="40" t="s">
        <v>823</v>
      </c>
      <c r="AC7" s="40"/>
      <c r="AD7" s="40"/>
      <c r="AE7" s="40"/>
      <c r="AF7" s="40"/>
      <c r="AG7" s="40"/>
      <c r="AH7" s="40"/>
      <c r="AI7" s="40"/>
      <c r="AJ7" s="40"/>
      <c r="AK7" s="40"/>
      <c r="AL7" s="40"/>
      <c r="AM7" s="40"/>
      <c r="AN7" s="40"/>
      <c r="AO7" s="40"/>
      <c r="AP7" s="40"/>
      <c r="AQ7" s="40"/>
      <c r="AR7" s="40"/>
      <c r="AS7" s="40"/>
      <c r="AT7" s="40"/>
      <c r="AU7" s="40"/>
      <c r="AV7" s="40"/>
      <c r="AW7" s="40"/>
      <c r="AX7" s="40"/>
      <c r="AY7" s="40"/>
      <c r="AZ7" s="40"/>
      <c r="BA7" s="40" t="s">
        <v>824</v>
      </c>
      <c r="BB7" s="40" t="s">
        <v>825</v>
      </c>
      <c r="BC7" s="41" t="s">
        <v>826</v>
      </c>
      <c r="BD7" s="41" t="s">
        <v>629</v>
      </c>
      <c r="BE7" s="40" t="s">
        <v>629</v>
      </c>
      <c r="BF7" s="40" t="s">
        <v>101</v>
      </c>
      <c r="BG7" s="40" t="s">
        <v>31</v>
      </c>
      <c r="BH7" s="40" t="s">
        <v>827</v>
      </c>
      <c r="BI7" s="40">
        <v>10</v>
      </c>
      <c r="BJ7" s="40">
        <v>20</v>
      </c>
      <c r="BK7" s="40">
        <v>30</v>
      </c>
      <c r="BL7" s="40" t="s">
        <v>828</v>
      </c>
      <c r="BM7" s="40" t="s">
        <v>829</v>
      </c>
      <c r="BN7" s="40" t="s">
        <v>830</v>
      </c>
      <c r="BO7" s="40" t="s">
        <v>3121</v>
      </c>
      <c r="BP7" s="40" t="s">
        <v>831</v>
      </c>
      <c r="BQ7" s="40" t="s">
        <v>832</v>
      </c>
      <c r="BR7" s="40" t="s">
        <v>833</v>
      </c>
      <c r="BS7" s="40" t="s">
        <v>834</v>
      </c>
      <c r="BT7" s="40" t="s">
        <v>835</v>
      </c>
      <c r="BU7" s="40" t="s">
        <v>245</v>
      </c>
      <c r="BV7" s="40" t="s">
        <v>836</v>
      </c>
      <c r="BW7" s="40" t="s">
        <v>837</v>
      </c>
      <c r="BX7" s="40" t="s">
        <v>838</v>
      </c>
      <c r="BY7" s="40"/>
      <c r="BZ7" s="40"/>
      <c r="CA7" s="40"/>
      <c r="CB7" s="40"/>
      <c r="CC7" s="40"/>
      <c r="CD7" s="40"/>
      <c r="CE7" s="40"/>
      <c r="CF7" s="40"/>
      <c r="CG7" s="40"/>
      <c r="CH7" s="40"/>
      <c r="CI7" s="40"/>
      <c r="CJ7" s="40"/>
      <c r="CK7" s="40"/>
      <c r="CL7" s="40"/>
      <c r="CM7" s="40"/>
      <c r="CN7" s="40"/>
      <c r="CO7" s="40"/>
      <c r="CP7" s="40"/>
      <c r="CQ7" s="40"/>
      <c r="CR7" s="40"/>
      <c r="CS7" s="40"/>
      <c r="CT7" s="40"/>
      <c r="CU7" s="40"/>
      <c r="CV7" s="40"/>
      <c r="CW7" s="40" t="s">
        <v>839</v>
      </c>
      <c r="CX7" s="40" t="s">
        <v>840</v>
      </c>
      <c r="CY7" s="41" t="s">
        <v>841</v>
      </c>
      <c r="CZ7" s="41" t="s">
        <v>842</v>
      </c>
      <c r="DA7" s="40" t="s">
        <v>843</v>
      </c>
      <c r="DB7" s="40" t="s">
        <v>99</v>
      </c>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1"/>
      <c r="EV7" s="41"/>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1"/>
      <c r="GR7" s="41"/>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0"/>
      <c r="IW7" s="40"/>
      <c r="IX7" s="40"/>
      <c r="IY7" s="40"/>
      <c r="IZ7" s="40"/>
      <c r="JA7" s="40"/>
      <c r="JB7" s="40"/>
      <c r="JC7" s="40"/>
      <c r="JD7" s="40"/>
      <c r="JE7" s="40"/>
      <c r="JF7" s="40"/>
      <c r="JG7" s="40"/>
      <c r="JH7" s="40"/>
      <c r="JI7" s="40"/>
      <c r="JJ7" s="40"/>
      <c r="JK7" s="40"/>
      <c r="JL7" s="40"/>
      <c r="JM7" s="40"/>
      <c r="JN7" s="40"/>
      <c r="JO7" s="40"/>
      <c r="JP7" s="40"/>
      <c r="JQ7" s="40"/>
      <c r="JR7" s="40"/>
      <c r="JS7" s="40"/>
      <c r="JT7" s="40"/>
      <c r="JU7" s="40"/>
      <c r="JV7" s="40"/>
      <c r="JW7" s="40"/>
      <c r="JX7" s="40"/>
      <c r="JY7" s="40"/>
      <c r="JZ7" s="40"/>
      <c r="KA7" s="40"/>
      <c r="KB7" s="40"/>
      <c r="KC7" s="40"/>
      <c r="KD7" s="40"/>
      <c r="KE7" s="40"/>
      <c r="KF7" s="40"/>
      <c r="KG7" s="40"/>
      <c r="KH7" s="40"/>
      <c r="KI7" s="41"/>
      <c r="KJ7" s="41"/>
      <c r="KK7" s="40"/>
      <c r="KL7" s="40"/>
      <c r="KM7" s="40"/>
      <c r="KN7" s="40"/>
      <c r="KO7" s="40"/>
      <c r="KP7" s="40"/>
      <c r="KQ7" s="40"/>
      <c r="KR7" s="40"/>
      <c r="KS7" s="40"/>
      <c r="KT7" s="40"/>
      <c r="KU7" s="40"/>
      <c r="KV7" s="40"/>
      <c r="KW7" s="40"/>
      <c r="KX7" s="40"/>
      <c r="KY7" s="40"/>
      <c r="KZ7" s="40"/>
      <c r="LA7" s="40"/>
      <c r="LB7" s="40"/>
      <c r="LC7" s="40"/>
      <c r="LD7" s="40"/>
      <c r="LE7" s="40"/>
      <c r="LF7" s="40"/>
      <c r="LG7" s="40"/>
      <c r="LH7" s="40"/>
      <c r="LI7" s="40"/>
      <c r="LJ7" s="40"/>
      <c r="LK7" s="40"/>
      <c r="LL7" s="40"/>
      <c r="LM7" s="40"/>
      <c r="LN7" s="40"/>
      <c r="LO7" s="40"/>
      <c r="LP7" s="40"/>
      <c r="LQ7" s="40"/>
      <c r="LR7" s="40"/>
      <c r="LS7" s="40"/>
      <c r="LT7" s="40"/>
      <c r="LU7" s="40"/>
      <c r="LV7" s="40"/>
      <c r="LW7" s="40"/>
      <c r="LX7" s="40"/>
      <c r="LY7" s="40"/>
      <c r="LZ7" s="40"/>
      <c r="MA7" s="40"/>
      <c r="MB7" s="40"/>
      <c r="MC7" s="40"/>
      <c r="MD7" s="40"/>
      <c r="ME7" s="40"/>
      <c r="MF7" s="40"/>
      <c r="MG7" s="40"/>
      <c r="MH7" s="40"/>
      <c r="MI7" s="40"/>
      <c r="MJ7" s="40"/>
      <c r="MK7" s="40"/>
      <c r="ML7" s="40"/>
      <c r="MM7" s="40"/>
      <c r="MN7" s="40"/>
      <c r="MO7" s="40"/>
      <c r="MP7" s="40"/>
      <c r="MQ7" s="40"/>
      <c r="MR7" s="40"/>
      <c r="MS7" s="40"/>
      <c r="MT7" s="40"/>
      <c r="MU7" s="40"/>
      <c r="MV7" s="40"/>
      <c r="MW7" s="40"/>
      <c r="MX7" s="40"/>
      <c r="MY7" s="40"/>
      <c r="MZ7" s="40"/>
      <c r="NA7" s="40"/>
      <c r="NB7" s="40"/>
      <c r="NC7" s="40"/>
      <c r="ND7" s="40"/>
      <c r="NE7" s="40"/>
      <c r="NF7" s="40"/>
      <c r="NG7" s="40"/>
      <c r="NH7" s="40"/>
      <c r="NI7" s="40"/>
      <c r="NJ7" s="40"/>
      <c r="NK7" s="40"/>
      <c r="NL7" s="40"/>
      <c r="NM7" s="40"/>
      <c r="NN7" s="40"/>
      <c r="NO7" s="40"/>
      <c r="NP7" s="40"/>
      <c r="NQ7" s="40"/>
      <c r="NR7" s="40"/>
      <c r="NS7" s="40"/>
      <c r="NT7" s="40"/>
      <c r="NU7" s="40"/>
      <c r="NV7" s="40"/>
      <c r="NW7" s="40"/>
      <c r="NX7" s="40"/>
      <c r="NY7" s="40"/>
      <c r="NZ7" s="40"/>
      <c r="OA7" s="40"/>
      <c r="OB7" s="40"/>
      <c r="OC7" s="40"/>
      <c r="OD7" s="40"/>
      <c r="OE7" s="40"/>
      <c r="OF7" s="40"/>
      <c r="OG7" s="40"/>
      <c r="OH7" s="40"/>
      <c r="OI7" s="40"/>
      <c r="OJ7" s="40"/>
      <c r="OK7" s="40"/>
      <c r="OL7" s="40"/>
      <c r="OM7" s="40"/>
      <c r="ON7" s="40"/>
      <c r="OO7" s="40"/>
      <c r="OP7" s="40"/>
      <c r="OQ7" s="40"/>
      <c r="OR7" s="40"/>
      <c r="OS7" s="40"/>
      <c r="OT7" s="40"/>
      <c r="OU7" s="40"/>
      <c r="OV7" s="40"/>
      <c r="OW7" s="40"/>
      <c r="OX7" s="40"/>
      <c r="OY7" s="40"/>
      <c r="OZ7" s="40"/>
      <c r="PA7" s="40"/>
      <c r="PB7" s="40"/>
      <c r="PC7" s="40"/>
      <c r="PD7" s="40"/>
      <c r="PE7" s="40"/>
      <c r="PF7" s="40"/>
      <c r="PG7" s="40"/>
      <c r="PH7" s="40"/>
      <c r="PI7" s="40"/>
      <c r="PJ7" s="40"/>
      <c r="PK7" s="40"/>
      <c r="PL7" s="40"/>
      <c r="PM7" s="40"/>
      <c r="PN7" s="40"/>
      <c r="PO7" s="40"/>
      <c r="PP7" s="40"/>
      <c r="PQ7" s="40"/>
      <c r="PR7" s="40"/>
      <c r="PS7" s="40"/>
      <c r="PT7" s="40"/>
      <c r="PU7" s="40"/>
      <c r="PV7" s="40"/>
      <c r="PW7" s="40"/>
      <c r="PX7" s="40"/>
      <c r="PY7" s="40"/>
      <c r="PZ7" s="40"/>
      <c r="QA7" s="40"/>
      <c r="QB7" s="40"/>
      <c r="QC7" s="40"/>
      <c r="QD7" s="40"/>
      <c r="QE7" s="40"/>
      <c r="QF7" s="40"/>
      <c r="QG7" s="40"/>
      <c r="QH7" s="40"/>
      <c r="QI7" s="40"/>
      <c r="QJ7" s="40"/>
      <c r="QK7" s="40"/>
      <c r="QL7" s="40"/>
      <c r="QM7" s="40"/>
      <c r="QN7" s="40"/>
      <c r="QO7" s="40"/>
      <c r="QP7" s="40"/>
      <c r="QQ7" s="40"/>
      <c r="QR7" s="40"/>
      <c r="QS7" s="40"/>
      <c r="QT7" s="40"/>
      <c r="QU7" s="40"/>
      <c r="QV7" s="40"/>
      <c r="QW7" s="40"/>
      <c r="QX7" s="40"/>
      <c r="QY7" s="40"/>
      <c r="QZ7" s="40"/>
      <c r="RA7" s="40"/>
      <c r="RB7" s="40"/>
      <c r="RC7" s="40"/>
      <c r="RD7" s="40"/>
      <c r="RE7" s="40"/>
      <c r="RF7" s="40"/>
      <c r="RG7" s="40"/>
      <c r="RH7" s="40"/>
      <c r="RI7" s="40"/>
      <c r="RJ7" s="40"/>
      <c r="RK7" s="40"/>
      <c r="RL7" s="40"/>
      <c r="RM7" s="40"/>
      <c r="RN7" s="40"/>
      <c r="RO7" s="40"/>
      <c r="RP7" s="40"/>
      <c r="RQ7" s="40"/>
      <c r="RR7" s="40"/>
      <c r="RS7" s="40"/>
      <c r="RT7" s="40"/>
      <c r="RU7" s="40"/>
      <c r="RV7" s="40"/>
      <c r="RW7" s="40" t="s">
        <v>844</v>
      </c>
      <c r="RX7" s="40" t="s">
        <v>845</v>
      </c>
      <c r="RY7" s="40" t="s">
        <v>846</v>
      </c>
      <c r="RZ7" s="40" t="s">
        <v>847</v>
      </c>
      <c r="SA7" s="40"/>
      <c r="SB7" s="40"/>
      <c r="SC7" s="40"/>
      <c r="SD7" s="40"/>
      <c r="SE7" s="40"/>
      <c r="SF7" s="40"/>
      <c r="SG7" s="40"/>
      <c r="SH7" s="40"/>
      <c r="SI7" s="40"/>
      <c r="SJ7" s="40"/>
      <c r="SK7" s="40"/>
      <c r="SL7" s="40"/>
      <c r="SM7" s="40"/>
      <c r="SN7" s="40"/>
      <c r="SO7" s="40"/>
      <c r="SP7" s="40"/>
      <c r="SQ7" s="40"/>
      <c r="SR7" s="40"/>
      <c r="SS7" s="40"/>
      <c r="ST7" s="40"/>
      <c r="SU7" s="40"/>
      <c r="SV7" s="40"/>
      <c r="SW7" s="40"/>
      <c r="SX7" s="40"/>
      <c r="SY7" s="40"/>
      <c r="SZ7" s="40"/>
      <c r="TA7" s="40"/>
      <c r="TB7" s="40"/>
      <c r="TC7" s="40"/>
      <c r="TD7" s="40"/>
      <c r="TE7" s="40"/>
      <c r="TF7" s="40"/>
      <c r="TG7" s="40"/>
      <c r="TH7" s="40"/>
      <c r="TI7" s="40"/>
      <c r="TJ7" s="40"/>
      <c r="TK7" s="40" t="s">
        <v>848</v>
      </c>
      <c r="TL7" s="40" t="s">
        <v>849</v>
      </c>
      <c r="TM7" s="40" t="s">
        <v>850</v>
      </c>
      <c r="TN7" s="40" t="s">
        <v>851</v>
      </c>
      <c r="TO7" s="40" t="s">
        <v>852</v>
      </c>
      <c r="TP7" s="40"/>
      <c r="TQ7" s="40"/>
      <c r="TR7" s="40"/>
      <c r="TS7" s="40"/>
      <c r="TT7" s="40"/>
      <c r="TU7" s="40"/>
      <c r="TV7" s="40"/>
      <c r="TW7" s="40"/>
      <c r="TX7" s="40"/>
      <c r="TY7" s="40"/>
      <c r="TZ7" s="40"/>
      <c r="UA7" s="40"/>
      <c r="UB7" s="40"/>
      <c r="UC7" s="40"/>
      <c r="UD7" s="40"/>
      <c r="UE7" s="40"/>
    </row>
    <row r="8" spans="1:569" s="43" customFormat="1" ht="15" customHeight="1" x14ac:dyDescent="0.25">
      <c r="A8" s="40" t="s">
        <v>3147</v>
      </c>
      <c r="B8" s="40" t="s">
        <v>149</v>
      </c>
      <c r="C8" s="40" t="s">
        <v>585</v>
      </c>
      <c r="D8" s="40" t="s">
        <v>708</v>
      </c>
      <c r="E8" s="40" t="s">
        <v>142</v>
      </c>
      <c r="F8" s="40">
        <v>40</v>
      </c>
      <c r="G8" s="40">
        <v>50</v>
      </c>
      <c r="H8" s="40">
        <v>90</v>
      </c>
      <c r="I8" s="40">
        <v>6</v>
      </c>
      <c r="J8" s="40" t="s">
        <v>853</v>
      </c>
      <c r="K8" s="40" t="s">
        <v>10</v>
      </c>
      <c r="L8" s="40" t="s">
        <v>854</v>
      </c>
      <c r="M8" s="40">
        <v>12</v>
      </c>
      <c r="N8" s="40">
        <v>18</v>
      </c>
      <c r="O8" s="40">
        <v>30</v>
      </c>
      <c r="P8" s="40" t="s">
        <v>855</v>
      </c>
      <c r="Q8" s="40" t="s">
        <v>856</v>
      </c>
      <c r="R8" s="40" t="s">
        <v>857</v>
      </c>
      <c r="S8" s="40" t="s">
        <v>858</v>
      </c>
      <c r="T8" s="40" t="s">
        <v>859</v>
      </c>
      <c r="U8" s="40" t="s">
        <v>860</v>
      </c>
      <c r="V8" s="40" t="s">
        <v>861</v>
      </c>
      <c r="W8" s="40" t="s">
        <v>862</v>
      </c>
      <c r="X8" s="40" t="s">
        <v>863</v>
      </c>
      <c r="Y8" s="40" t="s">
        <v>864</v>
      </c>
      <c r="Z8" s="40" t="s">
        <v>865</v>
      </c>
      <c r="AA8" s="40" t="s">
        <v>866</v>
      </c>
      <c r="AB8" s="40" t="s">
        <v>867</v>
      </c>
      <c r="AC8" s="40"/>
      <c r="AD8" s="40"/>
      <c r="AE8" s="40"/>
      <c r="AF8" s="40"/>
      <c r="AG8" s="40"/>
      <c r="AH8" s="40"/>
      <c r="AI8" s="40"/>
      <c r="AJ8" s="40"/>
      <c r="AK8" s="40"/>
      <c r="AL8" s="40"/>
      <c r="AM8" s="40"/>
      <c r="AN8" s="40"/>
      <c r="AO8" s="40"/>
      <c r="AP8" s="40"/>
      <c r="AQ8" s="40"/>
      <c r="AR8" s="40"/>
      <c r="AS8" s="40"/>
      <c r="AT8" s="40"/>
      <c r="AU8" s="40"/>
      <c r="AV8" s="40"/>
      <c r="AW8" s="40"/>
      <c r="AX8" s="40"/>
      <c r="AY8" s="40"/>
      <c r="AZ8" s="40"/>
      <c r="BA8" s="40" t="s">
        <v>868</v>
      </c>
      <c r="BB8" s="40" t="s">
        <v>869</v>
      </c>
      <c r="BC8" s="41" t="s">
        <v>383</v>
      </c>
      <c r="BD8" s="41" t="s">
        <v>870</v>
      </c>
      <c r="BE8" s="40" t="s">
        <v>871</v>
      </c>
      <c r="BF8" s="40" t="s">
        <v>101</v>
      </c>
      <c r="BG8" s="40" t="s">
        <v>31</v>
      </c>
      <c r="BH8" s="40" t="s">
        <v>872</v>
      </c>
      <c r="BI8" s="40">
        <v>20</v>
      </c>
      <c r="BJ8" s="40">
        <v>10</v>
      </c>
      <c r="BK8" s="40">
        <v>30</v>
      </c>
      <c r="BL8" s="40" t="s">
        <v>873</v>
      </c>
      <c r="BM8" s="40" t="s">
        <v>874</v>
      </c>
      <c r="BN8" s="40" t="s">
        <v>875</v>
      </c>
      <c r="BO8" s="40" t="s">
        <v>876</v>
      </c>
      <c r="BP8" s="40" t="s">
        <v>867</v>
      </c>
      <c r="BQ8" s="40" t="s">
        <v>877</v>
      </c>
      <c r="BR8" s="40" t="s">
        <v>878</v>
      </c>
      <c r="BS8" s="40" t="s">
        <v>879</v>
      </c>
      <c r="BT8" s="40" t="s">
        <v>867</v>
      </c>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t="s">
        <v>880</v>
      </c>
      <c r="CX8" s="40" t="s">
        <v>881</v>
      </c>
      <c r="CY8" s="41" t="s">
        <v>882</v>
      </c>
      <c r="CZ8" s="41" t="s">
        <v>883</v>
      </c>
      <c r="DA8" s="40" t="s">
        <v>884</v>
      </c>
      <c r="DB8" s="40" t="s">
        <v>101</v>
      </c>
      <c r="DC8" s="40" t="s">
        <v>32</v>
      </c>
      <c r="DD8" s="40" t="s">
        <v>885</v>
      </c>
      <c r="DE8" s="40">
        <v>8</v>
      </c>
      <c r="DF8" s="40">
        <v>22</v>
      </c>
      <c r="DG8" s="40">
        <v>30</v>
      </c>
      <c r="DH8" s="40" t="s">
        <v>886</v>
      </c>
      <c r="DI8" s="40" t="s">
        <v>887</v>
      </c>
      <c r="DJ8" s="40" t="s">
        <v>888</v>
      </c>
      <c r="DK8" s="40" t="s">
        <v>3121</v>
      </c>
      <c r="DL8" s="40" t="s">
        <v>889</v>
      </c>
      <c r="DM8" s="40" t="s">
        <v>890</v>
      </c>
      <c r="DN8" s="40" t="s">
        <v>891</v>
      </c>
      <c r="DO8" s="40" t="s">
        <v>892</v>
      </c>
      <c r="DP8" s="40" t="s">
        <v>893</v>
      </c>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t="s">
        <v>894</v>
      </c>
      <c r="ET8" s="40" t="s">
        <v>895</v>
      </c>
      <c r="EU8" s="41" t="s">
        <v>383</v>
      </c>
      <c r="EV8" s="41" t="s">
        <v>896</v>
      </c>
      <c r="EW8" s="40" t="s">
        <v>897</v>
      </c>
      <c r="EX8" s="40" t="s">
        <v>101</v>
      </c>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c r="IW8" s="40"/>
      <c r="IX8" s="40"/>
      <c r="IY8" s="40"/>
      <c r="IZ8" s="40"/>
      <c r="JA8" s="40"/>
      <c r="JB8" s="40"/>
      <c r="JC8" s="40"/>
      <c r="JD8" s="40"/>
      <c r="JE8" s="40"/>
      <c r="JF8" s="40"/>
      <c r="JG8" s="40"/>
      <c r="JH8" s="40"/>
      <c r="JI8" s="40"/>
      <c r="JJ8" s="40"/>
      <c r="JK8" s="40"/>
      <c r="JL8" s="40"/>
      <c r="JM8" s="40"/>
      <c r="JN8" s="40"/>
      <c r="JO8" s="40"/>
      <c r="JP8" s="40"/>
      <c r="JQ8" s="40"/>
      <c r="JR8" s="40"/>
      <c r="JS8" s="40"/>
      <c r="JT8" s="40"/>
      <c r="JU8" s="40"/>
      <c r="JV8" s="40"/>
      <c r="JW8" s="40"/>
      <c r="JX8" s="40"/>
      <c r="JY8" s="40"/>
      <c r="JZ8" s="40"/>
      <c r="KA8" s="40"/>
      <c r="KB8" s="40"/>
      <c r="KC8" s="40"/>
      <c r="KD8" s="40"/>
      <c r="KE8" s="40"/>
      <c r="KF8" s="40"/>
      <c r="KG8" s="40"/>
      <c r="KH8" s="40"/>
      <c r="KI8" s="40"/>
      <c r="KJ8" s="40"/>
      <c r="KK8" s="40"/>
      <c r="KL8" s="40"/>
      <c r="KM8" s="40"/>
      <c r="KN8" s="40"/>
      <c r="KO8" s="40"/>
      <c r="KP8" s="40"/>
      <c r="KQ8" s="40"/>
      <c r="KR8" s="40"/>
      <c r="KS8" s="40"/>
      <c r="KT8" s="40"/>
      <c r="KU8" s="40"/>
      <c r="KV8" s="40"/>
      <c r="KW8" s="40"/>
      <c r="KX8" s="40"/>
      <c r="KY8" s="40"/>
      <c r="KZ8" s="40"/>
      <c r="LA8" s="40"/>
      <c r="LB8" s="40"/>
      <c r="LC8" s="40"/>
      <c r="LD8" s="40"/>
      <c r="LE8" s="40"/>
      <c r="LF8" s="40"/>
      <c r="LG8" s="40"/>
      <c r="LH8" s="40"/>
      <c r="LI8" s="40"/>
      <c r="LJ8" s="40"/>
      <c r="LK8" s="40"/>
      <c r="LL8" s="40"/>
      <c r="LM8" s="40"/>
      <c r="LN8" s="40"/>
      <c r="LO8" s="40"/>
      <c r="LP8" s="40"/>
      <c r="LQ8" s="40"/>
      <c r="LR8" s="40"/>
      <c r="LS8" s="40"/>
      <c r="LT8" s="40"/>
      <c r="LU8" s="40"/>
      <c r="LV8" s="40"/>
      <c r="LW8" s="40"/>
      <c r="LX8" s="40"/>
      <c r="LY8" s="40"/>
      <c r="LZ8" s="40"/>
      <c r="MA8" s="40"/>
      <c r="MB8" s="40"/>
      <c r="MC8" s="40"/>
      <c r="MD8" s="40"/>
      <c r="ME8" s="40"/>
      <c r="MF8" s="40"/>
      <c r="MG8" s="40"/>
      <c r="MH8" s="40"/>
      <c r="MI8" s="40"/>
      <c r="MJ8" s="40"/>
      <c r="MK8" s="40"/>
      <c r="ML8" s="40"/>
      <c r="MM8" s="40"/>
      <c r="MN8" s="40"/>
      <c r="MO8" s="40"/>
      <c r="MP8" s="40"/>
      <c r="MQ8" s="40"/>
      <c r="MR8" s="40"/>
      <c r="MS8" s="40"/>
      <c r="MT8" s="40"/>
      <c r="MU8" s="40"/>
      <c r="MV8" s="40"/>
      <c r="MW8" s="40"/>
      <c r="MX8" s="40"/>
      <c r="MY8" s="40"/>
      <c r="MZ8" s="40"/>
      <c r="NA8" s="40"/>
      <c r="NB8" s="40"/>
      <c r="NC8" s="40"/>
      <c r="ND8" s="40"/>
      <c r="NE8" s="40"/>
      <c r="NF8" s="40"/>
      <c r="NG8" s="40"/>
      <c r="NH8" s="40"/>
      <c r="NI8" s="40"/>
      <c r="NJ8" s="40"/>
      <c r="NK8" s="40"/>
      <c r="NL8" s="40"/>
      <c r="NM8" s="40"/>
      <c r="NN8" s="40"/>
      <c r="NO8" s="40"/>
      <c r="NP8" s="40"/>
      <c r="NQ8" s="40"/>
      <c r="NR8" s="40"/>
      <c r="NS8" s="40"/>
      <c r="NT8" s="40"/>
      <c r="NU8" s="40"/>
      <c r="NV8" s="40"/>
      <c r="NW8" s="40"/>
      <c r="NX8" s="40"/>
      <c r="NY8" s="40"/>
      <c r="NZ8" s="40"/>
      <c r="OA8" s="40"/>
      <c r="OB8" s="40"/>
      <c r="OC8" s="40"/>
      <c r="OD8" s="40"/>
      <c r="OE8" s="40"/>
      <c r="OF8" s="40"/>
      <c r="OG8" s="40"/>
      <c r="OH8" s="40"/>
      <c r="OI8" s="40"/>
      <c r="OJ8" s="40"/>
      <c r="OK8" s="40"/>
      <c r="OL8" s="40"/>
      <c r="OM8" s="40"/>
      <c r="ON8" s="40"/>
      <c r="OO8" s="40"/>
      <c r="OP8" s="40"/>
      <c r="OQ8" s="40"/>
      <c r="OR8" s="40"/>
      <c r="OS8" s="40"/>
      <c r="OT8" s="40"/>
      <c r="OU8" s="40"/>
      <c r="OV8" s="40"/>
      <c r="OW8" s="40"/>
      <c r="OX8" s="40"/>
      <c r="OY8" s="40"/>
      <c r="OZ8" s="40"/>
      <c r="PA8" s="40"/>
      <c r="PB8" s="40"/>
      <c r="PC8" s="40"/>
      <c r="PD8" s="40"/>
      <c r="PE8" s="40"/>
      <c r="PF8" s="40"/>
      <c r="PG8" s="40"/>
      <c r="PH8" s="40"/>
      <c r="PI8" s="40"/>
      <c r="PJ8" s="40"/>
      <c r="PK8" s="40"/>
      <c r="PL8" s="40"/>
      <c r="PM8" s="40"/>
      <c r="PN8" s="40"/>
      <c r="PO8" s="40"/>
      <c r="PP8" s="40"/>
      <c r="PQ8" s="40"/>
      <c r="PR8" s="40"/>
      <c r="PS8" s="40"/>
      <c r="PT8" s="40"/>
      <c r="PU8" s="40"/>
      <c r="PV8" s="40"/>
      <c r="PW8" s="40"/>
      <c r="PX8" s="40"/>
      <c r="PY8" s="40"/>
      <c r="PZ8" s="40"/>
      <c r="QA8" s="40"/>
      <c r="QB8" s="40"/>
      <c r="QC8" s="40"/>
      <c r="QD8" s="40"/>
      <c r="QE8" s="40"/>
      <c r="QF8" s="40"/>
      <c r="QG8" s="40"/>
      <c r="QH8" s="40"/>
      <c r="QI8" s="40"/>
      <c r="QJ8" s="40"/>
      <c r="QK8" s="40"/>
      <c r="QL8" s="40"/>
      <c r="QM8" s="40"/>
      <c r="QN8" s="40"/>
      <c r="QO8" s="40"/>
      <c r="QP8" s="40"/>
      <c r="QQ8" s="40"/>
      <c r="QR8" s="40"/>
      <c r="QS8" s="40"/>
      <c r="QT8" s="40"/>
      <c r="QU8" s="40"/>
      <c r="QV8" s="40"/>
      <c r="QW8" s="40"/>
      <c r="QX8" s="40"/>
      <c r="QY8" s="40"/>
      <c r="QZ8" s="40"/>
      <c r="RA8" s="40"/>
      <c r="RB8" s="40"/>
      <c r="RC8" s="40"/>
      <c r="RD8" s="40"/>
      <c r="RE8" s="40"/>
      <c r="RF8" s="40"/>
      <c r="RG8" s="40"/>
      <c r="RH8" s="40"/>
      <c r="RI8" s="40"/>
      <c r="RJ8" s="40"/>
      <c r="RK8" s="40"/>
      <c r="RL8" s="40"/>
      <c r="RM8" s="40"/>
      <c r="RN8" s="40"/>
      <c r="RO8" s="40"/>
      <c r="RP8" s="40"/>
      <c r="RQ8" s="40"/>
      <c r="RR8" s="40"/>
      <c r="RS8" s="40"/>
      <c r="RT8" s="40"/>
      <c r="RU8" s="40"/>
      <c r="RV8" s="40"/>
      <c r="RW8" s="40" t="s">
        <v>898</v>
      </c>
      <c r="RX8" s="40" t="s">
        <v>899</v>
      </c>
      <c r="RY8" s="40" t="s">
        <v>900</v>
      </c>
      <c r="RZ8" s="40" t="s">
        <v>901</v>
      </c>
      <c r="SA8" s="40" t="s">
        <v>902</v>
      </c>
      <c r="SB8" s="40" t="s">
        <v>903</v>
      </c>
      <c r="SC8" s="40" t="s">
        <v>904</v>
      </c>
      <c r="SD8" s="40" t="s">
        <v>905</v>
      </c>
      <c r="SE8" s="40" t="s">
        <v>906</v>
      </c>
      <c r="SF8" s="40" t="s">
        <v>907</v>
      </c>
      <c r="SG8" s="40" t="s">
        <v>908</v>
      </c>
      <c r="SH8" s="40" t="s">
        <v>909</v>
      </c>
      <c r="SI8" s="40" t="s">
        <v>910</v>
      </c>
      <c r="SJ8" s="40" t="s">
        <v>911</v>
      </c>
      <c r="SK8" s="40" t="s">
        <v>912</v>
      </c>
      <c r="SL8" s="40" t="s">
        <v>913</v>
      </c>
      <c r="SM8" s="40" t="s">
        <v>914</v>
      </c>
      <c r="SN8" s="40" t="s">
        <v>915</v>
      </c>
      <c r="SO8" s="40" t="s">
        <v>916</v>
      </c>
      <c r="SP8" s="40" t="s">
        <v>917</v>
      </c>
      <c r="SQ8" s="40"/>
      <c r="SR8" s="40"/>
      <c r="SS8" s="40"/>
      <c r="ST8" s="40"/>
      <c r="SU8" s="40"/>
      <c r="SV8" s="40"/>
      <c r="SW8" s="40"/>
      <c r="SX8" s="40"/>
      <c r="SY8" s="40"/>
      <c r="SZ8" s="40"/>
      <c r="TA8" s="40"/>
      <c r="TB8" s="40"/>
      <c r="TC8" s="40"/>
      <c r="TD8" s="40"/>
      <c r="TE8" s="40"/>
      <c r="TF8" s="40"/>
      <c r="TG8" s="40"/>
      <c r="TH8" s="40"/>
      <c r="TI8" s="40"/>
      <c r="TJ8" s="40"/>
      <c r="TK8" s="40" t="s">
        <v>918</v>
      </c>
      <c r="TL8" s="40" t="s">
        <v>919</v>
      </c>
      <c r="TM8" s="40" t="s">
        <v>920</v>
      </c>
      <c r="TN8" s="40" t="s">
        <v>921</v>
      </c>
      <c r="TO8" s="40" t="s">
        <v>922</v>
      </c>
      <c r="TP8" s="40" t="s">
        <v>923</v>
      </c>
      <c r="TQ8" s="40" t="s">
        <v>924</v>
      </c>
      <c r="TR8" s="40" t="s">
        <v>925</v>
      </c>
      <c r="TS8" s="40" t="s">
        <v>926</v>
      </c>
      <c r="TT8" s="40" t="s">
        <v>927</v>
      </c>
      <c r="TU8" s="40" t="s">
        <v>928</v>
      </c>
      <c r="TV8" s="40"/>
      <c r="TW8" s="40"/>
      <c r="TX8" s="40"/>
      <c r="TY8" s="40"/>
      <c r="TZ8" s="40"/>
      <c r="UA8" s="40"/>
      <c r="UB8" s="40"/>
      <c r="UC8" s="40"/>
      <c r="UD8" s="40"/>
      <c r="UE8" s="40"/>
    </row>
    <row r="9" spans="1:569" s="43" customFormat="1" ht="15" customHeight="1" x14ac:dyDescent="0.25">
      <c r="A9" s="40" t="s">
        <v>3148</v>
      </c>
      <c r="B9" s="40" t="s">
        <v>150</v>
      </c>
      <c r="C9" s="40" t="s">
        <v>585</v>
      </c>
      <c r="D9" s="40" t="s">
        <v>708</v>
      </c>
      <c r="E9" s="40" t="s">
        <v>151</v>
      </c>
      <c r="F9" s="40">
        <v>33</v>
      </c>
      <c r="G9" s="40">
        <v>27</v>
      </c>
      <c r="H9" s="40">
        <v>60</v>
      </c>
      <c r="I9" s="40">
        <v>4</v>
      </c>
      <c r="J9" s="40" t="s">
        <v>929</v>
      </c>
      <c r="K9" s="40" t="s">
        <v>10</v>
      </c>
      <c r="L9" s="40" t="s">
        <v>930</v>
      </c>
      <c r="M9" s="40">
        <v>15</v>
      </c>
      <c r="N9" s="40">
        <v>10</v>
      </c>
      <c r="O9" s="40">
        <v>25</v>
      </c>
      <c r="P9" s="40" t="s">
        <v>931</v>
      </c>
      <c r="Q9" s="40" t="s">
        <v>932</v>
      </c>
      <c r="R9" s="40" t="s">
        <v>933</v>
      </c>
      <c r="S9" s="40" t="s">
        <v>934</v>
      </c>
      <c r="T9" s="40" t="s">
        <v>935</v>
      </c>
      <c r="U9" s="40" t="s">
        <v>936</v>
      </c>
      <c r="V9" s="40" t="s">
        <v>937</v>
      </c>
      <c r="W9" s="40" t="s">
        <v>938</v>
      </c>
      <c r="X9" s="40" t="s">
        <v>935</v>
      </c>
      <c r="Y9" s="40" t="s">
        <v>939</v>
      </c>
      <c r="Z9" s="40" t="s">
        <v>940</v>
      </c>
      <c r="AA9" s="40" t="s">
        <v>941</v>
      </c>
      <c r="AB9" s="40" t="s">
        <v>935</v>
      </c>
      <c r="AC9" s="40" t="s">
        <v>942</v>
      </c>
      <c r="AD9" s="40" t="s">
        <v>943</v>
      </c>
      <c r="AE9" s="40" t="s">
        <v>944</v>
      </c>
      <c r="AF9" s="40" t="s">
        <v>935</v>
      </c>
      <c r="AG9" s="40"/>
      <c r="AH9" s="40"/>
      <c r="AI9" s="40"/>
      <c r="AJ9" s="40"/>
      <c r="AK9" s="40"/>
      <c r="AL9" s="40"/>
      <c r="AM9" s="40"/>
      <c r="AN9" s="40"/>
      <c r="AO9" s="40"/>
      <c r="AP9" s="40"/>
      <c r="AQ9" s="40"/>
      <c r="AR9" s="40"/>
      <c r="AS9" s="40"/>
      <c r="AT9" s="40"/>
      <c r="AU9" s="40"/>
      <c r="AV9" s="40"/>
      <c r="AW9" s="40"/>
      <c r="AX9" s="40"/>
      <c r="AY9" s="40"/>
      <c r="AZ9" s="40"/>
      <c r="BA9" s="40" t="s">
        <v>945</v>
      </c>
      <c r="BB9" s="40" t="s">
        <v>946</v>
      </c>
      <c r="BC9" s="41" t="s">
        <v>947</v>
      </c>
      <c r="BD9" s="41" t="s">
        <v>948</v>
      </c>
      <c r="BE9" s="40" t="s">
        <v>949</v>
      </c>
      <c r="BF9" s="40" t="s">
        <v>101</v>
      </c>
      <c r="BG9" s="40" t="s">
        <v>31</v>
      </c>
      <c r="BH9" s="40" t="s">
        <v>950</v>
      </c>
      <c r="BI9" s="40">
        <v>15</v>
      </c>
      <c r="BJ9" s="40">
        <v>10</v>
      </c>
      <c r="BK9" s="40">
        <v>25</v>
      </c>
      <c r="BL9" s="40" t="s">
        <v>951</v>
      </c>
      <c r="BM9" s="40" t="s">
        <v>952</v>
      </c>
      <c r="BN9" s="40" t="s">
        <v>953</v>
      </c>
      <c r="BO9" s="40" t="s">
        <v>954</v>
      </c>
      <c r="BP9" s="40" t="s">
        <v>935</v>
      </c>
      <c r="BQ9" s="40" t="s">
        <v>955</v>
      </c>
      <c r="BR9" s="40" t="s">
        <v>956</v>
      </c>
      <c r="BS9" s="40" t="s">
        <v>957</v>
      </c>
      <c r="BT9" s="40" t="s">
        <v>935</v>
      </c>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t="s">
        <v>958</v>
      </c>
      <c r="CX9" s="40" t="s">
        <v>959</v>
      </c>
      <c r="CY9" s="41" t="s">
        <v>960</v>
      </c>
      <c r="CZ9" s="41" t="s">
        <v>948</v>
      </c>
      <c r="DA9" s="40" t="s">
        <v>961</v>
      </c>
      <c r="DB9" s="40" t="s">
        <v>99</v>
      </c>
      <c r="DC9" s="40" t="s">
        <v>32</v>
      </c>
      <c r="DD9" s="40" t="s">
        <v>962</v>
      </c>
      <c r="DE9" s="40">
        <v>3</v>
      </c>
      <c r="DF9" s="40">
        <v>7</v>
      </c>
      <c r="DG9" s="40">
        <v>10</v>
      </c>
      <c r="DH9" s="40" t="s">
        <v>963</v>
      </c>
      <c r="DI9" s="40" t="s">
        <v>964</v>
      </c>
      <c r="DJ9" s="40" t="s">
        <v>965</v>
      </c>
      <c r="DK9" s="40" t="s">
        <v>3121</v>
      </c>
      <c r="DL9" s="40" t="s">
        <v>935</v>
      </c>
      <c r="DM9" s="40" t="s">
        <v>966</v>
      </c>
      <c r="DN9" s="40" t="s">
        <v>967</v>
      </c>
      <c r="DO9" s="40" t="s">
        <v>968</v>
      </c>
      <c r="DP9" s="40" t="s">
        <v>935</v>
      </c>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t="s">
        <v>969</v>
      </c>
      <c r="ET9" s="40" t="s">
        <v>970</v>
      </c>
      <c r="EU9" s="40" t="s">
        <v>971</v>
      </c>
      <c r="EV9" s="40" t="s">
        <v>972</v>
      </c>
      <c r="EW9" s="40" t="s">
        <v>973</v>
      </c>
      <c r="EX9" s="40" t="s">
        <v>101</v>
      </c>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c r="IW9" s="40"/>
      <c r="IX9" s="40"/>
      <c r="IY9" s="40"/>
      <c r="IZ9" s="40"/>
      <c r="JA9" s="40"/>
      <c r="JB9" s="40"/>
      <c r="JC9" s="40"/>
      <c r="JD9" s="40"/>
      <c r="JE9" s="40"/>
      <c r="JF9" s="40"/>
      <c r="JG9" s="40"/>
      <c r="JH9" s="40"/>
      <c r="JI9" s="40"/>
      <c r="JJ9" s="40"/>
      <c r="JK9" s="40"/>
      <c r="JL9" s="40"/>
      <c r="JM9" s="40"/>
      <c r="JN9" s="40"/>
      <c r="JO9" s="40"/>
      <c r="JP9" s="40"/>
      <c r="JQ9" s="40"/>
      <c r="JR9" s="40"/>
      <c r="JS9" s="40"/>
      <c r="JT9" s="40"/>
      <c r="JU9" s="40"/>
      <c r="JV9" s="40"/>
      <c r="JW9" s="40"/>
      <c r="JX9" s="40"/>
      <c r="JY9" s="40"/>
      <c r="JZ9" s="40"/>
      <c r="KA9" s="40"/>
      <c r="KB9" s="40"/>
      <c r="KC9" s="40"/>
      <c r="KD9" s="40"/>
      <c r="KE9" s="40"/>
      <c r="KF9" s="40"/>
      <c r="KG9" s="40"/>
      <c r="KH9" s="40"/>
      <c r="KI9" s="40"/>
      <c r="KJ9" s="40"/>
      <c r="KK9" s="40"/>
      <c r="KL9" s="40"/>
      <c r="KM9" s="40"/>
      <c r="KN9" s="40"/>
      <c r="KO9" s="40"/>
      <c r="KP9" s="40"/>
      <c r="KQ9" s="40"/>
      <c r="KR9" s="40"/>
      <c r="KS9" s="40"/>
      <c r="KT9" s="40"/>
      <c r="KU9" s="40"/>
      <c r="KV9" s="40"/>
      <c r="KW9" s="40"/>
      <c r="KX9" s="40"/>
      <c r="KY9" s="40"/>
      <c r="KZ9" s="40"/>
      <c r="LA9" s="40"/>
      <c r="LB9" s="40"/>
      <c r="LC9" s="40"/>
      <c r="LD9" s="40"/>
      <c r="LE9" s="40"/>
      <c r="LF9" s="40"/>
      <c r="LG9" s="40"/>
      <c r="LH9" s="40"/>
      <c r="LI9" s="40"/>
      <c r="LJ9" s="40"/>
      <c r="LK9" s="40"/>
      <c r="LL9" s="40"/>
      <c r="LM9" s="40"/>
      <c r="LN9" s="40"/>
      <c r="LO9" s="40"/>
      <c r="LP9" s="40"/>
      <c r="LQ9" s="40"/>
      <c r="LR9" s="40"/>
      <c r="LS9" s="40"/>
      <c r="LT9" s="40"/>
      <c r="LU9" s="40"/>
      <c r="LV9" s="40"/>
      <c r="LW9" s="40"/>
      <c r="LX9" s="40"/>
      <c r="LY9" s="40"/>
      <c r="LZ9" s="40"/>
      <c r="MA9" s="40"/>
      <c r="MB9" s="40"/>
      <c r="MC9" s="40"/>
      <c r="MD9" s="40"/>
      <c r="ME9" s="40"/>
      <c r="MF9" s="40"/>
      <c r="MG9" s="40"/>
      <c r="MH9" s="40"/>
      <c r="MI9" s="40"/>
      <c r="MJ9" s="40"/>
      <c r="MK9" s="40"/>
      <c r="ML9" s="40"/>
      <c r="MM9" s="40"/>
      <c r="MN9" s="40"/>
      <c r="MO9" s="40"/>
      <c r="MP9" s="40"/>
      <c r="MQ9" s="40"/>
      <c r="MR9" s="40"/>
      <c r="MS9" s="40"/>
      <c r="MT9" s="40"/>
      <c r="MU9" s="40"/>
      <c r="MV9" s="40"/>
      <c r="MW9" s="40"/>
      <c r="MX9" s="40"/>
      <c r="MY9" s="40"/>
      <c r="MZ9" s="40"/>
      <c r="NA9" s="40"/>
      <c r="NB9" s="40"/>
      <c r="NC9" s="40"/>
      <c r="ND9" s="40"/>
      <c r="NE9" s="40"/>
      <c r="NF9" s="40"/>
      <c r="NG9" s="40"/>
      <c r="NH9" s="40"/>
      <c r="NI9" s="40"/>
      <c r="NJ9" s="40"/>
      <c r="NK9" s="40"/>
      <c r="NL9" s="40"/>
      <c r="NM9" s="40"/>
      <c r="NN9" s="40"/>
      <c r="NO9" s="40"/>
      <c r="NP9" s="40"/>
      <c r="NQ9" s="40"/>
      <c r="NR9" s="40"/>
      <c r="NS9" s="40"/>
      <c r="NT9" s="40"/>
      <c r="NU9" s="40"/>
      <c r="NV9" s="40"/>
      <c r="NW9" s="40"/>
      <c r="NX9" s="40"/>
      <c r="NY9" s="40"/>
      <c r="NZ9" s="40"/>
      <c r="OA9" s="40"/>
      <c r="OB9" s="40"/>
      <c r="OC9" s="40"/>
      <c r="OD9" s="40"/>
      <c r="OE9" s="40"/>
      <c r="OF9" s="40"/>
      <c r="OG9" s="40"/>
      <c r="OH9" s="40"/>
      <c r="OI9" s="40"/>
      <c r="OJ9" s="40"/>
      <c r="OK9" s="40"/>
      <c r="OL9" s="40"/>
      <c r="OM9" s="40"/>
      <c r="ON9" s="40"/>
      <c r="OO9" s="40"/>
      <c r="OP9" s="40"/>
      <c r="OQ9" s="40"/>
      <c r="OR9" s="40"/>
      <c r="OS9" s="40"/>
      <c r="OT9" s="40"/>
      <c r="OU9" s="40"/>
      <c r="OV9" s="40"/>
      <c r="OW9" s="40"/>
      <c r="OX9" s="40"/>
      <c r="OY9" s="40"/>
      <c r="OZ9" s="40"/>
      <c r="PA9" s="40"/>
      <c r="PB9" s="40"/>
      <c r="PC9" s="40"/>
      <c r="PD9" s="40"/>
      <c r="PE9" s="40"/>
      <c r="PF9" s="40"/>
      <c r="PG9" s="40"/>
      <c r="PH9" s="40"/>
      <c r="PI9" s="40"/>
      <c r="PJ9" s="40"/>
      <c r="PK9" s="40"/>
      <c r="PL9" s="40"/>
      <c r="PM9" s="40"/>
      <c r="PN9" s="40"/>
      <c r="PO9" s="40"/>
      <c r="PP9" s="40"/>
      <c r="PQ9" s="40"/>
      <c r="PR9" s="40"/>
      <c r="PS9" s="40"/>
      <c r="PT9" s="40"/>
      <c r="PU9" s="40"/>
      <c r="PV9" s="40"/>
      <c r="PW9" s="40"/>
      <c r="PX9" s="40"/>
      <c r="PY9" s="40"/>
      <c r="PZ9" s="40"/>
      <c r="QA9" s="40"/>
      <c r="QB9" s="40"/>
      <c r="QC9" s="40"/>
      <c r="QD9" s="40"/>
      <c r="QE9" s="40"/>
      <c r="QF9" s="40"/>
      <c r="QG9" s="40"/>
      <c r="QH9" s="40"/>
      <c r="QI9" s="40"/>
      <c r="QJ9" s="40"/>
      <c r="QK9" s="40"/>
      <c r="QL9" s="40"/>
      <c r="QM9" s="40"/>
      <c r="QN9" s="40"/>
      <c r="QO9" s="40"/>
      <c r="QP9" s="40"/>
      <c r="QQ9" s="40"/>
      <c r="QR9" s="40"/>
      <c r="QS9" s="40"/>
      <c r="QT9" s="40"/>
      <c r="QU9" s="40"/>
      <c r="QV9" s="40"/>
      <c r="QW9" s="40"/>
      <c r="QX9" s="40"/>
      <c r="QY9" s="40"/>
      <c r="QZ9" s="40"/>
      <c r="RA9" s="40"/>
      <c r="RB9" s="40"/>
      <c r="RC9" s="40"/>
      <c r="RD9" s="40"/>
      <c r="RE9" s="40"/>
      <c r="RF9" s="40"/>
      <c r="RG9" s="40"/>
      <c r="RH9" s="40"/>
      <c r="RI9" s="40"/>
      <c r="RJ9" s="40"/>
      <c r="RK9" s="40"/>
      <c r="RL9" s="40"/>
      <c r="RM9" s="40"/>
      <c r="RN9" s="40"/>
      <c r="RO9" s="40"/>
      <c r="RP9" s="40"/>
      <c r="RQ9" s="40"/>
      <c r="RR9" s="40"/>
      <c r="RS9" s="40"/>
      <c r="RT9" s="40"/>
      <c r="RU9" s="40"/>
      <c r="RV9" s="40"/>
      <c r="RW9" s="40" t="s">
        <v>974</v>
      </c>
      <c r="RX9" s="40" t="s">
        <v>975</v>
      </c>
      <c r="RY9" s="40" t="s">
        <v>976</v>
      </c>
      <c r="RZ9" s="40" t="s">
        <v>977</v>
      </c>
      <c r="SA9" s="40" t="s">
        <v>978</v>
      </c>
      <c r="SB9" s="40" t="s">
        <v>979</v>
      </c>
      <c r="SC9" s="40" t="s">
        <v>787</v>
      </c>
      <c r="SD9" s="40" t="s">
        <v>980</v>
      </c>
      <c r="SE9" s="40" t="s">
        <v>981</v>
      </c>
      <c r="SF9" s="40" t="s">
        <v>982</v>
      </c>
      <c r="SG9" s="40" t="s">
        <v>983</v>
      </c>
      <c r="SH9" s="40" t="s">
        <v>984</v>
      </c>
      <c r="SI9" s="40" t="s">
        <v>985</v>
      </c>
      <c r="SJ9" s="40" t="s">
        <v>986</v>
      </c>
      <c r="SK9" s="40"/>
      <c r="SL9" s="40"/>
      <c r="SM9" s="40"/>
      <c r="SN9" s="40"/>
      <c r="SO9" s="40"/>
      <c r="SP9" s="40"/>
      <c r="SQ9" s="40"/>
      <c r="SR9" s="40"/>
      <c r="SS9" s="40"/>
      <c r="ST9" s="40"/>
      <c r="SU9" s="40"/>
      <c r="SV9" s="40"/>
      <c r="SW9" s="40"/>
      <c r="SX9" s="40"/>
      <c r="SY9" s="40"/>
      <c r="SZ9" s="40"/>
      <c r="TA9" s="40"/>
      <c r="TB9" s="40"/>
      <c r="TC9" s="40"/>
      <c r="TD9" s="40"/>
      <c r="TE9" s="40"/>
      <c r="TF9" s="40"/>
      <c r="TG9" s="40"/>
      <c r="TH9" s="40"/>
      <c r="TI9" s="40"/>
      <c r="TJ9" s="40"/>
      <c r="TK9" s="40" t="s">
        <v>987</v>
      </c>
      <c r="TL9" s="40" t="s">
        <v>920</v>
      </c>
      <c r="TM9" s="40" t="s">
        <v>988</v>
      </c>
      <c r="TN9" s="40" t="s">
        <v>989</v>
      </c>
      <c r="TO9" s="40" t="s">
        <v>990</v>
      </c>
      <c r="TP9" s="40" t="s">
        <v>991</v>
      </c>
      <c r="TQ9" s="40"/>
      <c r="TR9" s="40"/>
      <c r="TS9" s="40"/>
      <c r="TT9" s="40"/>
      <c r="TU9" s="40"/>
      <c r="TV9" s="40"/>
      <c r="TW9" s="40"/>
      <c r="TX9" s="40"/>
      <c r="TY9" s="40"/>
      <c r="TZ9" s="40"/>
      <c r="UA9" s="40"/>
      <c r="UB9" s="40"/>
      <c r="UC9" s="40"/>
      <c r="UD9" s="40"/>
      <c r="UE9" s="40"/>
    </row>
    <row r="10" spans="1:569" s="43" customFormat="1" ht="15" customHeight="1" x14ac:dyDescent="0.25">
      <c r="A10" s="40" t="s">
        <v>3149</v>
      </c>
      <c r="B10" s="40" t="s">
        <v>103</v>
      </c>
      <c r="C10" s="40" t="s">
        <v>585</v>
      </c>
      <c r="D10" s="40" t="s">
        <v>992</v>
      </c>
      <c r="E10" s="40" t="s">
        <v>98</v>
      </c>
      <c r="F10" s="40">
        <v>41</v>
      </c>
      <c r="G10" s="40">
        <v>49</v>
      </c>
      <c r="H10" s="40">
        <v>90</v>
      </c>
      <c r="I10" s="40">
        <v>6</v>
      </c>
      <c r="J10" s="40" t="s">
        <v>3150</v>
      </c>
      <c r="K10" s="40" t="s">
        <v>10</v>
      </c>
      <c r="L10" s="40" t="s">
        <v>993</v>
      </c>
      <c r="M10" s="40">
        <v>26</v>
      </c>
      <c r="N10" s="40">
        <v>30</v>
      </c>
      <c r="O10" s="40">
        <v>56</v>
      </c>
      <c r="P10" s="40" t="s">
        <v>3151</v>
      </c>
      <c r="Q10" s="40" t="s">
        <v>994</v>
      </c>
      <c r="R10" s="40" t="s">
        <v>995</v>
      </c>
      <c r="S10" s="40" t="s">
        <v>996</v>
      </c>
      <c r="T10" s="40" t="s">
        <v>997</v>
      </c>
      <c r="U10" s="40" t="s">
        <v>998</v>
      </c>
      <c r="V10" s="40" t="s">
        <v>3152</v>
      </c>
      <c r="W10" s="40" t="s">
        <v>3153</v>
      </c>
      <c r="X10" s="40" t="s">
        <v>999</v>
      </c>
      <c r="Y10" s="40" t="s">
        <v>1000</v>
      </c>
      <c r="Z10" s="40" t="s">
        <v>1001</v>
      </c>
      <c r="AA10" s="40" t="s">
        <v>1002</v>
      </c>
      <c r="AB10" s="40" t="s">
        <v>997</v>
      </c>
      <c r="AC10" s="40" t="s">
        <v>1011</v>
      </c>
      <c r="AD10" s="40" t="s">
        <v>1012</v>
      </c>
      <c r="AE10" s="40" t="s">
        <v>1013</v>
      </c>
      <c r="AF10" s="40" t="s">
        <v>3154</v>
      </c>
      <c r="AG10" s="40" t="s">
        <v>1006</v>
      </c>
      <c r="AH10" s="40" t="s">
        <v>1007</v>
      </c>
      <c r="AI10" s="40" t="s">
        <v>1008</v>
      </c>
      <c r="AJ10" s="40" t="s">
        <v>997</v>
      </c>
      <c r="AK10" s="40"/>
      <c r="AL10" s="40"/>
      <c r="AM10" s="40"/>
      <c r="AN10" s="40"/>
      <c r="AO10" s="40"/>
      <c r="AP10" s="40"/>
      <c r="AQ10" s="40"/>
      <c r="AR10" s="40"/>
      <c r="AS10" s="40"/>
      <c r="AT10" s="40"/>
      <c r="AU10" s="40"/>
      <c r="AV10" s="40"/>
      <c r="AW10" s="40"/>
      <c r="AX10" s="40"/>
      <c r="AY10" s="40"/>
      <c r="AZ10" s="40"/>
      <c r="BA10" s="40" t="s">
        <v>3155</v>
      </c>
      <c r="BB10" s="40" t="s">
        <v>3156</v>
      </c>
      <c r="BC10" s="41" t="s">
        <v>1009</v>
      </c>
      <c r="BD10" s="41" t="s">
        <v>3157</v>
      </c>
      <c r="BE10" s="40" t="s">
        <v>1021</v>
      </c>
      <c r="BF10" s="40" t="s">
        <v>99</v>
      </c>
      <c r="BG10" s="40" t="s">
        <v>31</v>
      </c>
      <c r="BH10" s="40" t="s">
        <v>1010</v>
      </c>
      <c r="BI10" s="40">
        <v>8</v>
      </c>
      <c r="BJ10" s="40">
        <v>10</v>
      </c>
      <c r="BK10" s="40">
        <v>18</v>
      </c>
      <c r="BL10" s="40" t="s">
        <v>3158</v>
      </c>
      <c r="BM10" s="40" t="s">
        <v>1003</v>
      </c>
      <c r="BN10" s="40" t="s">
        <v>1004</v>
      </c>
      <c r="BO10" s="40" t="s">
        <v>1005</v>
      </c>
      <c r="BP10" s="40" t="s">
        <v>3154</v>
      </c>
      <c r="BQ10" s="40" t="s">
        <v>1014</v>
      </c>
      <c r="BR10" s="40" t="s">
        <v>1015</v>
      </c>
      <c r="BS10" s="40" t="s">
        <v>1016</v>
      </c>
      <c r="BT10" s="40" t="s">
        <v>997</v>
      </c>
      <c r="BU10" s="40" t="s">
        <v>1017</v>
      </c>
      <c r="BV10" s="40" t="s">
        <v>1018</v>
      </c>
      <c r="BW10" s="40" t="s">
        <v>1019</v>
      </c>
      <c r="BX10" s="40" t="s">
        <v>999</v>
      </c>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t="s">
        <v>3159</v>
      </c>
      <c r="CX10" s="40" t="s">
        <v>3160</v>
      </c>
      <c r="CY10" s="41" t="s">
        <v>1009</v>
      </c>
      <c r="CZ10" s="41" t="s">
        <v>1020</v>
      </c>
      <c r="DA10" s="40" t="s">
        <v>3161</v>
      </c>
      <c r="DB10" s="40" t="s">
        <v>99</v>
      </c>
      <c r="DC10" s="40" t="s">
        <v>32</v>
      </c>
      <c r="DD10" s="40" t="s">
        <v>1022</v>
      </c>
      <c r="DE10" s="40">
        <v>7</v>
      </c>
      <c r="DF10" s="40">
        <v>9</v>
      </c>
      <c r="DG10" s="40">
        <v>16</v>
      </c>
      <c r="DH10" s="40" t="s">
        <v>3162</v>
      </c>
      <c r="DI10" s="40" t="s">
        <v>1023</v>
      </c>
      <c r="DJ10" s="40" t="s">
        <v>1024</v>
      </c>
      <c r="DK10" s="40" t="s">
        <v>1025</v>
      </c>
      <c r="DL10" s="40" t="s">
        <v>1026</v>
      </c>
      <c r="DM10" s="40" t="s">
        <v>1027</v>
      </c>
      <c r="DN10" s="40" t="s">
        <v>1028</v>
      </c>
      <c r="DO10" s="40" t="s">
        <v>1029</v>
      </c>
      <c r="DP10" s="40" t="s">
        <v>1030</v>
      </c>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t="s">
        <v>3155</v>
      </c>
      <c r="ET10" s="40" t="s">
        <v>3163</v>
      </c>
      <c r="EU10" s="41" t="s">
        <v>1009</v>
      </c>
      <c r="EV10" s="41" t="s">
        <v>3157</v>
      </c>
      <c r="EW10" s="40" t="s">
        <v>1021</v>
      </c>
      <c r="EX10" s="40" t="s">
        <v>99</v>
      </c>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c r="IW10" s="40"/>
      <c r="IX10" s="40"/>
      <c r="IY10" s="40"/>
      <c r="IZ10" s="40"/>
      <c r="JA10" s="40"/>
      <c r="JB10" s="40"/>
      <c r="JC10" s="40"/>
      <c r="JD10" s="40"/>
      <c r="JE10" s="40"/>
      <c r="JF10" s="40"/>
      <c r="JG10" s="40"/>
      <c r="JH10" s="40"/>
      <c r="JI10" s="40"/>
      <c r="JJ10" s="40"/>
      <c r="JK10" s="40"/>
      <c r="JL10" s="40"/>
      <c r="JM10" s="40"/>
      <c r="JN10" s="40"/>
      <c r="JO10" s="40"/>
      <c r="JP10" s="40"/>
      <c r="JQ10" s="40"/>
      <c r="JR10" s="40"/>
      <c r="JS10" s="40"/>
      <c r="JT10" s="40"/>
      <c r="JU10" s="40"/>
      <c r="JV10" s="40"/>
      <c r="JW10" s="40"/>
      <c r="JX10" s="40"/>
      <c r="JY10" s="40"/>
      <c r="JZ10" s="40"/>
      <c r="KA10" s="40"/>
      <c r="KB10" s="40"/>
      <c r="KC10" s="40"/>
      <c r="KD10" s="40"/>
      <c r="KE10" s="40"/>
      <c r="KF10" s="40"/>
      <c r="KG10" s="40"/>
      <c r="KH10" s="40"/>
      <c r="KI10" s="40"/>
      <c r="KJ10" s="40"/>
      <c r="KK10" s="40"/>
      <c r="KL10" s="40"/>
      <c r="KM10" s="40"/>
      <c r="KN10" s="40"/>
      <c r="KO10" s="40"/>
      <c r="KP10" s="40"/>
      <c r="KQ10" s="40"/>
      <c r="KR10" s="40"/>
      <c r="KS10" s="40"/>
      <c r="KT10" s="40"/>
      <c r="KU10" s="40"/>
      <c r="KV10" s="40"/>
      <c r="KW10" s="40"/>
      <c r="KX10" s="40"/>
      <c r="KY10" s="40"/>
      <c r="KZ10" s="40"/>
      <c r="LA10" s="40"/>
      <c r="LB10" s="40"/>
      <c r="LC10" s="40"/>
      <c r="LD10" s="40"/>
      <c r="LE10" s="40"/>
      <c r="LF10" s="40"/>
      <c r="LG10" s="40"/>
      <c r="LH10" s="40"/>
      <c r="LI10" s="40"/>
      <c r="LJ10" s="40"/>
      <c r="LK10" s="40"/>
      <c r="LL10" s="40"/>
      <c r="LM10" s="40"/>
      <c r="LN10" s="40"/>
      <c r="LO10" s="40"/>
      <c r="LP10" s="40"/>
      <c r="LQ10" s="40"/>
      <c r="LR10" s="40"/>
      <c r="LS10" s="40"/>
      <c r="LT10" s="40"/>
      <c r="LU10" s="40"/>
      <c r="LV10" s="40"/>
      <c r="LW10" s="40"/>
      <c r="LX10" s="40"/>
      <c r="LY10" s="40"/>
      <c r="LZ10" s="40"/>
      <c r="MA10" s="40"/>
      <c r="MB10" s="40"/>
      <c r="MC10" s="40"/>
      <c r="MD10" s="40"/>
      <c r="ME10" s="40"/>
      <c r="MF10" s="40"/>
      <c r="MG10" s="40"/>
      <c r="MH10" s="40"/>
      <c r="MI10" s="40"/>
      <c r="MJ10" s="40"/>
      <c r="MK10" s="40"/>
      <c r="ML10" s="40"/>
      <c r="MM10" s="40"/>
      <c r="MN10" s="40"/>
      <c r="MO10" s="40"/>
      <c r="MP10" s="40"/>
      <c r="MQ10" s="40"/>
      <c r="MR10" s="40"/>
      <c r="MS10" s="40"/>
      <c r="MT10" s="40"/>
      <c r="MU10" s="40"/>
      <c r="MV10" s="40"/>
      <c r="MW10" s="40"/>
      <c r="MX10" s="40"/>
      <c r="MY10" s="40"/>
      <c r="MZ10" s="40"/>
      <c r="NA10" s="40"/>
      <c r="NB10" s="40"/>
      <c r="NC10" s="40"/>
      <c r="ND10" s="40"/>
      <c r="NE10" s="40"/>
      <c r="NF10" s="40"/>
      <c r="NG10" s="40"/>
      <c r="NH10" s="40"/>
      <c r="NI10" s="40"/>
      <c r="NJ10" s="40"/>
      <c r="NK10" s="40"/>
      <c r="NL10" s="40"/>
      <c r="NM10" s="40"/>
      <c r="NN10" s="40"/>
      <c r="NO10" s="40"/>
      <c r="NP10" s="40"/>
      <c r="NQ10" s="40"/>
      <c r="NR10" s="40"/>
      <c r="NS10" s="40"/>
      <c r="NT10" s="40"/>
      <c r="NU10" s="40"/>
      <c r="NV10" s="40"/>
      <c r="NW10" s="40"/>
      <c r="NX10" s="40"/>
      <c r="NY10" s="40"/>
      <c r="NZ10" s="40"/>
      <c r="OA10" s="40"/>
      <c r="OB10" s="40"/>
      <c r="OC10" s="40"/>
      <c r="OD10" s="40"/>
      <c r="OE10" s="40"/>
      <c r="OF10" s="40"/>
      <c r="OG10" s="40"/>
      <c r="OH10" s="40"/>
      <c r="OI10" s="40"/>
      <c r="OJ10" s="40"/>
      <c r="OK10" s="40"/>
      <c r="OL10" s="40"/>
      <c r="OM10" s="40"/>
      <c r="ON10" s="40"/>
      <c r="OO10" s="40"/>
      <c r="OP10" s="40"/>
      <c r="OQ10" s="40"/>
      <c r="OR10" s="40"/>
      <c r="OS10" s="40"/>
      <c r="OT10" s="40"/>
      <c r="OU10" s="40"/>
      <c r="OV10" s="40"/>
      <c r="OW10" s="40"/>
      <c r="OX10" s="40"/>
      <c r="OY10" s="40"/>
      <c r="OZ10" s="40"/>
      <c r="PA10" s="40"/>
      <c r="PB10" s="40"/>
      <c r="PC10" s="40"/>
      <c r="PD10" s="40"/>
      <c r="PE10" s="40"/>
      <c r="PF10" s="40"/>
      <c r="PG10" s="40"/>
      <c r="PH10" s="40"/>
      <c r="PI10" s="40"/>
      <c r="PJ10" s="40"/>
      <c r="PK10" s="40"/>
      <c r="PL10" s="40"/>
      <c r="PM10" s="40"/>
      <c r="PN10" s="40"/>
      <c r="PO10" s="40"/>
      <c r="PP10" s="40"/>
      <c r="PQ10" s="40"/>
      <c r="PR10" s="40"/>
      <c r="PS10" s="40"/>
      <c r="PT10" s="40"/>
      <c r="PU10" s="40"/>
      <c r="PV10" s="40"/>
      <c r="PW10" s="40"/>
      <c r="PX10" s="40"/>
      <c r="PY10" s="40"/>
      <c r="PZ10" s="40"/>
      <c r="QA10" s="40"/>
      <c r="QB10" s="40"/>
      <c r="QC10" s="40"/>
      <c r="QD10" s="40"/>
      <c r="QE10" s="40"/>
      <c r="QF10" s="40"/>
      <c r="QG10" s="40"/>
      <c r="QH10" s="40"/>
      <c r="QI10" s="40"/>
      <c r="QJ10" s="40"/>
      <c r="QK10" s="40"/>
      <c r="QL10" s="40"/>
      <c r="QM10" s="40"/>
      <c r="QN10" s="40"/>
      <c r="QO10" s="40"/>
      <c r="QP10" s="40"/>
      <c r="QQ10" s="40"/>
      <c r="QR10" s="40"/>
      <c r="QS10" s="40"/>
      <c r="QT10" s="40"/>
      <c r="QU10" s="40"/>
      <c r="QV10" s="40"/>
      <c r="QW10" s="40"/>
      <c r="QX10" s="40"/>
      <c r="QY10" s="40"/>
      <c r="QZ10" s="40"/>
      <c r="RA10" s="40"/>
      <c r="RB10" s="40"/>
      <c r="RC10" s="40"/>
      <c r="RD10" s="40"/>
      <c r="RE10" s="40"/>
      <c r="RF10" s="40"/>
      <c r="RG10" s="40"/>
      <c r="RH10" s="40"/>
      <c r="RI10" s="40"/>
      <c r="RJ10" s="40"/>
      <c r="RK10" s="40"/>
      <c r="RL10" s="40"/>
      <c r="RM10" s="40"/>
      <c r="RN10" s="40"/>
      <c r="RO10" s="40"/>
      <c r="RP10" s="40"/>
      <c r="RQ10" s="40"/>
      <c r="RR10" s="40"/>
      <c r="RS10" s="40"/>
      <c r="RT10" s="40"/>
      <c r="RU10" s="40"/>
      <c r="RV10" s="40"/>
      <c r="RW10" s="40" t="s">
        <v>1031</v>
      </c>
      <c r="RX10" s="40" t="s">
        <v>3164</v>
      </c>
      <c r="RY10" s="40" t="s">
        <v>1032</v>
      </c>
      <c r="RZ10" s="40" t="s">
        <v>3136</v>
      </c>
      <c r="SA10" s="40" t="s">
        <v>1033</v>
      </c>
      <c r="SB10" s="40" t="s">
        <v>3165</v>
      </c>
      <c r="SC10" s="40" t="s">
        <v>693</v>
      </c>
      <c r="SD10" s="40" t="s">
        <v>3166</v>
      </c>
      <c r="SE10" s="40" t="s">
        <v>695</v>
      </c>
      <c r="SF10" s="40" t="s">
        <v>3137</v>
      </c>
      <c r="SG10" s="40" t="s">
        <v>1036</v>
      </c>
      <c r="SH10" s="40" t="s">
        <v>3166</v>
      </c>
      <c r="SI10" s="40" t="s">
        <v>1037</v>
      </c>
      <c r="SJ10" s="40" t="s">
        <v>3167</v>
      </c>
      <c r="SK10" s="40"/>
      <c r="SL10" s="40"/>
      <c r="SM10" s="40"/>
      <c r="SN10" s="40"/>
      <c r="SO10" s="40"/>
      <c r="SP10" s="40"/>
      <c r="SQ10" s="40"/>
      <c r="SR10" s="40"/>
      <c r="SS10" s="40"/>
      <c r="ST10" s="40"/>
      <c r="SU10" s="40"/>
      <c r="SV10" s="40"/>
      <c r="SW10" s="40"/>
      <c r="SX10" s="40"/>
      <c r="SY10" s="40"/>
      <c r="SZ10" s="40"/>
      <c r="TA10" s="40"/>
      <c r="TB10" s="40"/>
      <c r="TC10" s="40"/>
      <c r="TD10" s="40"/>
      <c r="TE10" s="40"/>
      <c r="TF10" s="40"/>
      <c r="TG10" s="40"/>
      <c r="TH10" s="40"/>
      <c r="TI10" s="40"/>
      <c r="TJ10" s="40"/>
      <c r="TK10" s="40" t="s">
        <v>3168</v>
      </c>
      <c r="TL10" s="40" t="s">
        <v>3169</v>
      </c>
      <c r="TM10" s="40" t="s">
        <v>3170</v>
      </c>
      <c r="TN10" s="40" t="s">
        <v>3171</v>
      </c>
      <c r="TO10" s="40" t="s">
        <v>3172</v>
      </c>
      <c r="TP10" s="40" t="s">
        <v>3173</v>
      </c>
      <c r="TQ10" s="40"/>
      <c r="TR10" s="40"/>
      <c r="TS10" s="40"/>
      <c r="TT10" s="40"/>
      <c r="TU10" s="40"/>
      <c r="TV10" s="40"/>
      <c r="TW10" s="40"/>
      <c r="TX10" s="40"/>
      <c r="TY10" s="40"/>
      <c r="TZ10" s="40"/>
      <c r="UA10" s="40"/>
      <c r="UB10" s="40"/>
      <c r="UC10" s="40"/>
      <c r="UD10" s="40"/>
      <c r="UE10" s="40"/>
    </row>
    <row r="11" spans="1:569" s="43" customFormat="1" ht="15" customHeight="1" x14ac:dyDescent="0.25">
      <c r="A11" s="40" t="s">
        <v>239</v>
      </c>
      <c r="B11" s="40" t="s">
        <v>143</v>
      </c>
      <c r="C11" s="40" t="s">
        <v>585</v>
      </c>
      <c r="D11" s="40" t="s">
        <v>1038</v>
      </c>
      <c r="E11" s="40" t="s">
        <v>144</v>
      </c>
      <c r="F11" s="40">
        <v>38</v>
      </c>
      <c r="G11" s="40">
        <v>37</v>
      </c>
      <c r="H11" s="40">
        <v>75</v>
      </c>
      <c r="I11" s="40">
        <v>5</v>
      </c>
      <c r="J11" s="40" t="s">
        <v>1039</v>
      </c>
      <c r="K11" s="40" t="s">
        <v>10</v>
      </c>
      <c r="L11" s="40" t="s">
        <v>1040</v>
      </c>
      <c r="M11" s="40">
        <v>8</v>
      </c>
      <c r="N11" s="40">
        <v>12</v>
      </c>
      <c r="O11" s="40">
        <v>20</v>
      </c>
      <c r="P11" s="40" t="s">
        <v>1041</v>
      </c>
      <c r="Q11" s="40" t="s">
        <v>1042</v>
      </c>
      <c r="R11" s="40" t="s">
        <v>1043</v>
      </c>
      <c r="S11" s="40" t="s">
        <v>3121</v>
      </c>
      <c r="T11" s="40" t="s">
        <v>1044</v>
      </c>
      <c r="U11" s="40" t="s">
        <v>1045</v>
      </c>
      <c r="V11" s="40" t="s">
        <v>1046</v>
      </c>
      <c r="W11" s="40" t="s">
        <v>3121</v>
      </c>
      <c r="X11" s="40" t="s">
        <v>1044</v>
      </c>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t="s">
        <v>1047</v>
      </c>
      <c r="BB11" s="40" t="s">
        <v>1048</v>
      </c>
      <c r="BC11" s="40" t="s">
        <v>524</v>
      </c>
      <c r="BD11" s="40" t="s">
        <v>1049</v>
      </c>
      <c r="BE11" s="40" t="s">
        <v>1050</v>
      </c>
      <c r="BF11" s="40" t="s">
        <v>101</v>
      </c>
      <c r="BG11" s="40" t="s">
        <v>31</v>
      </c>
      <c r="BH11" s="40" t="s">
        <v>1051</v>
      </c>
      <c r="BI11" s="40">
        <v>15</v>
      </c>
      <c r="BJ11" s="40">
        <v>15</v>
      </c>
      <c r="BK11" s="40">
        <v>30</v>
      </c>
      <c r="BL11" s="40" t="s">
        <v>1052</v>
      </c>
      <c r="BM11" s="40" t="s">
        <v>1053</v>
      </c>
      <c r="BN11" s="40" t="s">
        <v>1054</v>
      </c>
      <c r="BO11" s="40" t="s">
        <v>1055</v>
      </c>
      <c r="BP11" s="40" t="s">
        <v>1056</v>
      </c>
      <c r="BQ11" s="40" t="s">
        <v>1057</v>
      </c>
      <c r="BR11" s="40" t="s">
        <v>1058</v>
      </c>
      <c r="BS11" s="40" t="s">
        <v>1059</v>
      </c>
      <c r="BT11" s="40" t="s">
        <v>1056</v>
      </c>
      <c r="BU11" s="40" t="s">
        <v>1060</v>
      </c>
      <c r="BV11" s="40" t="s">
        <v>1061</v>
      </c>
      <c r="BW11" s="40" t="s">
        <v>1062</v>
      </c>
      <c r="BX11" s="40" t="s">
        <v>1056</v>
      </c>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t="s">
        <v>1063</v>
      </c>
      <c r="CX11" s="40" t="s">
        <v>1064</v>
      </c>
      <c r="CY11" s="40" t="s">
        <v>1065</v>
      </c>
      <c r="CZ11" s="40" t="s">
        <v>1066</v>
      </c>
      <c r="DA11" s="40" t="s">
        <v>1067</v>
      </c>
      <c r="DB11" s="40" t="s">
        <v>101</v>
      </c>
      <c r="DC11" s="40" t="s">
        <v>32</v>
      </c>
      <c r="DD11" s="40" t="s">
        <v>1068</v>
      </c>
      <c r="DE11" s="40">
        <v>15</v>
      </c>
      <c r="DF11" s="40">
        <v>10</v>
      </c>
      <c r="DG11" s="40">
        <v>25</v>
      </c>
      <c r="DH11" s="40" t="s">
        <v>1069</v>
      </c>
      <c r="DI11" s="40" t="s">
        <v>1070</v>
      </c>
      <c r="DJ11" s="40" t="s">
        <v>1071</v>
      </c>
      <c r="DK11" s="40" t="s">
        <v>3121</v>
      </c>
      <c r="DL11" s="40" t="s">
        <v>1072</v>
      </c>
      <c r="DM11" s="40" t="s">
        <v>1068</v>
      </c>
      <c r="DN11" s="40" t="s">
        <v>1073</v>
      </c>
      <c r="DO11" s="40" t="s">
        <v>1074</v>
      </c>
      <c r="DP11" s="40" t="s">
        <v>1056</v>
      </c>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t="s">
        <v>1075</v>
      </c>
      <c r="ET11" s="40" t="s">
        <v>1076</v>
      </c>
      <c r="EU11" s="40" t="s">
        <v>383</v>
      </c>
      <c r="EV11" s="40" t="s">
        <v>1077</v>
      </c>
      <c r="EW11" s="40" t="s">
        <v>1078</v>
      </c>
      <c r="EX11" s="40" t="s">
        <v>101</v>
      </c>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c r="IW11" s="40"/>
      <c r="IX11" s="40"/>
      <c r="IY11" s="40"/>
      <c r="IZ11" s="40"/>
      <c r="JA11" s="40"/>
      <c r="JB11" s="40"/>
      <c r="JC11" s="40"/>
      <c r="JD11" s="40"/>
      <c r="JE11" s="40"/>
      <c r="JF11" s="40"/>
      <c r="JG11" s="40"/>
      <c r="JH11" s="40"/>
      <c r="JI11" s="40"/>
      <c r="JJ11" s="40"/>
      <c r="JK11" s="40"/>
      <c r="JL11" s="40"/>
      <c r="JM11" s="40"/>
      <c r="JN11" s="40"/>
      <c r="JO11" s="40"/>
      <c r="JP11" s="40"/>
      <c r="JQ11" s="40"/>
      <c r="JR11" s="40"/>
      <c r="JS11" s="40"/>
      <c r="JT11" s="40"/>
      <c r="JU11" s="40"/>
      <c r="JV11" s="40"/>
      <c r="JW11" s="40"/>
      <c r="JX11" s="40"/>
      <c r="JY11" s="40"/>
      <c r="JZ11" s="40"/>
      <c r="KA11" s="40"/>
      <c r="KB11" s="40"/>
      <c r="KC11" s="40"/>
      <c r="KD11" s="40"/>
      <c r="KE11" s="40"/>
      <c r="KF11" s="40"/>
      <c r="KG11" s="40"/>
      <c r="KH11" s="40"/>
      <c r="KI11" s="40"/>
      <c r="KJ11" s="40"/>
      <c r="KK11" s="40"/>
      <c r="KL11" s="40"/>
      <c r="KM11" s="40"/>
      <c r="KN11" s="40"/>
      <c r="KO11" s="40"/>
      <c r="KP11" s="40"/>
      <c r="KQ11" s="40"/>
      <c r="KR11" s="40"/>
      <c r="KS11" s="40"/>
      <c r="KT11" s="40"/>
      <c r="KU11" s="40"/>
      <c r="KV11" s="40"/>
      <c r="KW11" s="40"/>
      <c r="KX11" s="40"/>
      <c r="KY11" s="40"/>
      <c r="KZ11" s="40"/>
      <c r="LA11" s="40"/>
      <c r="LB11" s="40"/>
      <c r="LC11" s="40"/>
      <c r="LD11" s="40"/>
      <c r="LE11" s="40"/>
      <c r="LF11" s="40"/>
      <c r="LG11" s="40"/>
      <c r="LH11" s="40"/>
      <c r="LI11" s="40"/>
      <c r="LJ11" s="40"/>
      <c r="LK11" s="40"/>
      <c r="LL11" s="40"/>
      <c r="LM11" s="40"/>
      <c r="LN11" s="40"/>
      <c r="LO11" s="40"/>
      <c r="LP11" s="40"/>
      <c r="LQ11" s="40"/>
      <c r="LR11" s="40"/>
      <c r="LS11" s="40"/>
      <c r="LT11" s="40"/>
      <c r="LU11" s="40"/>
      <c r="LV11" s="40"/>
      <c r="LW11" s="40"/>
      <c r="LX11" s="40"/>
      <c r="LY11" s="40"/>
      <c r="LZ11" s="40"/>
      <c r="MA11" s="40"/>
      <c r="MB11" s="40"/>
      <c r="MC11" s="40"/>
      <c r="MD11" s="40"/>
      <c r="ME11" s="40"/>
      <c r="MF11" s="40"/>
      <c r="MG11" s="40"/>
      <c r="MH11" s="40"/>
      <c r="MI11" s="40"/>
      <c r="MJ11" s="40"/>
      <c r="MK11" s="40"/>
      <c r="ML11" s="40"/>
      <c r="MM11" s="40"/>
      <c r="MN11" s="40"/>
      <c r="MO11" s="40"/>
      <c r="MP11" s="40"/>
      <c r="MQ11" s="40"/>
      <c r="MR11" s="40"/>
      <c r="MS11" s="40"/>
      <c r="MT11" s="40"/>
      <c r="MU11" s="40"/>
      <c r="MV11" s="40"/>
      <c r="MW11" s="40"/>
      <c r="MX11" s="40"/>
      <c r="MY11" s="40"/>
      <c r="MZ11" s="40"/>
      <c r="NA11" s="40"/>
      <c r="NB11" s="40"/>
      <c r="NC11" s="40"/>
      <c r="ND11" s="40"/>
      <c r="NE11" s="40"/>
      <c r="NF11" s="40"/>
      <c r="NG11" s="40"/>
      <c r="NH11" s="40"/>
      <c r="NI11" s="40"/>
      <c r="NJ11" s="40"/>
      <c r="NK11" s="40"/>
      <c r="NL11" s="40"/>
      <c r="NM11" s="40"/>
      <c r="NN11" s="40"/>
      <c r="NO11" s="40"/>
      <c r="NP11" s="40"/>
      <c r="NQ11" s="40"/>
      <c r="NR11" s="40"/>
      <c r="NS11" s="40"/>
      <c r="NT11" s="40"/>
      <c r="NU11" s="40"/>
      <c r="NV11" s="40"/>
      <c r="NW11" s="40"/>
      <c r="NX11" s="40"/>
      <c r="NY11" s="40"/>
      <c r="NZ11" s="40"/>
      <c r="OA11" s="40"/>
      <c r="OB11" s="40"/>
      <c r="OC11" s="40"/>
      <c r="OD11" s="40"/>
      <c r="OE11" s="40"/>
      <c r="OF11" s="40"/>
      <c r="OG11" s="40"/>
      <c r="OH11" s="40"/>
      <c r="OI11" s="40"/>
      <c r="OJ11" s="40"/>
      <c r="OK11" s="40"/>
      <c r="OL11" s="40"/>
      <c r="OM11" s="40"/>
      <c r="ON11" s="40"/>
      <c r="OO11" s="40"/>
      <c r="OP11" s="40"/>
      <c r="OQ11" s="40"/>
      <c r="OR11" s="40"/>
      <c r="OS11" s="40"/>
      <c r="OT11" s="40"/>
      <c r="OU11" s="40"/>
      <c r="OV11" s="40"/>
      <c r="OW11" s="40"/>
      <c r="OX11" s="40"/>
      <c r="OY11" s="40"/>
      <c r="OZ11" s="40"/>
      <c r="PA11" s="40"/>
      <c r="PB11" s="40"/>
      <c r="PC11" s="40"/>
      <c r="PD11" s="40"/>
      <c r="PE11" s="40"/>
      <c r="PF11" s="40"/>
      <c r="PG11" s="40"/>
      <c r="PH11" s="40"/>
      <c r="PI11" s="40"/>
      <c r="PJ11" s="40"/>
      <c r="PK11" s="40"/>
      <c r="PL11" s="40"/>
      <c r="PM11" s="40"/>
      <c r="PN11" s="40"/>
      <c r="PO11" s="40"/>
      <c r="PP11" s="40"/>
      <c r="PQ11" s="40"/>
      <c r="PR11" s="40"/>
      <c r="PS11" s="40"/>
      <c r="PT11" s="40"/>
      <c r="PU11" s="40"/>
      <c r="PV11" s="40"/>
      <c r="PW11" s="40"/>
      <c r="PX11" s="40"/>
      <c r="PY11" s="40"/>
      <c r="PZ11" s="40"/>
      <c r="QA11" s="40"/>
      <c r="QB11" s="40"/>
      <c r="QC11" s="40"/>
      <c r="QD11" s="40"/>
      <c r="QE11" s="40"/>
      <c r="QF11" s="40"/>
      <c r="QG11" s="40"/>
      <c r="QH11" s="40"/>
      <c r="QI11" s="40"/>
      <c r="QJ11" s="40"/>
      <c r="QK11" s="40"/>
      <c r="QL11" s="40"/>
      <c r="QM11" s="40"/>
      <c r="QN11" s="40"/>
      <c r="QO11" s="40"/>
      <c r="QP11" s="40"/>
      <c r="QQ11" s="40"/>
      <c r="QR11" s="40"/>
      <c r="QS11" s="40"/>
      <c r="QT11" s="40"/>
      <c r="QU11" s="40"/>
      <c r="QV11" s="40"/>
      <c r="QW11" s="40"/>
      <c r="QX11" s="40"/>
      <c r="QY11" s="40"/>
      <c r="QZ11" s="40"/>
      <c r="RA11" s="40"/>
      <c r="RB11" s="40"/>
      <c r="RC11" s="40"/>
      <c r="RD11" s="40"/>
      <c r="RE11" s="40"/>
      <c r="RF11" s="40"/>
      <c r="RG11" s="40"/>
      <c r="RH11" s="40"/>
      <c r="RI11" s="40"/>
      <c r="RJ11" s="40"/>
      <c r="RK11" s="40"/>
      <c r="RL11" s="40"/>
      <c r="RM11" s="40"/>
      <c r="RN11" s="40"/>
      <c r="RO11" s="40"/>
      <c r="RP11" s="40"/>
      <c r="RQ11" s="40"/>
      <c r="RR11" s="40"/>
      <c r="RS11" s="40"/>
      <c r="RT11" s="40"/>
      <c r="RU11" s="40"/>
      <c r="RV11" s="40"/>
      <c r="RW11" s="40" t="s">
        <v>784</v>
      </c>
      <c r="RX11" s="40" t="s">
        <v>785</v>
      </c>
      <c r="RY11" s="40" t="s">
        <v>551</v>
      </c>
      <c r="RZ11" s="40" t="s">
        <v>786</v>
      </c>
      <c r="SA11" s="40" t="s">
        <v>780</v>
      </c>
      <c r="SB11" s="40" t="s">
        <v>1079</v>
      </c>
      <c r="SC11" s="40" t="s">
        <v>1080</v>
      </c>
      <c r="SD11" s="40" t="s">
        <v>1081</v>
      </c>
      <c r="SE11" s="40" t="s">
        <v>787</v>
      </c>
      <c r="SF11" s="40" t="s">
        <v>1082</v>
      </c>
      <c r="SG11" s="40" t="s">
        <v>789</v>
      </c>
      <c r="SH11" s="40" t="s">
        <v>1083</v>
      </c>
      <c r="SI11" s="40" t="s">
        <v>791</v>
      </c>
      <c r="SJ11" s="40" t="s">
        <v>792</v>
      </c>
      <c r="SK11" s="40"/>
      <c r="SL11" s="40"/>
      <c r="SM11" s="40"/>
      <c r="SN11" s="40"/>
      <c r="SO11" s="40"/>
      <c r="SP11" s="40"/>
      <c r="SQ11" s="40"/>
      <c r="SR11" s="40"/>
      <c r="SS11" s="40"/>
      <c r="ST11" s="40"/>
      <c r="SU11" s="40"/>
      <c r="SV11" s="40"/>
      <c r="SW11" s="40"/>
      <c r="SX11" s="40"/>
      <c r="SY11" s="40"/>
      <c r="SZ11" s="40"/>
      <c r="TA11" s="40"/>
      <c r="TB11" s="40"/>
      <c r="TC11" s="40"/>
      <c r="TD11" s="40"/>
      <c r="TE11" s="40"/>
      <c r="TF11" s="40"/>
      <c r="TG11" s="40"/>
      <c r="TH11" s="40"/>
      <c r="TI11" s="40"/>
      <c r="TJ11" s="40"/>
      <c r="TK11" s="40" t="s">
        <v>1084</v>
      </c>
      <c r="TL11" s="40" t="s">
        <v>1085</v>
      </c>
      <c r="TM11" s="40" t="s">
        <v>1086</v>
      </c>
      <c r="TN11" s="40" t="s">
        <v>1087</v>
      </c>
      <c r="TO11" s="40" t="s">
        <v>1088</v>
      </c>
      <c r="TP11" s="40" t="s">
        <v>1089</v>
      </c>
      <c r="TQ11" s="40" t="s">
        <v>1090</v>
      </c>
      <c r="TR11" s="40" t="s">
        <v>1091</v>
      </c>
      <c r="TS11" s="40"/>
      <c r="TT11" s="40"/>
      <c r="TU11" s="40"/>
      <c r="TV11" s="40"/>
      <c r="TW11" s="40"/>
      <c r="TX11" s="40"/>
      <c r="TY11" s="40"/>
      <c r="TZ11" s="40"/>
      <c r="UA11" s="40"/>
      <c r="UB11" s="40"/>
      <c r="UC11" s="40"/>
      <c r="UD11" s="40"/>
      <c r="UE11" s="40"/>
    </row>
    <row r="12" spans="1:569" s="43" customFormat="1" ht="15" customHeight="1" x14ac:dyDescent="0.25">
      <c r="A12" s="40" t="s">
        <v>267</v>
      </c>
      <c r="B12" s="40" t="s">
        <v>110</v>
      </c>
      <c r="C12" s="40" t="s">
        <v>585</v>
      </c>
      <c r="D12" s="40" t="s">
        <v>625</v>
      </c>
      <c r="E12" s="40" t="s">
        <v>108</v>
      </c>
      <c r="F12" s="40">
        <v>33</v>
      </c>
      <c r="G12" s="40">
        <v>57</v>
      </c>
      <c r="H12" s="40">
        <v>90</v>
      </c>
      <c r="I12" s="40">
        <v>6</v>
      </c>
      <c r="J12" s="40" t="s">
        <v>1660</v>
      </c>
      <c r="K12" s="40" t="s">
        <v>10</v>
      </c>
      <c r="L12" s="40" t="s">
        <v>1661</v>
      </c>
      <c r="M12" s="40">
        <v>7</v>
      </c>
      <c r="N12" s="40">
        <v>3</v>
      </c>
      <c r="O12" s="40">
        <v>10</v>
      </c>
      <c r="P12" s="40" t="s">
        <v>1662</v>
      </c>
      <c r="Q12" s="40" t="s">
        <v>1663</v>
      </c>
      <c r="R12" s="40" t="s">
        <v>1664</v>
      </c>
      <c r="S12" s="40" t="s">
        <v>1665</v>
      </c>
      <c r="T12" s="40" t="s">
        <v>1666</v>
      </c>
      <c r="U12" s="40" t="s">
        <v>1667</v>
      </c>
      <c r="V12" s="40" t="s">
        <v>1668</v>
      </c>
      <c r="W12" s="40" t="s">
        <v>3121</v>
      </c>
      <c r="X12" s="40" t="s">
        <v>1666</v>
      </c>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t="s">
        <v>1669</v>
      </c>
      <c r="BB12" s="40" t="s">
        <v>1670</v>
      </c>
      <c r="BC12" s="40" t="s">
        <v>1671</v>
      </c>
      <c r="BD12" s="40" t="s">
        <v>1672</v>
      </c>
      <c r="BE12" s="40" t="s">
        <v>1673</v>
      </c>
      <c r="BF12" s="40" t="s">
        <v>101</v>
      </c>
      <c r="BG12" s="40" t="s">
        <v>31</v>
      </c>
      <c r="BH12" s="40" t="s">
        <v>1674</v>
      </c>
      <c r="BI12" s="40">
        <v>8</v>
      </c>
      <c r="BJ12" s="40">
        <v>12</v>
      </c>
      <c r="BK12" s="40">
        <v>20</v>
      </c>
      <c r="BL12" s="40" t="s">
        <v>1675</v>
      </c>
      <c r="BM12" s="40" t="s">
        <v>1676</v>
      </c>
      <c r="BN12" s="40" t="s">
        <v>1677</v>
      </c>
      <c r="BO12" s="40" t="s">
        <v>1678</v>
      </c>
      <c r="BP12" s="40" t="s">
        <v>1679</v>
      </c>
      <c r="BQ12" s="40" t="s">
        <v>1680</v>
      </c>
      <c r="BR12" s="40" t="s">
        <v>1681</v>
      </c>
      <c r="BS12" s="40" t="s">
        <v>1682</v>
      </c>
      <c r="BT12" s="40" t="s">
        <v>1683</v>
      </c>
      <c r="BU12" s="40" t="s">
        <v>1684</v>
      </c>
      <c r="BV12" s="40" t="s">
        <v>1685</v>
      </c>
      <c r="BW12" s="40" t="s">
        <v>1686</v>
      </c>
      <c r="BX12" s="40" t="s">
        <v>1687</v>
      </c>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t="s">
        <v>1688</v>
      </c>
      <c r="CX12" s="40" t="s">
        <v>1689</v>
      </c>
      <c r="CY12" s="40" t="s">
        <v>600</v>
      </c>
      <c r="CZ12" s="40" t="s">
        <v>1690</v>
      </c>
      <c r="DA12" s="40" t="s">
        <v>1691</v>
      </c>
      <c r="DB12" s="40" t="s">
        <v>101</v>
      </c>
      <c r="DC12" s="40" t="s">
        <v>32</v>
      </c>
      <c r="DD12" s="40" t="s">
        <v>1692</v>
      </c>
      <c r="DE12" s="40">
        <v>8</v>
      </c>
      <c r="DF12" s="40">
        <v>37</v>
      </c>
      <c r="DG12" s="40">
        <v>45</v>
      </c>
      <c r="DH12" s="40" t="s">
        <v>1693</v>
      </c>
      <c r="DI12" s="40" t="s">
        <v>1694</v>
      </c>
      <c r="DJ12" s="40" t="s">
        <v>1695</v>
      </c>
      <c r="DK12" s="40" t="s">
        <v>1696</v>
      </c>
      <c r="DL12" s="40" t="s">
        <v>1697</v>
      </c>
      <c r="DM12" s="40" t="s">
        <v>1698</v>
      </c>
      <c r="DN12" s="40" t="s">
        <v>1699</v>
      </c>
      <c r="DO12" s="40" t="s">
        <v>1700</v>
      </c>
      <c r="DP12" s="40" t="s">
        <v>1697</v>
      </c>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t="s">
        <v>1701</v>
      </c>
      <c r="ET12" s="40" t="s">
        <v>1702</v>
      </c>
      <c r="EU12" s="40" t="s">
        <v>600</v>
      </c>
      <c r="EV12" s="40" t="s">
        <v>1690</v>
      </c>
      <c r="EW12" s="40" t="s">
        <v>1703</v>
      </c>
      <c r="EX12" s="40" t="s">
        <v>101</v>
      </c>
      <c r="EY12" s="40" t="s">
        <v>32</v>
      </c>
      <c r="EZ12" s="40" t="s">
        <v>1704</v>
      </c>
      <c r="FA12" s="40">
        <v>10</v>
      </c>
      <c r="FB12" s="40">
        <v>5</v>
      </c>
      <c r="FC12" s="40">
        <v>15</v>
      </c>
      <c r="FD12" s="40" t="s">
        <v>1705</v>
      </c>
      <c r="FE12" s="40" t="s">
        <v>1706</v>
      </c>
      <c r="FF12" s="40" t="s">
        <v>1707</v>
      </c>
      <c r="FG12" s="40" t="s">
        <v>3174</v>
      </c>
      <c r="FH12" s="40" t="s">
        <v>1683</v>
      </c>
      <c r="FI12" s="40" t="s">
        <v>1708</v>
      </c>
      <c r="FJ12" s="40" t="s">
        <v>1709</v>
      </c>
      <c r="FK12" s="40" t="s">
        <v>1710</v>
      </c>
      <c r="FL12" s="40" t="s">
        <v>1683</v>
      </c>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t="s">
        <v>1711</v>
      </c>
      <c r="GP12" s="40" t="s">
        <v>1712</v>
      </c>
      <c r="GQ12" s="40" t="s">
        <v>1286</v>
      </c>
      <c r="GR12" s="40" t="s">
        <v>1690</v>
      </c>
      <c r="GS12" s="40" t="s">
        <v>1713</v>
      </c>
      <c r="GT12" s="40" t="s">
        <v>101</v>
      </c>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c r="IV12" s="40"/>
      <c r="IW12" s="40"/>
      <c r="IX12" s="40"/>
      <c r="IY12" s="40"/>
      <c r="IZ12" s="40"/>
      <c r="JA12" s="40"/>
      <c r="JB12" s="40"/>
      <c r="JC12" s="40"/>
      <c r="JD12" s="40"/>
      <c r="JE12" s="40"/>
      <c r="JF12" s="40"/>
      <c r="JG12" s="40"/>
      <c r="JH12" s="40"/>
      <c r="JI12" s="40"/>
      <c r="JJ12" s="40"/>
      <c r="JK12" s="40"/>
      <c r="JL12" s="40"/>
      <c r="JM12" s="40"/>
      <c r="JN12" s="40"/>
      <c r="JO12" s="40"/>
      <c r="JP12" s="40"/>
      <c r="JQ12" s="40"/>
      <c r="JR12" s="40"/>
      <c r="JS12" s="40"/>
      <c r="JT12" s="40"/>
      <c r="JU12" s="40"/>
      <c r="JV12" s="40"/>
      <c r="JW12" s="40"/>
      <c r="JX12" s="40"/>
      <c r="JY12" s="40"/>
      <c r="JZ12" s="40"/>
      <c r="KA12" s="40"/>
      <c r="KB12" s="40"/>
      <c r="KC12" s="40"/>
      <c r="KD12" s="40"/>
      <c r="KE12" s="40"/>
      <c r="KF12" s="40"/>
      <c r="KG12" s="40"/>
      <c r="KH12" s="40"/>
      <c r="KI12" s="40"/>
      <c r="KJ12" s="40"/>
      <c r="KK12" s="40"/>
      <c r="KL12" s="40"/>
      <c r="KM12" s="40"/>
      <c r="KN12" s="40"/>
      <c r="KO12" s="40"/>
      <c r="KP12" s="40"/>
      <c r="KQ12" s="40"/>
      <c r="KR12" s="40"/>
      <c r="KS12" s="40"/>
      <c r="KT12" s="40"/>
      <c r="KU12" s="40"/>
      <c r="KV12" s="40"/>
      <c r="KW12" s="40"/>
      <c r="KX12" s="40"/>
      <c r="KY12" s="40"/>
      <c r="KZ12" s="40"/>
      <c r="LA12" s="40"/>
      <c r="LB12" s="40"/>
      <c r="LC12" s="40"/>
      <c r="LD12" s="40"/>
      <c r="LE12" s="40"/>
      <c r="LF12" s="40"/>
      <c r="LG12" s="40"/>
      <c r="LH12" s="40"/>
      <c r="LI12" s="40"/>
      <c r="LJ12" s="40"/>
      <c r="LK12" s="40"/>
      <c r="LL12" s="40"/>
      <c r="LM12" s="40"/>
      <c r="LN12" s="40"/>
      <c r="LO12" s="40"/>
      <c r="LP12" s="40"/>
      <c r="LQ12" s="40"/>
      <c r="LR12" s="40"/>
      <c r="LS12" s="40"/>
      <c r="LT12" s="40"/>
      <c r="LU12" s="40"/>
      <c r="LV12" s="40"/>
      <c r="LW12" s="40"/>
      <c r="LX12" s="40"/>
      <c r="LY12" s="40"/>
      <c r="LZ12" s="40"/>
      <c r="MA12" s="40"/>
      <c r="MB12" s="40"/>
      <c r="MC12" s="40"/>
      <c r="MD12" s="40"/>
      <c r="ME12" s="40"/>
      <c r="MF12" s="40"/>
      <c r="MG12" s="40"/>
      <c r="MH12" s="40"/>
      <c r="MI12" s="40"/>
      <c r="MJ12" s="40"/>
      <c r="MK12" s="40"/>
      <c r="ML12" s="40"/>
      <c r="MM12" s="40"/>
      <c r="MN12" s="40"/>
      <c r="MO12" s="40"/>
      <c r="MP12" s="40"/>
      <c r="MQ12" s="40"/>
      <c r="MR12" s="40"/>
      <c r="MS12" s="40"/>
      <c r="MT12" s="40"/>
      <c r="MU12" s="40"/>
      <c r="MV12" s="40"/>
      <c r="MW12" s="40"/>
      <c r="MX12" s="40"/>
      <c r="MY12" s="40"/>
      <c r="MZ12" s="40"/>
      <c r="NA12" s="40"/>
      <c r="NB12" s="40"/>
      <c r="NC12" s="40"/>
      <c r="ND12" s="40"/>
      <c r="NE12" s="40"/>
      <c r="NF12" s="40"/>
      <c r="NG12" s="40"/>
      <c r="NH12" s="40"/>
      <c r="NI12" s="40"/>
      <c r="NJ12" s="40"/>
      <c r="NK12" s="40"/>
      <c r="NL12" s="40"/>
      <c r="NM12" s="40"/>
      <c r="NN12" s="40"/>
      <c r="NO12" s="40"/>
      <c r="NP12" s="40"/>
      <c r="NQ12" s="40"/>
      <c r="NR12" s="40"/>
      <c r="NS12" s="40"/>
      <c r="NT12" s="40"/>
      <c r="NU12" s="40"/>
      <c r="NV12" s="40"/>
      <c r="NW12" s="40"/>
      <c r="NX12" s="40"/>
      <c r="NY12" s="40"/>
      <c r="NZ12" s="40"/>
      <c r="OA12" s="40"/>
      <c r="OB12" s="40"/>
      <c r="OC12" s="40"/>
      <c r="OD12" s="40"/>
      <c r="OE12" s="40"/>
      <c r="OF12" s="40"/>
      <c r="OG12" s="40"/>
      <c r="OH12" s="40"/>
      <c r="OI12" s="40"/>
      <c r="OJ12" s="40"/>
      <c r="OK12" s="40"/>
      <c r="OL12" s="40"/>
      <c r="OM12" s="40"/>
      <c r="ON12" s="40"/>
      <c r="OO12" s="40"/>
      <c r="OP12" s="40"/>
      <c r="OQ12" s="40"/>
      <c r="OR12" s="40"/>
      <c r="OS12" s="40"/>
      <c r="OT12" s="40"/>
      <c r="OU12" s="40"/>
      <c r="OV12" s="40"/>
      <c r="OW12" s="40"/>
      <c r="OX12" s="40"/>
      <c r="OY12" s="40"/>
      <c r="OZ12" s="40"/>
      <c r="PA12" s="40"/>
      <c r="PB12" s="40"/>
      <c r="PC12" s="40"/>
      <c r="PD12" s="40"/>
      <c r="PE12" s="40"/>
      <c r="PF12" s="40"/>
      <c r="PG12" s="40"/>
      <c r="PH12" s="40"/>
      <c r="PI12" s="40"/>
      <c r="PJ12" s="40"/>
      <c r="PK12" s="40"/>
      <c r="PL12" s="40"/>
      <c r="PM12" s="40"/>
      <c r="PN12" s="40"/>
      <c r="PO12" s="40"/>
      <c r="PP12" s="40"/>
      <c r="PQ12" s="40"/>
      <c r="PR12" s="40"/>
      <c r="PS12" s="40"/>
      <c r="PT12" s="40"/>
      <c r="PU12" s="40"/>
      <c r="PV12" s="40"/>
      <c r="PW12" s="40"/>
      <c r="PX12" s="40"/>
      <c r="PY12" s="40"/>
      <c r="PZ12" s="40"/>
      <c r="QA12" s="40"/>
      <c r="QB12" s="40"/>
      <c r="QC12" s="40"/>
      <c r="QD12" s="40"/>
      <c r="QE12" s="40"/>
      <c r="QF12" s="40"/>
      <c r="QG12" s="40"/>
      <c r="QH12" s="40"/>
      <c r="QI12" s="40"/>
      <c r="QJ12" s="40"/>
      <c r="QK12" s="40"/>
      <c r="QL12" s="40"/>
      <c r="QM12" s="40"/>
      <c r="QN12" s="40"/>
      <c r="QO12" s="40"/>
      <c r="QP12" s="40"/>
      <c r="QQ12" s="40"/>
      <c r="QR12" s="40"/>
      <c r="QS12" s="40"/>
      <c r="QT12" s="40"/>
      <c r="QU12" s="40"/>
      <c r="QV12" s="40"/>
      <c r="QW12" s="40"/>
      <c r="QX12" s="40"/>
      <c r="QY12" s="40"/>
      <c r="QZ12" s="40"/>
      <c r="RA12" s="40"/>
      <c r="RB12" s="40"/>
      <c r="RC12" s="40"/>
      <c r="RD12" s="40"/>
      <c r="RE12" s="40"/>
      <c r="RF12" s="40"/>
      <c r="RG12" s="40"/>
      <c r="RH12" s="40"/>
      <c r="RI12" s="40"/>
      <c r="RJ12" s="40"/>
      <c r="RK12" s="40"/>
      <c r="RL12" s="40"/>
      <c r="RM12" s="40"/>
      <c r="RN12" s="40"/>
      <c r="RO12" s="40"/>
      <c r="RP12" s="40"/>
      <c r="RQ12" s="40"/>
      <c r="RR12" s="40"/>
      <c r="RS12" s="40"/>
      <c r="RT12" s="40"/>
      <c r="RU12" s="40"/>
      <c r="RV12" s="40"/>
      <c r="RW12" s="40" t="s">
        <v>1033</v>
      </c>
      <c r="RX12" s="40" t="s">
        <v>1034</v>
      </c>
      <c r="RY12" s="40" t="s">
        <v>1120</v>
      </c>
      <c r="RZ12" s="40" t="s">
        <v>1121</v>
      </c>
      <c r="SA12" s="40" t="s">
        <v>695</v>
      </c>
      <c r="SB12" s="40" t="s">
        <v>663</v>
      </c>
      <c r="SC12" s="40"/>
      <c r="SD12" s="40"/>
      <c r="SE12" s="40"/>
      <c r="SF12" s="40"/>
      <c r="SG12" s="40"/>
      <c r="SH12" s="40"/>
      <c r="SI12" s="40"/>
      <c r="SJ12" s="40"/>
      <c r="SK12" s="40"/>
      <c r="SL12" s="40"/>
      <c r="SM12" s="40"/>
      <c r="SN12" s="40"/>
      <c r="SO12" s="40"/>
      <c r="SP12" s="40"/>
      <c r="SQ12" s="40"/>
      <c r="SR12" s="40"/>
      <c r="SS12" s="40"/>
      <c r="ST12" s="40"/>
      <c r="SU12" s="40"/>
      <c r="SV12" s="40"/>
      <c r="SW12" s="40"/>
      <c r="SX12" s="40"/>
      <c r="SY12" s="40"/>
      <c r="SZ12" s="40"/>
      <c r="TA12" s="40"/>
      <c r="TB12" s="40"/>
      <c r="TC12" s="40"/>
      <c r="TD12" s="40"/>
      <c r="TE12" s="40"/>
      <c r="TF12" s="40"/>
      <c r="TG12" s="40"/>
      <c r="TH12" s="40"/>
      <c r="TI12" s="40"/>
      <c r="TJ12" s="40"/>
      <c r="TK12" s="40" t="s">
        <v>1714</v>
      </c>
      <c r="TL12" s="40" t="s">
        <v>1715</v>
      </c>
      <c r="TM12" s="40" t="s">
        <v>1716</v>
      </c>
      <c r="TN12" s="40" t="s">
        <v>1717</v>
      </c>
      <c r="TO12" s="40" t="s">
        <v>1718</v>
      </c>
      <c r="TP12" s="40" t="s">
        <v>1719</v>
      </c>
      <c r="TQ12" s="40"/>
      <c r="TR12" s="40"/>
      <c r="TS12" s="40"/>
      <c r="TT12" s="40"/>
      <c r="TU12" s="40"/>
      <c r="TV12" s="40"/>
      <c r="TW12" s="40"/>
      <c r="TX12" s="40"/>
      <c r="TY12" s="40"/>
      <c r="TZ12" s="40"/>
      <c r="UA12" s="40"/>
      <c r="UB12" s="40"/>
      <c r="UC12" s="40"/>
      <c r="UD12" s="40"/>
      <c r="UE12" s="40"/>
    </row>
    <row r="13" spans="1:569" s="43" customFormat="1" ht="15" customHeight="1" x14ac:dyDescent="0.25">
      <c r="A13" s="40" t="s">
        <v>240</v>
      </c>
      <c r="B13" s="40" t="s">
        <v>1135</v>
      </c>
      <c r="C13" s="40" t="s">
        <v>585</v>
      </c>
      <c r="D13" s="40" t="s">
        <v>708</v>
      </c>
      <c r="E13" s="40" t="s">
        <v>144</v>
      </c>
      <c r="F13" s="40">
        <v>18</v>
      </c>
      <c r="G13" s="40">
        <v>42</v>
      </c>
      <c r="H13" s="40">
        <v>60</v>
      </c>
      <c r="I13" s="40">
        <v>4</v>
      </c>
      <c r="J13" s="40" t="s">
        <v>1136</v>
      </c>
      <c r="K13" s="40" t="s">
        <v>10</v>
      </c>
      <c r="L13" s="40" t="s">
        <v>1137</v>
      </c>
      <c r="M13" s="40">
        <v>8</v>
      </c>
      <c r="N13" s="40">
        <v>12</v>
      </c>
      <c r="O13" s="40">
        <v>20</v>
      </c>
      <c r="P13" s="40" t="s">
        <v>1138</v>
      </c>
      <c r="Q13" s="40" t="s">
        <v>1139</v>
      </c>
      <c r="R13" s="40" t="s">
        <v>1140</v>
      </c>
      <c r="S13" s="40" t="s">
        <v>1141</v>
      </c>
      <c r="T13" s="40" t="s">
        <v>1044</v>
      </c>
      <c r="U13" s="40" t="s">
        <v>1142</v>
      </c>
      <c r="V13" s="40" t="s">
        <v>1143</v>
      </c>
      <c r="W13" s="40" t="s">
        <v>1144</v>
      </c>
      <c r="X13" s="40" t="s">
        <v>1145</v>
      </c>
      <c r="Y13" s="40" t="s">
        <v>1146</v>
      </c>
      <c r="Z13" s="40" t="s">
        <v>1147</v>
      </c>
      <c r="AA13" s="40" t="s">
        <v>1148</v>
      </c>
      <c r="AB13" s="40" t="s">
        <v>1145</v>
      </c>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t="s">
        <v>1149</v>
      </c>
      <c r="BB13" s="40" t="s">
        <v>1150</v>
      </c>
      <c r="BC13" s="41" t="s">
        <v>1151</v>
      </c>
      <c r="BD13" s="41" t="s">
        <v>1152</v>
      </c>
      <c r="BE13" s="40" t="s">
        <v>1153</v>
      </c>
      <c r="BF13" s="40" t="s">
        <v>101</v>
      </c>
      <c r="BG13" s="40" t="s">
        <v>31</v>
      </c>
      <c r="BH13" s="40" t="s">
        <v>1154</v>
      </c>
      <c r="BI13" s="40">
        <v>10</v>
      </c>
      <c r="BJ13" s="40">
        <v>30</v>
      </c>
      <c r="BK13" s="40">
        <v>40</v>
      </c>
      <c r="BL13" s="40" t="s">
        <v>1155</v>
      </c>
      <c r="BM13" s="40" t="s">
        <v>1156</v>
      </c>
      <c r="BN13" s="40" t="s">
        <v>1157</v>
      </c>
      <c r="BO13" s="40" t="s">
        <v>1158</v>
      </c>
      <c r="BP13" s="40" t="s">
        <v>1056</v>
      </c>
      <c r="BQ13" s="40" t="s">
        <v>1159</v>
      </c>
      <c r="BR13" s="40" t="s">
        <v>1160</v>
      </c>
      <c r="BS13" s="40" t="s">
        <v>1161</v>
      </c>
      <c r="BT13" s="40" t="s">
        <v>1056</v>
      </c>
      <c r="BU13" s="40" t="s">
        <v>1162</v>
      </c>
      <c r="BV13" s="40" t="s">
        <v>1163</v>
      </c>
      <c r="BW13" s="40" t="s">
        <v>1164</v>
      </c>
      <c r="BX13" s="40" t="s">
        <v>1056</v>
      </c>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t="s">
        <v>1165</v>
      </c>
      <c r="CX13" s="40" t="s">
        <v>1166</v>
      </c>
      <c r="CY13" s="41" t="s">
        <v>1167</v>
      </c>
      <c r="CZ13" s="41" t="s">
        <v>1152</v>
      </c>
      <c r="DA13" s="40" t="s">
        <v>1168</v>
      </c>
      <c r="DB13" s="40" t="s">
        <v>101</v>
      </c>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1"/>
      <c r="EV13" s="41"/>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1"/>
      <c r="GR13" s="41"/>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c r="IU13" s="40"/>
      <c r="IV13" s="40"/>
      <c r="IW13" s="40"/>
      <c r="IX13" s="40"/>
      <c r="IY13" s="40"/>
      <c r="IZ13" s="40"/>
      <c r="JA13" s="40"/>
      <c r="JB13" s="40"/>
      <c r="JC13" s="40"/>
      <c r="JD13" s="40"/>
      <c r="JE13" s="40"/>
      <c r="JF13" s="40"/>
      <c r="JG13" s="40"/>
      <c r="JH13" s="40"/>
      <c r="JI13" s="40"/>
      <c r="JJ13" s="40"/>
      <c r="JK13" s="40"/>
      <c r="JL13" s="40"/>
      <c r="JM13" s="40"/>
      <c r="JN13" s="40"/>
      <c r="JO13" s="40"/>
      <c r="JP13" s="40"/>
      <c r="JQ13" s="40"/>
      <c r="JR13" s="40"/>
      <c r="JS13" s="40"/>
      <c r="JT13" s="40"/>
      <c r="JU13" s="40"/>
      <c r="JV13" s="40"/>
      <c r="JW13" s="40"/>
      <c r="JX13" s="40"/>
      <c r="JY13" s="40"/>
      <c r="JZ13" s="40"/>
      <c r="KA13" s="40"/>
      <c r="KB13" s="40"/>
      <c r="KC13" s="40"/>
      <c r="KD13" s="40"/>
      <c r="KE13" s="40"/>
      <c r="KF13" s="40"/>
      <c r="KG13" s="40"/>
      <c r="KH13" s="40"/>
      <c r="KI13" s="41"/>
      <c r="KJ13" s="41"/>
      <c r="KK13" s="40"/>
      <c r="KL13" s="40"/>
      <c r="KM13" s="40"/>
      <c r="KN13" s="40"/>
      <c r="KO13" s="40"/>
      <c r="KP13" s="40"/>
      <c r="KQ13" s="40"/>
      <c r="KR13" s="40"/>
      <c r="KS13" s="40"/>
      <c r="KT13" s="40"/>
      <c r="KU13" s="40"/>
      <c r="KV13" s="40"/>
      <c r="KW13" s="40"/>
      <c r="KX13" s="40"/>
      <c r="KY13" s="40"/>
      <c r="KZ13" s="40"/>
      <c r="LA13" s="40"/>
      <c r="LB13" s="40"/>
      <c r="LC13" s="40"/>
      <c r="LD13" s="40"/>
      <c r="LE13" s="40"/>
      <c r="LF13" s="40"/>
      <c r="LG13" s="40"/>
      <c r="LH13" s="40"/>
      <c r="LI13" s="40"/>
      <c r="LJ13" s="40"/>
      <c r="LK13" s="40"/>
      <c r="LL13" s="40"/>
      <c r="LM13" s="40"/>
      <c r="LN13" s="40"/>
      <c r="LO13" s="40"/>
      <c r="LP13" s="40"/>
      <c r="LQ13" s="40"/>
      <c r="LR13" s="40"/>
      <c r="LS13" s="40"/>
      <c r="LT13" s="40"/>
      <c r="LU13" s="40"/>
      <c r="LV13" s="40"/>
      <c r="LW13" s="40"/>
      <c r="LX13" s="40"/>
      <c r="LY13" s="40"/>
      <c r="LZ13" s="40"/>
      <c r="MA13" s="40"/>
      <c r="MB13" s="40"/>
      <c r="MC13" s="40"/>
      <c r="MD13" s="40"/>
      <c r="ME13" s="40"/>
      <c r="MF13" s="40"/>
      <c r="MG13" s="40"/>
      <c r="MH13" s="40"/>
      <c r="MI13" s="40"/>
      <c r="MJ13" s="40"/>
      <c r="MK13" s="40"/>
      <c r="ML13" s="40"/>
      <c r="MM13" s="40"/>
      <c r="MN13" s="40"/>
      <c r="MO13" s="40"/>
      <c r="MP13" s="40"/>
      <c r="MQ13" s="40"/>
      <c r="MR13" s="40"/>
      <c r="MS13" s="40"/>
      <c r="MT13" s="40"/>
      <c r="MU13" s="40"/>
      <c r="MV13" s="40"/>
      <c r="MW13" s="40"/>
      <c r="MX13" s="40"/>
      <c r="MY13" s="40"/>
      <c r="MZ13" s="40"/>
      <c r="NA13" s="40"/>
      <c r="NB13" s="40"/>
      <c r="NC13" s="40"/>
      <c r="ND13" s="40"/>
      <c r="NE13" s="40"/>
      <c r="NF13" s="40"/>
      <c r="NG13" s="40"/>
      <c r="NH13" s="40"/>
      <c r="NI13" s="40"/>
      <c r="NJ13" s="40"/>
      <c r="NK13" s="40"/>
      <c r="NL13" s="40"/>
      <c r="NM13" s="40"/>
      <c r="NN13" s="40"/>
      <c r="NO13" s="40"/>
      <c r="NP13" s="40"/>
      <c r="NQ13" s="40"/>
      <c r="NR13" s="40"/>
      <c r="NS13" s="40"/>
      <c r="NT13" s="40"/>
      <c r="NU13" s="40"/>
      <c r="NV13" s="40"/>
      <c r="NW13" s="40"/>
      <c r="NX13" s="40"/>
      <c r="NY13" s="40"/>
      <c r="NZ13" s="40"/>
      <c r="OA13" s="40"/>
      <c r="OB13" s="40"/>
      <c r="OC13" s="40"/>
      <c r="OD13" s="40"/>
      <c r="OE13" s="40"/>
      <c r="OF13" s="40"/>
      <c r="OG13" s="40"/>
      <c r="OH13" s="40"/>
      <c r="OI13" s="40"/>
      <c r="OJ13" s="40"/>
      <c r="OK13" s="40"/>
      <c r="OL13" s="40"/>
      <c r="OM13" s="40"/>
      <c r="ON13" s="40"/>
      <c r="OO13" s="40"/>
      <c r="OP13" s="40"/>
      <c r="OQ13" s="40"/>
      <c r="OR13" s="40"/>
      <c r="OS13" s="40"/>
      <c r="OT13" s="40"/>
      <c r="OU13" s="40"/>
      <c r="OV13" s="40"/>
      <c r="OW13" s="40"/>
      <c r="OX13" s="40"/>
      <c r="OY13" s="40"/>
      <c r="OZ13" s="40"/>
      <c r="PA13" s="40"/>
      <c r="PB13" s="40"/>
      <c r="PC13" s="40"/>
      <c r="PD13" s="40"/>
      <c r="PE13" s="40"/>
      <c r="PF13" s="40"/>
      <c r="PG13" s="40"/>
      <c r="PH13" s="40"/>
      <c r="PI13" s="40"/>
      <c r="PJ13" s="40"/>
      <c r="PK13" s="40"/>
      <c r="PL13" s="40"/>
      <c r="PM13" s="40"/>
      <c r="PN13" s="40"/>
      <c r="PO13" s="40"/>
      <c r="PP13" s="40"/>
      <c r="PQ13" s="40"/>
      <c r="PR13" s="40"/>
      <c r="PS13" s="40"/>
      <c r="PT13" s="40"/>
      <c r="PU13" s="40"/>
      <c r="PV13" s="40"/>
      <c r="PW13" s="40"/>
      <c r="PX13" s="40"/>
      <c r="PY13" s="40"/>
      <c r="PZ13" s="40"/>
      <c r="QA13" s="40"/>
      <c r="QB13" s="40"/>
      <c r="QC13" s="40"/>
      <c r="QD13" s="40"/>
      <c r="QE13" s="40"/>
      <c r="QF13" s="40"/>
      <c r="QG13" s="40"/>
      <c r="QH13" s="40"/>
      <c r="QI13" s="40"/>
      <c r="QJ13" s="40"/>
      <c r="QK13" s="40"/>
      <c r="QL13" s="40"/>
      <c r="QM13" s="40"/>
      <c r="QN13" s="40"/>
      <c r="QO13" s="40"/>
      <c r="QP13" s="40"/>
      <c r="QQ13" s="40"/>
      <c r="QR13" s="40"/>
      <c r="QS13" s="40"/>
      <c r="QT13" s="40"/>
      <c r="QU13" s="40"/>
      <c r="QV13" s="40"/>
      <c r="QW13" s="40"/>
      <c r="QX13" s="40"/>
      <c r="QY13" s="40"/>
      <c r="QZ13" s="40"/>
      <c r="RA13" s="40"/>
      <c r="RB13" s="40"/>
      <c r="RC13" s="40"/>
      <c r="RD13" s="40"/>
      <c r="RE13" s="40"/>
      <c r="RF13" s="40"/>
      <c r="RG13" s="40"/>
      <c r="RH13" s="40"/>
      <c r="RI13" s="40"/>
      <c r="RJ13" s="40"/>
      <c r="RK13" s="40"/>
      <c r="RL13" s="40"/>
      <c r="RM13" s="40"/>
      <c r="RN13" s="40"/>
      <c r="RO13" s="40"/>
      <c r="RP13" s="40"/>
      <c r="RQ13" s="40"/>
      <c r="RR13" s="40"/>
      <c r="RS13" s="40"/>
      <c r="RT13" s="40"/>
      <c r="RU13" s="40"/>
      <c r="RV13" s="40"/>
      <c r="RW13" s="40" t="s">
        <v>1169</v>
      </c>
      <c r="RX13" s="40" t="s">
        <v>975</v>
      </c>
      <c r="RY13" s="40" t="s">
        <v>1170</v>
      </c>
      <c r="RZ13" s="40" t="s">
        <v>1171</v>
      </c>
      <c r="SA13" s="40" t="s">
        <v>1172</v>
      </c>
      <c r="SB13" s="40" t="s">
        <v>1171</v>
      </c>
      <c r="SC13" s="40" t="s">
        <v>1173</v>
      </c>
      <c r="SD13" s="40" t="s">
        <v>1174</v>
      </c>
      <c r="SE13" s="40" t="s">
        <v>1175</v>
      </c>
      <c r="SF13" s="40" t="s">
        <v>1176</v>
      </c>
      <c r="SG13" s="40" t="s">
        <v>1177</v>
      </c>
      <c r="SH13" s="40" t="s">
        <v>1178</v>
      </c>
      <c r="SI13" s="40"/>
      <c r="SJ13" s="40"/>
      <c r="SK13" s="40"/>
      <c r="SL13" s="40"/>
      <c r="SM13" s="40"/>
      <c r="SN13" s="40"/>
      <c r="SO13" s="40"/>
      <c r="SP13" s="40"/>
      <c r="SQ13" s="40"/>
      <c r="SR13" s="40"/>
      <c r="SS13" s="40"/>
      <c r="ST13" s="40"/>
      <c r="SU13" s="40"/>
      <c r="SV13" s="40"/>
      <c r="SW13" s="40"/>
      <c r="SX13" s="40"/>
      <c r="SY13" s="40"/>
      <c r="SZ13" s="40"/>
      <c r="TA13" s="40"/>
      <c r="TB13" s="40"/>
      <c r="TC13" s="40"/>
      <c r="TD13" s="40"/>
      <c r="TE13" s="40"/>
      <c r="TF13" s="40"/>
      <c r="TG13" s="40"/>
      <c r="TH13" s="40"/>
      <c r="TI13" s="40"/>
      <c r="TJ13" s="40"/>
      <c r="TK13" s="40" t="s">
        <v>1179</v>
      </c>
      <c r="TL13" s="40" t="s">
        <v>1180</v>
      </c>
      <c r="TM13" s="40" t="s">
        <v>1181</v>
      </c>
      <c r="TN13" s="40" t="s">
        <v>1182</v>
      </c>
      <c r="TO13" s="40" t="s">
        <v>1183</v>
      </c>
      <c r="TP13" s="40" t="s">
        <v>1184</v>
      </c>
      <c r="TQ13" s="40"/>
      <c r="TR13" s="40"/>
      <c r="TS13" s="40"/>
      <c r="TT13" s="40"/>
      <c r="TU13" s="40"/>
      <c r="TV13" s="40"/>
      <c r="TW13" s="40"/>
      <c r="TX13" s="40"/>
      <c r="TY13" s="40"/>
      <c r="TZ13" s="40"/>
      <c r="UA13" s="40"/>
      <c r="UB13" s="40"/>
      <c r="UC13" s="40"/>
      <c r="UD13" s="40"/>
      <c r="UE13" s="40"/>
    </row>
    <row r="14" spans="1:569" s="43" customFormat="1" ht="15" customHeight="1" x14ac:dyDescent="0.25">
      <c r="A14" s="40" t="s">
        <v>241</v>
      </c>
      <c r="B14" s="40" t="s">
        <v>1185</v>
      </c>
      <c r="C14" s="40" t="s">
        <v>585</v>
      </c>
      <c r="D14" s="40" t="s">
        <v>708</v>
      </c>
      <c r="E14" s="40" t="s">
        <v>152</v>
      </c>
      <c r="F14" s="40">
        <v>18</v>
      </c>
      <c r="G14" s="40">
        <v>27</v>
      </c>
      <c r="H14" s="40">
        <v>45</v>
      </c>
      <c r="I14" s="40">
        <v>3</v>
      </c>
      <c r="J14" s="40" t="s">
        <v>1186</v>
      </c>
      <c r="K14" s="40" t="s">
        <v>10</v>
      </c>
      <c r="L14" s="40" t="s">
        <v>1187</v>
      </c>
      <c r="M14" s="40">
        <v>8</v>
      </c>
      <c r="N14" s="40">
        <v>7</v>
      </c>
      <c r="O14" s="40">
        <v>17</v>
      </c>
      <c r="P14" s="40" t="s">
        <v>1188</v>
      </c>
      <c r="Q14" s="40" t="s">
        <v>1189</v>
      </c>
      <c r="R14" s="40" t="s">
        <v>1190</v>
      </c>
      <c r="S14" s="40" t="s">
        <v>1191</v>
      </c>
      <c r="T14" s="40" t="s">
        <v>1192</v>
      </c>
      <c r="U14" s="40" t="s">
        <v>1193</v>
      </c>
      <c r="V14" s="40" t="s">
        <v>1194</v>
      </c>
      <c r="W14" s="40" t="s">
        <v>1195</v>
      </c>
      <c r="X14" s="40" t="s">
        <v>1196</v>
      </c>
      <c r="Y14" s="40" t="s">
        <v>1197</v>
      </c>
      <c r="Z14" s="40" t="s">
        <v>1198</v>
      </c>
      <c r="AA14" s="40" t="s">
        <v>1199</v>
      </c>
      <c r="AB14" s="40" t="s">
        <v>1200</v>
      </c>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t="s">
        <v>1201</v>
      </c>
      <c r="BB14" s="40" t="s">
        <v>1202</v>
      </c>
      <c r="BC14" s="40" t="s">
        <v>383</v>
      </c>
      <c r="BD14" s="40" t="s">
        <v>1203</v>
      </c>
      <c r="BE14" s="40" t="s">
        <v>1204</v>
      </c>
      <c r="BF14" s="40" t="s">
        <v>101</v>
      </c>
      <c r="BG14" s="40" t="s">
        <v>31</v>
      </c>
      <c r="BH14" s="40" t="s">
        <v>1205</v>
      </c>
      <c r="BI14" s="40">
        <v>10</v>
      </c>
      <c r="BJ14" s="40">
        <v>20</v>
      </c>
      <c r="BK14" s="40">
        <v>30</v>
      </c>
      <c r="BL14" s="40" t="s">
        <v>1206</v>
      </c>
      <c r="BM14" s="40" t="s">
        <v>1207</v>
      </c>
      <c r="BN14" s="40" t="s">
        <v>1208</v>
      </c>
      <c r="BO14" s="40" t="s">
        <v>1209</v>
      </c>
      <c r="BP14" s="40" t="s">
        <v>1210</v>
      </c>
      <c r="BQ14" s="40" t="s">
        <v>1211</v>
      </c>
      <c r="BR14" s="40" t="s">
        <v>1212</v>
      </c>
      <c r="BS14" s="40" t="s">
        <v>1213</v>
      </c>
      <c r="BT14" s="40" t="s">
        <v>1214</v>
      </c>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t="s">
        <v>1215</v>
      </c>
      <c r="CX14" s="40" t="s">
        <v>1216</v>
      </c>
      <c r="CY14" s="40" t="s">
        <v>1217</v>
      </c>
      <c r="CZ14" s="40" t="s">
        <v>1218</v>
      </c>
      <c r="DA14" s="40" t="s">
        <v>1204</v>
      </c>
      <c r="DB14" s="40" t="s">
        <v>101</v>
      </c>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1"/>
      <c r="EV14" s="41"/>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1"/>
      <c r="GR14" s="41"/>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c r="IV14" s="40"/>
      <c r="IW14" s="40"/>
      <c r="IX14" s="40"/>
      <c r="IY14" s="40"/>
      <c r="IZ14" s="40"/>
      <c r="JA14" s="40"/>
      <c r="JB14" s="40"/>
      <c r="JC14" s="40"/>
      <c r="JD14" s="40"/>
      <c r="JE14" s="40"/>
      <c r="JF14" s="40"/>
      <c r="JG14" s="40"/>
      <c r="JH14" s="40"/>
      <c r="JI14" s="40"/>
      <c r="JJ14" s="40"/>
      <c r="JK14" s="40"/>
      <c r="JL14" s="40"/>
      <c r="JM14" s="40"/>
      <c r="JN14" s="40"/>
      <c r="JO14" s="40"/>
      <c r="JP14" s="40"/>
      <c r="JQ14" s="40"/>
      <c r="JR14" s="40"/>
      <c r="JS14" s="40"/>
      <c r="JT14" s="40"/>
      <c r="JU14" s="40"/>
      <c r="JV14" s="40"/>
      <c r="JW14" s="40"/>
      <c r="JX14" s="40"/>
      <c r="JY14" s="40"/>
      <c r="JZ14" s="40"/>
      <c r="KA14" s="40"/>
      <c r="KB14" s="40"/>
      <c r="KC14" s="40"/>
      <c r="KD14" s="40"/>
      <c r="KE14" s="40"/>
      <c r="KF14" s="40"/>
      <c r="KG14" s="40"/>
      <c r="KH14" s="40"/>
      <c r="KI14" s="41"/>
      <c r="KJ14" s="41"/>
      <c r="KK14" s="40"/>
      <c r="KL14" s="40"/>
      <c r="KM14" s="40"/>
      <c r="KN14" s="40"/>
      <c r="KO14" s="40"/>
      <c r="KP14" s="40"/>
      <c r="KQ14" s="40"/>
      <c r="KR14" s="40"/>
      <c r="KS14" s="40"/>
      <c r="KT14" s="40"/>
      <c r="KU14" s="40"/>
      <c r="KV14" s="40"/>
      <c r="KW14" s="40"/>
      <c r="KX14" s="40"/>
      <c r="KY14" s="40"/>
      <c r="KZ14" s="40"/>
      <c r="LA14" s="40"/>
      <c r="LB14" s="40"/>
      <c r="LC14" s="40"/>
      <c r="LD14" s="40"/>
      <c r="LE14" s="40"/>
      <c r="LF14" s="40"/>
      <c r="LG14" s="40"/>
      <c r="LH14" s="40"/>
      <c r="LI14" s="40"/>
      <c r="LJ14" s="40"/>
      <c r="LK14" s="40"/>
      <c r="LL14" s="40"/>
      <c r="LM14" s="40"/>
      <c r="LN14" s="40"/>
      <c r="LO14" s="40"/>
      <c r="LP14" s="40"/>
      <c r="LQ14" s="40"/>
      <c r="LR14" s="40"/>
      <c r="LS14" s="40"/>
      <c r="LT14" s="40"/>
      <c r="LU14" s="40"/>
      <c r="LV14" s="40"/>
      <c r="LW14" s="40"/>
      <c r="LX14" s="40"/>
      <c r="LY14" s="40"/>
      <c r="LZ14" s="40"/>
      <c r="MA14" s="40"/>
      <c r="MB14" s="40"/>
      <c r="MC14" s="40"/>
      <c r="MD14" s="40"/>
      <c r="ME14" s="40"/>
      <c r="MF14" s="40"/>
      <c r="MG14" s="40"/>
      <c r="MH14" s="40"/>
      <c r="MI14" s="40"/>
      <c r="MJ14" s="40"/>
      <c r="MK14" s="40"/>
      <c r="ML14" s="40"/>
      <c r="MM14" s="40"/>
      <c r="MN14" s="40"/>
      <c r="MO14" s="40"/>
      <c r="MP14" s="40"/>
      <c r="MQ14" s="40"/>
      <c r="MR14" s="40"/>
      <c r="MS14" s="40"/>
      <c r="MT14" s="40"/>
      <c r="MU14" s="40"/>
      <c r="MV14" s="40"/>
      <c r="MW14" s="40"/>
      <c r="MX14" s="40"/>
      <c r="MY14" s="40"/>
      <c r="MZ14" s="40"/>
      <c r="NA14" s="40"/>
      <c r="NB14" s="40"/>
      <c r="NC14" s="40"/>
      <c r="ND14" s="40"/>
      <c r="NE14" s="40"/>
      <c r="NF14" s="40"/>
      <c r="NG14" s="40"/>
      <c r="NH14" s="40"/>
      <c r="NI14" s="40"/>
      <c r="NJ14" s="40"/>
      <c r="NK14" s="40"/>
      <c r="NL14" s="40"/>
      <c r="NM14" s="40"/>
      <c r="NN14" s="40"/>
      <c r="NO14" s="40"/>
      <c r="NP14" s="40"/>
      <c r="NQ14" s="40"/>
      <c r="NR14" s="40"/>
      <c r="NS14" s="40"/>
      <c r="NT14" s="40"/>
      <c r="NU14" s="40"/>
      <c r="NV14" s="40"/>
      <c r="NW14" s="40"/>
      <c r="NX14" s="40"/>
      <c r="NY14" s="40"/>
      <c r="NZ14" s="40"/>
      <c r="OA14" s="40"/>
      <c r="OB14" s="40"/>
      <c r="OC14" s="40"/>
      <c r="OD14" s="40"/>
      <c r="OE14" s="40"/>
      <c r="OF14" s="40"/>
      <c r="OG14" s="40"/>
      <c r="OH14" s="40"/>
      <c r="OI14" s="40"/>
      <c r="OJ14" s="40"/>
      <c r="OK14" s="40"/>
      <c r="OL14" s="40"/>
      <c r="OM14" s="40"/>
      <c r="ON14" s="40"/>
      <c r="OO14" s="40"/>
      <c r="OP14" s="40"/>
      <c r="OQ14" s="40"/>
      <c r="OR14" s="40"/>
      <c r="OS14" s="40"/>
      <c r="OT14" s="40"/>
      <c r="OU14" s="40"/>
      <c r="OV14" s="40"/>
      <c r="OW14" s="40"/>
      <c r="OX14" s="40"/>
      <c r="OY14" s="40"/>
      <c r="OZ14" s="40"/>
      <c r="PA14" s="40"/>
      <c r="PB14" s="40"/>
      <c r="PC14" s="40"/>
      <c r="PD14" s="40"/>
      <c r="PE14" s="40"/>
      <c r="PF14" s="40"/>
      <c r="PG14" s="40"/>
      <c r="PH14" s="40"/>
      <c r="PI14" s="40"/>
      <c r="PJ14" s="40"/>
      <c r="PK14" s="40"/>
      <c r="PL14" s="40"/>
      <c r="PM14" s="40"/>
      <c r="PN14" s="40"/>
      <c r="PO14" s="40"/>
      <c r="PP14" s="40"/>
      <c r="PQ14" s="40"/>
      <c r="PR14" s="40"/>
      <c r="PS14" s="40"/>
      <c r="PT14" s="40"/>
      <c r="PU14" s="40"/>
      <c r="PV14" s="40"/>
      <c r="PW14" s="40"/>
      <c r="PX14" s="40"/>
      <c r="PY14" s="40"/>
      <c r="PZ14" s="40"/>
      <c r="QA14" s="40"/>
      <c r="QB14" s="40"/>
      <c r="QC14" s="40"/>
      <c r="QD14" s="40"/>
      <c r="QE14" s="40"/>
      <c r="QF14" s="40"/>
      <c r="QG14" s="40"/>
      <c r="QH14" s="40"/>
      <c r="QI14" s="40"/>
      <c r="QJ14" s="40"/>
      <c r="QK14" s="40"/>
      <c r="QL14" s="40"/>
      <c r="QM14" s="40"/>
      <c r="QN14" s="40"/>
      <c r="QO14" s="40"/>
      <c r="QP14" s="40"/>
      <c r="QQ14" s="40"/>
      <c r="QR14" s="40"/>
      <c r="QS14" s="40"/>
      <c r="QT14" s="40"/>
      <c r="QU14" s="40"/>
      <c r="QV14" s="40"/>
      <c r="QW14" s="40"/>
      <c r="QX14" s="40"/>
      <c r="QY14" s="40"/>
      <c r="QZ14" s="40"/>
      <c r="RA14" s="40"/>
      <c r="RB14" s="40"/>
      <c r="RC14" s="40"/>
      <c r="RD14" s="40"/>
      <c r="RE14" s="40"/>
      <c r="RF14" s="40"/>
      <c r="RG14" s="40"/>
      <c r="RH14" s="40"/>
      <c r="RI14" s="40"/>
      <c r="RJ14" s="40"/>
      <c r="RK14" s="40"/>
      <c r="RL14" s="40"/>
      <c r="RM14" s="40"/>
      <c r="RN14" s="40"/>
      <c r="RO14" s="40"/>
      <c r="RP14" s="40"/>
      <c r="RQ14" s="40"/>
      <c r="RR14" s="40"/>
      <c r="RS14" s="40"/>
      <c r="RT14" s="40"/>
      <c r="RU14" s="40"/>
      <c r="RV14" s="40"/>
      <c r="RW14" s="40" t="s">
        <v>1219</v>
      </c>
      <c r="RX14" s="40" t="s">
        <v>1220</v>
      </c>
      <c r="RY14" s="40" t="s">
        <v>1221</v>
      </c>
      <c r="RZ14" s="40" t="s">
        <v>1222</v>
      </c>
      <c r="SA14" s="40" t="s">
        <v>1223</v>
      </c>
      <c r="SB14" s="40" t="s">
        <v>1224</v>
      </c>
      <c r="SC14" s="40"/>
      <c r="SD14" s="40"/>
      <c r="SE14" s="40"/>
      <c r="SF14" s="40"/>
      <c r="SG14" s="40"/>
      <c r="SH14" s="40"/>
      <c r="SI14" s="40"/>
      <c r="SJ14" s="40"/>
      <c r="SK14" s="40"/>
      <c r="SL14" s="40"/>
      <c r="SM14" s="40"/>
      <c r="SN14" s="40"/>
      <c r="SO14" s="40"/>
      <c r="SP14" s="40"/>
      <c r="SQ14" s="40"/>
      <c r="SR14" s="40"/>
      <c r="SS14" s="40"/>
      <c r="ST14" s="40"/>
      <c r="SU14" s="40"/>
      <c r="SV14" s="40"/>
      <c r="SW14" s="40"/>
      <c r="SX14" s="40"/>
      <c r="SY14" s="40"/>
      <c r="SZ14" s="40"/>
      <c r="TA14" s="40"/>
      <c r="TB14" s="40"/>
      <c r="TC14" s="40"/>
      <c r="TD14" s="40"/>
      <c r="TE14" s="40"/>
      <c r="TF14" s="40"/>
      <c r="TG14" s="40"/>
      <c r="TH14" s="40"/>
      <c r="TI14" s="40"/>
      <c r="TJ14" s="40"/>
      <c r="TK14" s="40" t="s">
        <v>1225</v>
      </c>
      <c r="TL14" s="40" t="s">
        <v>1226</v>
      </c>
      <c r="TM14" s="40" t="s">
        <v>1227</v>
      </c>
      <c r="TN14" s="40" t="s">
        <v>1228</v>
      </c>
      <c r="TO14" s="40" t="s">
        <v>1229</v>
      </c>
      <c r="TP14" s="40" t="s">
        <v>1230</v>
      </c>
      <c r="TQ14" s="40" t="s">
        <v>1231</v>
      </c>
      <c r="TR14" s="40" t="s">
        <v>1232</v>
      </c>
      <c r="TS14" s="40" t="s">
        <v>1233</v>
      </c>
      <c r="TT14" s="40" t="s">
        <v>1234</v>
      </c>
      <c r="TU14" s="40" t="s">
        <v>1235</v>
      </c>
      <c r="TV14" s="40" t="s">
        <v>1236</v>
      </c>
      <c r="TW14" s="40" t="s">
        <v>1237</v>
      </c>
      <c r="TX14" s="40" t="s">
        <v>1238</v>
      </c>
      <c r="TY14" s="40" t="s">
        <v>1239</v>
      </c>
      <c r="TZ14" s="40" t="s">
        <v>1240</v>
      </c>
      <c r="UA14" s="40" t="s">
        <v>1241</v>
      </c>
      <c r="UB14" s="40" t="s">
        <v>1242</v>
      </c>
      <c r="UC14" s="40" t="s">
        <v>1243</v>
      </c>
      <c r="UD14" s="40" t="s">
        <v>1244</v>
      </c>
      <c r="UE14" s="40" t="s">
        <v>1245</v>
      </c>
    </row>
    <row r="15" spans="1:569" s="43" customFormat="1" ht="15" customHeight="1" x14ac:dyDescent="0.25">
      <c r="A15" s="40" t="s">
        <v>242</v>
      </c>
      <c r="B15" s="40" t="s">
        <v>124</v>
      </c>
      <c r="C15" s="40" t="s">
        <v>585</v>
      </c>
      <c r="D15" s="40" t="s">
        <v>625</v>
      </c>
      <c r="E15" s="40" t="s">
        <v>125</v>
      </c>
      <c r="F15" s="40">
        <v>21</v>
      </c>
      <c r="G15" s="40">
        <v>39</v>
      </c>
      <c r="H15" s="40">
        <v>60</v>
      </c>
      <c r="I15" s="40">
        <v>4</v>
      </c>
      <c r="J15" s="40" t="s">
        <v>1246</v>
      </c>
      <c r="K15" s="40" t="s">
        <v>10</v>
      </c>
      <c r="L15" s="40" t="s">
        <v>1247</v>
      </c>
      <c r="M15" s="40">
        <v>7</v>
      </c>
      <c r="N15" s="40">
        <v>13</v>
      </c>
      <c r="O15" s="40">
        <v>20</v>
      </c>
      <c r="P15" s="40" t="s">
        <v>1248</v>
      </c>
      <c r="Q15" s="40" t="s">
        <v>1249</v>
      </c>
      <c r="R15" s="40" t="s">
        <v>1250</v>
      </c>
      <c r="S15" s="40" t="s">
        <v>3121</v>
      </c>
      <c r="T15" s="40" t="s">
        <v>1251</v>
      </c>
      <c r="U15" s="40" t="s">
        <v>1252</v>
      </c>
      <c r="V15" s="40" t="s">
        <v>1253</v>
      </c>
      <c r="W15" s="40" t="s">
        <v>1254</v>
      </c>
      <c r="X15" s="40" t="s">
        <v>1251</v>
      </c>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t="s">
        <v>1255</v>
      </c>
      <c r="BB15" s="40" t="s">
        <v>1256</v>
      </c>
      <c r="BC15" s="41" t="s">
        <v>1257</v>
      </c>
      <c r="BD15" s="41" t="s">
        <v>1258</v>
      </c>
      <c r="BE15" s="40" t="s">
        <v>1259</v>
      </c>
      <c r="BF15" s="40" t="s">
        <v>99</v>
      </c>
      <c r="BG15" s="40" t="s">
        <v>31</v>
      </c>
      <c r="BH15" s="40" t="s">
        <v>1260</v>
      </c>
      <c r="BI15" s="40">
        <v>7</v>
      </c>
      <c r="BJ15" s="40">
        <v>13</v>
      </c>
      <c r="BK15" s="40">
        <v>20</v>
      </c>
      <c r="BL15" s="40" t="s">
        <v>1261</v>
      </c>
      <c r="BM15" s="40" t="s">
        <v>1262</v>
      </c>
      <c r="BN15" s="40" t="s">
        <v>1263</v>
      </c>
      <c r="BO15" s="40" t="s">
        <v>1264</v>
      </c>
      <c r="BP15" s="40" t="s">
        <v>1251</v>
      </c>
      <c r="BQ15" s="40" t="s">
        <v>1265</v>
      </c>
      <c r="BR15" s="40" t="s">
        <v>1266</v>
      </c>
      <c r="BS15" s="40" t="s">
        <v>1267</v>
      </c>
      <c r="BT15" s="40" t="s">
        <v>1251</v>
      </c>
      <c r="BU15" s="40" t="s">
        <v>1268</v>
      </c>
      <c r="BV15" s="40" t="s">
        <v>1269</v>
      </c>
      <c r="BW15" s="40" t="s">
        <v>1270</v>
      </c>
      <c r="BX15" s="40" t="s">
        <v>1251</v>
      </c>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t="s">
        <v>1271</v>
      </c>
      <c r="CX15" s="40" t="s">
        <v>1272</v>
      </c>
      <c r="CY15" s="41" t="s">
        <v>1273</v>
      </c>
      <c r="CZ15" s="41" t="s">
        <v>1274</v>
      </c>
      <c r="DA15" s="40" t="s">
        <v>1275</v>
      </c>
      <c r="DB15" s="40" t="s">
        <v>99</v>
      </c>
      <c r="DC15" s="40" t="s">
        <v>32</v>
      </c>
      <c r="DD15" s="40" t="s">
        <v>1276</v>
      </c>
      <c r="DE15" s="40">
        <v>7</v>
      </c>
      <c r="DF15" s="40">
        <v>13</v>
      </c>
      <c r="DG15" s="40">
        <v>20</v>
      </c>
      <c r="DH15" s="40" t="s">
        <v>1277</v>
      </c>
      <c r="DI15" s="40" t="s">
        <v>1278</v>
      </c>
      <c r="DJ15" s="40" t="s">
        <v>1279</v>
      </c>
      <c r="DK15" s="40" t="s">
        <v>1280</v>
      </c>
      <c r="DL15" s="40" t="s">
        <v>1251</v>
      </c>
      <c r="DM15" s="40" t="s">
        <v>1281</v>
      </c>
      <c r="DN15" s="40" t="s">
        <v>1282</v>
      </c>
      <c r="DO15" s="40" t="s">
        <v>1283</v>
      </c>
      <c r="DP15" s="40" t="s">
        <v>1251</v>
      </c>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t="s">
        <v>1284</v>
      </c>
      <c r="ET15" s="40" t="s">
        <v>1285</v>
      </c>
      <c r="EU15" s="41" t="s">
        <v>1286</v>
      </c>
      <c r="EV15" s="41" t="s">
        <v>1287</v>
      </c>
      <c r="EW15" s="40" t="s">
        <v>1288</v>
      </c>
      <c r="EX15" s="40" t="s">
        <v>99</v>
      </c>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c r="IV15" s="40"/>
      <c r="IW15" s="40"/>
      <c r="IX15" s="40"/>
      <c r="IY15" s="40"/>
      <c r="IZ15" s="40"/>
      <c r="JA15" s="40"/>
      <c r="JB15" s="40"/>
      <c r="JC15" s="40"/>
      <c r="JD15" s="40"/>
      <c r="JE15" s="40"/>
      <c r="JF15" s="40"/>
      <c r="JG15" s="40"/>
      <c r="JH15" s="40"/>
      <c r="JI15" s="40"/>
      <c r="JJ15" s="40"/>
      <c r="JK15" s="40"/>
      <c r="JL15" s="40"/>
      <c r="JM15" s="40"/>
      <c r="JN15" s="40"/>
      <c r="JO15" s="40"/>
      <c r="JP15" s="40"/>
      <c r="JQ15" s="40"/>
      <c r="JR15" s="40"/>
      <c r="JS15" s="40"/>
      <c r="JT15" s="40"/>
      <c r="JU15" s="40"/>
      <c r="JV15" s="40"/>
      <c r="JW15" s="40"/>
      <c r="JX15" s="40"/>
      <c r="JY15" s="40"/>
      <c r="JZ15" s="40"/>
      <c r="KA15" s="40"/>
      <c r="KB15" s="40"/>
      <c r="KC15" s="40"/>
      <c r="KD15" s="40"/>
      <c r="KE15" s="40"/>
      <c r="KF15" s="40"/>
      <c r="KG15" s="40"/>
      <c r="KH15" s="40"/>
      <c r="KI15" s="40"/>
      <c r="KJ15" s="40"/>
      <c r="KK15" s="40"/>
      <c r="KL15" s="40"/>
      <c r="KM15" s="40"/>
      <c r="KN15" s="40"/>
      <c r="KO15" s="40"/>
      <c r="KP15" s="40"/>
      <c r="KQ15" s="40"/>
      <c r="KR15" s="40"/>
      <c r="KS15" s="40"/>
      <c r="KT15" s="40"/>
      <c r="KU15" s="40"/>
      <c r="KV15" s="40"/>
      <c r="KW15" s="40"/>
      <c r="KX15" s="40"/>
      <c r="KY15" s="40"/>
      <c r="KZ15" s="40"/>
      <c r="LA15" s="40"/>
      <c r="LB15" s="40"/>
      <c r="LC15" s="40"/>
      <c r="LD15" s="40"/>
      <c r="LE15" s="40"/>
      <c r="LF15" s="40"/>
      <c r="LG15" s="40"/>
      <c r="LH15" s="40"/>
      <c r="LI15" s="40"/>
      <c r="LJ15" s="40"/>
      <c r="LK15" s="40"/>
      <c r="LL15" s="40"/>
      <c r="LM15" s="40"/>
      <c r="LN15" s="40"/>
      <c r="LO15" s="40"/>
      <c r="LP15" s="40"/>
      <c r="LQ15" s="40"/>
      <c r="LR15" s="40"/>
      <c r="LS15" s="40"/>
      <c r="LT15" s="40"/>
      <c r="LU15" s="40"/>
      <c r="LV15" s="40"/>
      <c r="LW15" s="40"/>
      <c r="LX15" s="40"/>
      <c r="LY15" s="40"/>
      <c r="LZ15" s="40"/>
      <c r="MA15" s="40"/>
      <c r="MB15" s="40"/>
      <c r="MC15" s="40"/>
      <c r="MD15" s="40"/>
      <c r="ME15" s="40"/>
      <c r="MF15" s="40"/>
      <c r="MG15" s="40"/>
      <c r="MH15" s="40"/>
      <c r="MI15" s="40"/>
      <c r="MJ15" s="40"/>
      <c r="MK15" s="40"/>
      <c r="ML15" s="40"/>
      <c r="MM15" s="40"/>
      <c r="MN15" s="40"/>
      <c r="MO15" s="40"/>
      <c r="MP15" s="40"/>
      <c r="MQ15" s="40"/>
      <c r="MR15" s="40"/>
      <c r="MS15" s="40"/>
      <c r="MT15" s="40"/>
      <c r="MU15" s="40"/>
      <c r="MV15" s="40"/>
      <c r="MW15" s="40"/>
      <c r="MX15" s="40"/>
      <c r="MY15" s="40"/>
      <c r="MZ15" s="40"/>
      <c r="NA15" s="40"/>
      <c r="NB15" s="40"/>
      <c r="NC15" s="40"/>
      <c r="ND15" s="40"/>
      <c r="NE15" s="40"/>
      <c r="NF15" s="40"/>
      <c r="NG15" s="40"/>
      <c r="NH15" s="40"/>
      <c r="NI15" s="40"/>
      <c r="NJ15" s="40"/>
      <c r="NK15" s="40"/>
      <c r="NL15" s="40"/>
      <c r="NM15" s="40"/>
      <c r="NN15" s="40"/>
      <c r="NO15" s="40"/>
      <c r="NP15" s="40"/>
      <c r="NQ15" s="40"/>
      <c r="NR15" s="40"/>
      <c r="NS15" s="40"/>
      <c r="NT15" s="40"/>
      <c r="NU15" s="40"/>
      <c r="NV15" s="40"/>
      <c r="NW15" s="40"/>
      <c r="NX15" s="40"/>
      <c r="NY15" s="40"/>
      <c r="NZ15" s="40"/>
      <c r="OA15" s="40"/>
      <c r="OB15" s="40"/>
      <c r="OC15" s="40"/>
      <c r="OD15" s="40"/>
      <c r="OE15" s="40"/>
      <c r="OF15" s="40"/>
      <c r="OG15" s="40"/>
      <c r="OH15" s="40"/>
      <c r="OI15" s="40"/>
      <c r="OJ15" s="40"/>
      <c r="OK15" s="40"/>
      <c r="OL15" s="40"/>
      <c r="OM15" s="40"/>
      <c r="ON15" s="40"/>
      <c r="OO15" s="40"/>
      <c r="OP15" s="40"/>
      <c r="OQ15" s="40"/>
      <c r="OR15" s="40"/>
      <c r="OS15" s="40"/>
      <c r="OT15" s="40"/>
      <c r="OU15" s="40"/>
      <c r="OV15" s="40"/>
      <c r="OW15" s="40"/>
      <c r="OX15" s="40"/>
      <c r="OY15" s="40"/>
      <c r="OZ15" s="40"/>
      <c r="PA15" s="40"/>
      <c r="PB15" s="40"/>
      <c r="PC15" s="40"/>
      <c r="PD15" s="40"/>
      <c r="PE15" s="40"/>
      <c r="PF15" s="40"/>
      <c r="PG15" s="40"/>
      <c r="PH15" s="40"/>
      <c r="PI15" s="40"/>
      <c r="PJ15" s="40"/>
      <c r="PK15" s="40"/>
      <c r="PL15" s="40"/>
      <c r="PM15" s="40"/>
      <c r="PN15" s="40"/>
      <c r="PO15" s="40"/>
      <c r="PP15" s="40"/>
      <c r="PQ15" s="40"/>
      <c r="PR15" s="40"/>
      <c r="PS15" s="40"/>
      <c r="PT15" s="40"/>
      <c r="PU15" s="40"/>
      <c r="PV15" s="40"/>
      <c r="PW15" s="40"/>
      <c r="PX15" s="40"/>
      <c r="PY15" s="40"/>
      <c r="PZ15" s="40"/>
      <c r="QA15" s="40"/>
      <c r="QB15" s="40"/>
      <c r="QC15" s="40"/>
      <c r="QD15" s="40"/>
      <c r="QE15" s="40"/>
      <c r="QF15" s="40"/>
      <c r="QG15" s="40"/>
      <c r="QH15" s="40"/>
      <c r="QI15" s="40"/>
      <c r="QJ15" s="40"/>
      <c r="QK15" s="40"/>
      <c r="QL15" s="40"/>
      <c r="QM15" s="40"/>
      <c r="QN15" s="40"/>
      <c r="QO15" s="40"/>
      <c r="QP15" s="40"/>
      <c r="QQ15" s="40"/>
      <c r="QR15" s="40"/>
      <c r="QS15" s="40"/>
      <c r="QT15" s="40"/>
      <c r="QU15" s="40"/>
      <c r="QV15" s="40"/>
      <c r="QW15" s="40"/>
      <c r="QX15" s="40"/>
      <c r="QY15" s="40"/>
      <c r="QZ15" s="40"/>
      <c r="RA15" s="40"/>
      <c r="RB15" s="40"/>
      <c r="RC15" s="40"/>
      <c r="RD15" s="40"/>
      <c r="RE15" s="40"/>
      <c r="RF15" s="40"/>
      <c r="RG15" s="40"/>
      <c r="RH15" s="40"/>
      <c r="RI15" s="40"/>
      <c r="RJ15" s="40"/>
      <c r="RK15" s="40"/>
      <c r="RL15" s="40"/>
      <c r="RM15" s="40"/>
      <c r="RN15" s="40"/>
      <c r="RO15" s="40"/>
      <c r="RP15" s="40"/>
      <c r="RQ15" s="40"/>
      <c r="RR15" s="40"/>
      <c r="RS15" s="40"/>
      <c r="RT15" s="40"/>
      <c r="RU15" s="40"/>
      <c r="RV15" s="40"/>
      <c r="RW15" s="40" t="s">
        <v>1032</v>
      </c>
      <c r="RX15" s="40" t="s">
        <v>661</v>
      </c>
      <c r="RY15" s="40" t="s">
        <v>1289</v>
      </c>
      <c r="RZ15" s="40" t="s">
        <v>1034</v>
      </c>
      <c r="SA15" s="40" t="s">
        <v>693</v>
      </c>
      <c r="SB15" s="40" t="s">
        <v>1121</v>
      </c>
      <c r="SC15" s="40" t="s">
        <v>1290</v>
      </c>
      <c r="SD15" s="40" t="s">
        <v>1291</v>
      </c>
      <c r="SE15" s="40" t="s">
        <v>1292</v>
      </c>
      <c r="SF15" s="40" t="s">
        <v>1035</v>
      </c>
      <c r="SG15" s="40"/>
      <c r="SH15" s="40"/>
      <c r="SI15" s="40"/>
      <c r="SJ15" s="40"/>
      <c r="SK15" s="40"/>
      <c r="SL15" s="40"/>
      <c r="SM15" s="40"/>
      <c r="SN15" s="40"/>
      <c r="SO15" s="40"/>
      <c r="SP15" s="40"/>
      <c r="SQ15" s="40"/>
      <c r="SR15" s="40"/>
      <c r="SS15" s="40"/>
      <c r="ST15" s="40"/>
      <c r="SU15" s="40"/>
      <c r="SV15" s="40"/>
      <c r="SW15" s="40"/>
      <c r="SX15" s="40"/>
      <c r="SY15" s="40"/>
      <c r="SZ15" s="40"/>
      <c r="TA15" s="40"/>
      <c r="TB15" s="40"/>
      <c r="TC15" s="40"/>
      <c r="TD15" s="40"/>
      <c r="TE15" s="40"/>
      <c r="TF15" s="40"/>
      <c r="TG15" s="40"/>
      <c r="TH15" s="40"/>
      <c r="TI15" s="40"/>
      <c r="TJ15" s="40"/>
      <c r="TK15" s="40" t="s">
        <v>1293</v>
      </c>
      <c r="TL15" s="40" t="s">
        <v>1294</v>
      </c>
      <c r="TM15" s="40" t="s">
        <v>1295</v>
      </c>
      <c r="TN15" s="40" t="s">
        <v>1296</v>
      </c>
      <c r="TO15" s="40" t="s">
        <v>1297</v>
      </c>
      <c r="TP15" s="40"/>
      <c r="TQ15" s="40"/>
      <c r="TR15" s="40"/>
      <c r="TS15" s="40"/>
      <c r="TT15" s="40"/>
      <c r="TU15" s="40"/>
      <c r="TV15" s="40"/>
      <c r="TW15" s="40"/>
      <c r="TX15" s="40"/>
      <c r="TY15" s="40"/>
      <c r="TZ15" s="40"/>
      <c r="UA15" s="40"/>
      <c r="UB15" s="40"/>
      <c r="UC15" s="40"/>
      <c r="UD15" s="40"/>
      <c r="UE15" s="40"/>
    </row>
    <row r="16" spans="1:569" s="43" customFormat="1" ht="15" customHeight="1" x14ac:dyDescent="0.25">
      <c r="A16" s="40" t="s">
        <v>243</v>
      </c>
      <c r="B16" s="40" t="s">
        <v>129</v>
      </c>
      <c r="C16" s="40" t="s">
        <v>585</v>
      </c>
      <c r="D16" s="40" t="s">
        <v>586</v>
      </c>
      <c r="E16" s="40" t="s">
        <v>125</v>
      </c>
      <c r="F16" s="40">
        <v>40</v>
      </c>
      <c r="G16" s="40">
        <v>35</v>
      </c>
      <c r="H16" s="40">
        <v>75</v>
      </c>
      <c r="I16" s="40">
        <v>5</v>
      </c>
      <c r="J16" s="40" t="s">
        <v>1298</v>
      </c>
      <c r="K16" s="40" t="s">
        <v>10</v>
      </c>
      <c r="L16" s="40" t="s">
        <v>1299</v>
      </c>
      <c r="M16" s="40">
        <v>25</v>
      </c>
      <c r="N16" s="40">
        <v>20</v>
      </c>
      <c r="O16" s="40">
        <v>45</v>
      </c>
      <c r="P16" s="40" t="s">
        <v>1300</v>
      </c>
      <c r="Q16" s="40" t="s">
        <v>1301</v>
      </c>
      <c r="R16" s="40" t="s">
        <v>1302</v>
      </c>
      <c r="S16" s="40" t="s">
        <v>1303</v>
      </c>
      <c r="T16" s="40" t="s">
        <v>1304</v>
      </c>
      <c r="U16" s="40" t="s">
        <v>1305</v>
      </c>
      <c r="V16" s="40" t="s">
        <v>1306</v>
      </c>
      <c r="W16" s="40" t="s">
        <v>1307</v>
      </c>
      <c r="X16" s="40" t="s">
        <v>1304</v>
      </c>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t="s">
        <v>1308</v>
      </c>
      <c r="BB16" s="40" t="s">
        <v>1309</v>
      </c>
      <c r="BC16" s="40" t="s">
        <v>383</v>
      </c>
      <c r="BD16" s="40" t="s">
        <v>1310</v>
      </c>
      <c r="BE16" s="40" t="s">
        <v>1311</v>
      </c>
      <c r="BF16" s="40" t="s">
        <v>101</v>
      </c>
      <c r="BG16" s="40" t="s">
        <v>31</v>
      </c>
      <c r="BH16" s="40" t="s">
        <v>1312</v>
      </c>
      <c r="BI16" s="40">
        <v>15</v>
      </c>
      <c r="BJ16" s="40">
        <v>15</v>
      </c>
      <c r="BK16" s="40">
        <v>30</v>
      </c>
      <c r="BL16" s="40" t="s">
        <v>1313</v>
      </c>
      <c r="BM16" s="40" t="s">
        <v>1314</v>
      </c>
      <c r="BN16" s="40" t="s">
        <v>1315</v>
      </c>
      <c r="BO16" s="40" t="s">
        <v>1316</v>
      </c>
      <c r="BP16" s="40" t="s">
        <v>1304</v>
      </c>
      <c r="BQ16" s="40" t="s">
        <v>1317</v>
      </c>
      <c r="BR16" s="40" t="s">
        <v>1318</v>
      </c>
      <c r="BS16" s="40" t="s">
        <v>1319</v>
      </c>
      <c r="BT16" s="40" t="s">
        <v>1320</v>
      </c>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t="s">
        <v>1321</v>
      </c>
      <c r="CX16" s="40" t="s">
        <v>1322</v>
      </c>
      <c r="CY16" s="40" t="s">
        <v>1323</v>
      </c>
      <c r="CZ16" s="40" t="s">
        <v>1324</v>
      </c>
      <c r="DA16" s="40" t="s">
        <v>1325</v>
      </c>
      <c r="DB16" s="40" t="s">
        <v>101</v>
      </c>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1"/>
      <c r="EV16" s="41"/>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1"/>
      <c r="GR16" s="41"/>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c r="IW16" s="40"/>
      <c r="IX16" s="40"/>
      <c r="IY16" s="40"/>
      <c r="IZ16" s="40"/>
      <c r="JA16" s="40"/>
      <c r="JB16" s="40"/>
      <c r="JC16" s="40"/>
      <c r="JD16" s="40"/>
      <c r="JE16" s="40"/>
      <c r="JF16" s="40"/>
      <c r="JG16" s="40"/>
      <c r="JH16" s="40"/>
      <c r="JI16" s="40"/>
      <c r="JJ16" s="40"/>
      <c r="JK16" s="40"/>
      <c r="JL16" s="40"/>
      <c r="JM16" s="40"/>
      <c r="JN16" s="40"/>
      <c r="JO16" s="40"/>
      <c r="JP16" s="40"/>
      <c r="JQ16" s="40"/>
      <c r="JR16" s="40"/>
      <c r="JS16" s="40"/>
      <c r="JT16" s="40"/>
      <c r="JU16" s="40"/>
      <c r="JV16" s="40"/>
      <c r="JW16" s="40"/>
      <c r="JX16" s="40"/>
      <c r="JY16" s="40"/>
      <c r="JZ16" s="40"/>
      <c r="KA16" s="40"/>
      <c r="KB16" s="40"/>
      <c r="KC16" s="40"/>
      <c r="KD16" s="40"/>
      <c r="KE16" s="40"/>
      <c r="KF16" s="40"/>
      <c r="KG16" s="40"/>
      <c r="KH16" s="40"/>
      <c r="KI16" s="41"/>
      <c r="KJ16" s="41"/>
      <c r="KK16" s="40"/>
      <c r="KL16" s="40"/>
      <c r="KM16" s="40"/>
      <c r="KN16" s="40"/>
      <c r="KO16" s="40"/>
      <c r="KP16" s="40"/>
      <c r="KQ16" s="40"/>
      <c r="KR16" s="40"/>
      <c r="KS16" s="40"/>
      <c r="KT16" s="40"/>
      <c r="KU16" s="40"/>
      <c r="KV16" s="40"/>
      <c r="KW16" s="40"/>
      <c r="KX16" s="40"/>
      <c r="KY16" s="40"/>
      <c r="KZ16" s="40"/>
      <c r="LA16" s="40"/>
      <c r="LB16" s="40"/>
      <c r="LC16" s="40"/>
      <c r="LD16" s="40"/>
      <c r="LE16" s="40"/>
      <c r="LF16" s="40"/>
      <c r="LG16" s="40"/>
      <c r="LH16" s="40"/>
      <c r="LI16" s="40"/>
      <c r="LJ16" s="40"/>
      <c r="LK16" s="40"/>
      <c r="LL16" s="40"/>
      <c r="LM16" s="40"/>
      <c r="LN16" s="40"/>
      <c r="LO16" s="40"/>
      <c r="LP16" s="40"/>
      <c r="LQ16" s="40"/>
      <c r="LR16" s="40"/>
      <c r="LS16" s="40"/>
      <c r="LT16" s="40"/>
      <c r="LU16" s="40"/>
      <c r="LV16" s="40"/>
      <c r="LW16" s="40"/>
      <c r="LX16" s="40"/>
      <c r="LY16" s="40"/>
      <c r="LZ16" s="40"/>
      <c r="MA16" s="40"/>
      <c r="MB16" s="40"/>
      <c r="MC16" s="40"/>
      <c r="MD16" s="40"/>
      <c r="ME16" s="40"/>
      <c r="MF16" s="40"/>
      <c r="MG16" s="40"/>
      <c r="MH16" s="40"/>
      <c r="MI16" s="40"/>
      <c r="MJ16" s="40"/>
      <c r="MK16" s="40"/>
      <c r="ML16" s="40"/>
      <c r="MM16" s="40"/>
      <c r="MN16" s="40"/>
      <c r="MO16" s="40"/>
      <c r="MP16" s="40"/>
      <c r="MQ16" s="40"/>
      <c r="MR16" s="40"/>
      <c r="MS16" s="40"/>
      <c r="MT16" s="40"/>
      <c r="MU16" s="40"/>
      <c r="MV16" s="40"/>
      <c r="MW16" s="40"/>
      <c r="MX16" s="40"/>
      <c r="MY16" s="40"/>
      <c r="MZ16" s="40"/>
      <c r="NA16" s="40"/>
      <c r="NB16" s="40"/>
      <c r="NC16" s="40"/>
      <c r="ND16" s="40"/>
      <c r="NE16" s="40"/>
      <c r="NF16" s="40"/>
      <c r="NG16" s="40"/>
      <c r="NH16" s="40"/>
      <c r="NI16" s="40"/>
      <c r="NJ16" s="40"/>
      <c r="NK16" s="40"/>
      <c r="NL16" s="40"/>
      <c r="NM16" s="40"/>
      <c r="NN16" s="40"/>
      <c r="NO16" s="40"/>
      <c r="NP16" s="40"/>
      <c r="NQ16" s="40"/>
      <c r="NR16" s="40"/>
      <c r="NS16" s="40"/>
      <c r="NT16" s="40"/>
      <c r="NU16" s="40"/>
      <c r="NV16" s="40"/>
      <c r="NW16" s="40"/>
      <c r="NX16" s="40"/>
      <c r="NY16" s="40"/>
      <c r="NZ16" s="40"/>
      <c r="OA16" s="40"/>
      <c r="OB16" s="40"/>
      <c r="OC16" s="40"/>
      <c r="OD16" s="40"/>
      <c r="OE16" s="40"/>
      <c r="OF16" s="40"/>
      <c r="OG16" s="40"/>
      <c r="OH16" s="40"/>
      <c r="OI16" s="40"/>
      <c r="OJ16" s="40"/>
      <c r="OK16" s="40"/>
      <c r="OL16" s="40"/>
      <c r="OM16" s="40"/>
      <c r="ON16" s="40"/>
      <c r="OO16" s="40"/>
      <c r="OP16" s="40"/>
      <c r="OQ16" s="40"/>
      <c r="OR16" s="40"/>
      <c r="OS16" s="40"/>
      <c r="OT16" s="40"/>
      <c r="OU16" s="40"/>
      <c r="OV16" s="40"/>
      <c r="OW16" s="40"/>
      <c r="OX16" s="40"/>
      <c r="OY16" s="40"/>
      <c r="OZ16" s="40"/>
      <c r="PA16" s="40"/>
      <c r="PB16" s="40"/>
      <c r="PC16" s="40"/>
      <c r="PD16" s="40"/>
      <c r="PE16" s="40"/>
      <c r="PF16" s="40"/>
      <c r="PG16" s="40"/>
      <c r="PH16" s="40"/>
      <c r="PI16" s="40"/>
      <c r="PJ16" s="40"/>
      <c r="PK16" s="40"/>
      <c r="PL16" s="40"/>
      <c r="PM16" s="40"/>
      <c r="PN16" s="40"/>
      <c r="PO16" s="40"/>
      <c r="PP16" s="40"/>
      <c r="PQ16" s="40"/>
      <c r="PR16" s="40"/>
      <c r="PS16" s="40"/>
      <c r="PT16" s="40"/>
      <c r="PU16" s="40"/>
      <c r="PV16" s="40"/>
      <c r="PW16" s="40"/>
      <c r="PX16" s="40"/>
      <c r="PY16" s="40"/>
      <c r="PZ16" s="40"/>
      <c r="QA16" s="40"/>
      <c r="QB16" s="40"/>
      <c r="QC16" s="40"/>
      <c r="QD16" s="40"/>
      <c r="QE16" s="40"/>
      <c r="QF16" s="40"/>
      <c r="QG16" s="40"/>
      <c r="QH16" s="40"/>
      <c r="QI16" s="40"/>
      <c r="QJ16" s="40"/>
      <c r="QK16" s="40"/>
      <c r="QL16" s="40"/>
      <c r="QM16" s="40"/>
      <c r="QN16" s="40"/>
      <c r="QO16" s="40"/>
      <c r="QP16" s="40"/>
      <c r="QQ16" s="40"/>
      <c r="QR16" s="40"/>
      <c r="QS16" s="40"/>
      <c r="QT16" s="40"/>
      <c r="QU16" s="40"/>
      <c r="QV16" s="40"/>
      <c r="QW16" s="40"/>
      <c r="QX16" s="40"/>
      <c r="QY16" s="40"/>
      <c r="QZ16" s="40"/>
      <c r="RA16" s="40"/>
      <c r="RB16" s="40"/>
      <c r="RC16" s="40"/>
      <c r="RD16" s="40"/>
      <c r="RE16" s="40"/>
      <c r="RF16" s="40"/>
      <c r="RG16" s="40"/>
      <c r="RH16" s="40"/>
      <c r="RI16" s="40"/>
      <c r="RJ16" s="40"/>
      <c r="RK16" s="40"/>
      <c r="RL16" s="40"/>
      <c r="RM16" s="40"/>
      <c r="RN16" s="40"/>
      <c r="RO16" s="40"/>
      <c r="RP16" s="40"/>
      <c r="RQ16" s="40"/>
      <c r="RR16" s="40"/>
      <c r="RS16" s="40"/>
      <c r="RT16" s="40"/>
      <c r="RU16" s="40"/>
      <c r="RV16" s="40"/>
      <c r="RW16" s="40" t="s">
        <v>1326</v>
      </c>
      <c r="RX16" s="40" t="s">
        <v>1327</v>
      </c>
      <c r="RY16" s="40"/>
      <c r="RZ16" s="40"/>
      <c r="SA16" s="40"/>
      <c r="SB16" s="40"/>
      <c r="SC16" s="40"/>
      <c r="SD16" s="40"/>
      <c r="SE16" s="40"/>
      <c r="SF16" s="40"/>
      <c r="SG16" s="40"/>
      <c r="SH16" s="40"/>
      <c r="SI16" s="40"/>
      <c r="SJ16" s="40"/>
      <c r="SK16" s="40"/>
      <c r="SL16" s="40"/>
      <c r="SM16" s="40"/>
      <c r="SN16" s="40"/>
      <c r="SO16" s="40"/>
      <c r="SP16" s="40"/>
      <c r="SQ16" s="40"/>
      <c r="SR16" s="40"/>
      <c r="SS16" s="40"/>
      <c r="ST16" s="40"/>
      <c r="SU16" s="40"/>
      <c r="SV16" s="40"/>
      <c r="SW16" s="40"/>
      <c r="SX16" s="40"/>
      <c r="SY16" s="40"/>
      <c r="SZ16" s="40"/>
      <c r="TA16" s="40"/>
      <c r="TB16" s="40"/>
      <c r="TC16" s="40"/>
      <c r="TD16" s="40"/>
      <c r="TE16" s="40"/>
      <c r="TF16" s="40"/>
      <c r="TG16" s="40"/>
      <c r="TH16" s="40"/>
      <c r="TI16" s="40"/>
      <c r="TJ16" s="40"/>
      <c r="TK16" s="40" t="s">
        <v>1328</v>
      </c>
      <c r="TL16" s="40" t="s">
        <v>1329</v>
      </c>
      <c r="TM16" s="40" t="s">
        <v>1330</v>
      </c>
      <c r="TN16" s="40" t="s">
        <v>1331</v>
      </c>
      <c r="TO16" s="40" t="s">
        <v>1332</v>
      </c>
      <c r="TP16" s="40"/>
      <c r="TQ16" s="40"/>
      <c r="TR16" s="40"/>
      <c r="TS16" s="40"/>
      <c r="TT16" s="40"/>
      <c r="TU16" s="40"/>
      <c r="TV16" s="40"/>
      <c r="TW16" s="40"/>
      <c r="TX16" s="40"/>
      <c r="TY16" s="40"/>
      <c r="TZ16" s="40"/>
      <c r="UA16" s="40"/>
      <c r="UB16" s="40"/>
      <c r="UC16" s="40"/>
      <c r="UD16" s="40"/>
      <c r="UE16" s="40"/>
    </row>
    <row r="17" spans="1:551" s="43" customFormat="1" ht="15" customHeight="1" x14ac:dyDescent="0.25">
      <c r="A17" s="40" t="s">
        <v>244</v>
      </c>
      <c r="B17" s="40" t="s">
        <v>153</v>
      </c>
      <c r="C17" s="40" t="s">
        <v>585</v>
      </c>
      <c r="D17" s="40" t="s">
        <v>146</v>
      </c>
      <c r="E17" s="40" t="s">
        <v>151</v>
      </c>
      <c r="F17" s="40">
        <v>12</v>
      </c>
      <c r="G17" s="40">
        <v>18</v>
      </c>
      <c r="H17" s="40">
        <v>30</v>
      </c>
      <c r="I17" s="40">
        <v>2</v>
      </c>
      <c r="J17" s="40" t="s">
        <v>154</v>
      </c>
      <c r="K17" s="40" t="s">
        <v>10</v>
      </c>
      <c r="L17" s="40" t="s">
        <v>155</v>
      </c>
      <c r="M17" s="40">
        <v>6</v>
      </c>
      <c r="N17" s="40">
        <v>9</v>
      </c>
      <c r="O17" s="40">
        <v>15</v>
      </c>
      <c r="P17" s="40" t="s">
        <v>156</v>
      </c>
      <c r="Q17" s="40" t="s">
        <v>157</v>
      </c>
      <c r="R17" s="40" t="s">
        <v>376</v>
      </c>
      <c r="S17" s="40" t="s">
        <v>377</v>
      </c>
      <c r="T17" s="40" t="s">
        <v>290</v>
      </c>
      <c r="U17" s="40" t="s">
        <v>378</v>
      </c>
      <c r="V17" s="40" t="s">
        <v>379</v>
      </c>
      <c r="W17" s="40" t="s">
        <v>380</v>
      </c>
      <c r="X17" s="40" t="s">
        <v>290</v>
      </c>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t="s">
        <v>381</v>
      </c>
      <c r="BB17" s="40" t="s">
        <v>382</v>
      </c>
      <c r="BC17" s="41" t="s">
        <v>383</v>
      </c>
      <c r="BD17" s="41" t="s">
        <v>384</v>
      </c>
      <c r="BE17" s="40" t="s">
        <v>385</v>
      </c>
      <c r="BF17" s="40" t="s">
        <v>101</v>
      </c>
      <c r="BG17" s="40" t="s">
        <v>31</v>
      </c>
      <c r="BH17" s="40" t="s">
        <v>386</v>
      </c>
      <c r="BI17" s="40">
        <v>6</v>
      </c>
      <c r="BJ17" s="40">
        <v>9</v>
      </c>
      <c r="BK17" s="40">
        <v>15</v>
      </c>
      <c r="BL17" s="40" t="s">
        <v>158</v>
      </c>
      <c r="BM17" s="40" t="s">
        <v>300</v>
      </c>
      <c r="BN17" s="40" t="s">
        <v>387</v>
      </c>
      <c r="BO17" s="40" t="s">
        <v>388</v>
      </c>
      <c r="BP17" s="40" t="s">
        <v>290</v>
      </c>
      <c r="BQ17" s="40" t="s">
        <v>159</v>
      </c>
      <c r="BR17" s="40" t="s">
        <v>389</v>
      </c>
      <c r="BS17" s="40" t="s">
        <v>390</v>
      </c>
      <c r="BT17" s="40" t="s">
        <v>290</v>
      </c>
      <c r="BU17" s="40" t="s">
        <v>160</v>
      </c>
      <c r="BV17" s="40" t="s">
        <v>391</v>
      </c>
      <c r="BW17" s="40" t="s">
        <v>392</v>
      </c>
      <c r="BX17" s="40" t="s">
        <v>290</v>
      </c>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t="s">
        <v>393</v>
      </c>
      <c r="CX17" s="40" t="s">
        <v>394</v>
      </c>
      <c r="CY17" s="41" t="s">
        <v>395</v>
      </c>
      <c r="CZ17" s="41" t="s">
        <v>396</v>
      </c>
      <c r="DA17" s="40" t="s">
        <v>385</v>
      </c>
      <c r="DB17" s="40" t="s">
        <v>101</v>
      </c>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1"/>
      <c r="EV17" s="41"/>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1"/>
      <c r="GR17" s="41"/>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c r="IW17" s="40"/>
      <c r="IX17" s="40"/>
      <c r="IY17" s="40"/>
      <c r="IZ17" s="40"/>
      <c r="JA17" s="40"/>
      <c r="JB17" s="40"/>
      <c r="JC17" s="40"/>
      <c r="JD17" s="40"/>
      <c r="JE17" s="40"/>
      <c r="JF17" s="40"/>
      <c r="JG17" s="40"/>
      <c r="JH17" s="40"/>
      <c r="JI17" s="40"/>
      <c r="JJ17" s="40"/>
      <c r="JK17" s="40"/>
      <c r="JL17" s="40"/>
      <c r="JM17" s="40"/>
      <c r="JN17" s="40"/>
      <c r="JO17" s="40"/>
      <c r="JP17" s="40"/>
      <c r="JQ17" s="40"/>
      <c r="JR17" s="40"/>
      <c r="JS17" s="40"/>
      <c r="JT17" s="40"/>
      <c r="JU17" s="40"/>
      <c r="JV17" s="40"/>
      <c r="JW17" s="40"/>
      <c r="JX17" s="40"/>
      <c r="JY17" s="40"/>
      <c r="JZ17" s="40"/>
      <c r="KA17" s="40"/>
      <c r="KB17" s="40"/>
      <c r="KC17" s="40"/>
      <c r="KD17" s="40"/>
      <c r="KE17" s="40"/>
      <c r="KF17" s="40"/>
      <c r="KG17" s="40"/>
      <c r="KH17" s="40"/>
      <c r="KI17" s="41"/>
      <c r="KJ17" s="41"/>
      <c r="KK17" s="40"/>
      <c r="KL17" s="40"/>
      <c r="KM17" s="40"/>
      <c r="KN17" s="40"/>
      <c r="KO17" s="40"/>
      <c r="KP17" s="40"/>
      <c r="KQ17" s="40"/>
      <c r="KR17" s="40"/>
      <c r="KS17" s="40"/>
      <c r="KT17" s="40"/>
      <c r="KU17" s="40"/>
      <c r="KV17" s="40"/>
      <c r="KW17" s="40"/>
      <c r="KX17" s="40"/>
      <c r="KY17" s="40"/>
      <c r="KZ17" s="40"/>
      <c r="LA17" s="40"/>
      <c r="LB17" s="40"/>
      <c r="LC17" s="40"/>
      <c r="LD17" s="40"/>
      <c r="LE17" s="40"/>
      <c r="LF17" s="40"/>
      <c r="LG17" s="40"/>
      <c r="LH17" s="40"/>
      <c r="LI17" s="40"/>
      <c r="LJ17" s="40"/>
      <c r="LK17" s="40"/>
      <c r="LL17" s="40"/>
      <c r="LM17" s="40"/>
      <c r="LN17" s="40"/>
      <c r="LO17" s="40"/>
      <c r="LP17" s="40"/>
      <c r="LQ17" s="40"/>
      <c r="LR17" s="40"/>
      <c r="LS17" s="40"/>
      <c r="LT17" s="40"/>
      <c r="LU17" s="40"/>
      <c r="LV17" s="40"/>
      <c r="LW17" s="40"/>
      <c r="LX17" s="40"/>
      <c r="LY17" s="40"/>
      <c r="LZ17" s="40"/>
      <c r="MA17" s="40"/>
      <c r="MB17" s="40"/>
      <c r="MC17" s="40"/>
      <c r="MD17" s="40"/>
      <c r="ME17" s="40"/>
      <c r="MF17" s="40"/>
      <c r="MG17" s="40"/>
      <c r="MH17" s="40"/>
      <c r="MI17" s="40"/>
      <c r="MJ17" s="40"/>
      <c r="MK17" s="40"/>
      <c r="ML17" s="40"/>
      <c r="MM17" s="40"/>
      <c r="MN17" s="40"/>
      <c r="MO17" s="40"/>
      <c r="MP17" s="40"/>
      <c r="MQ17" s="40"/>
      <c r="MR17" s="40"/>
      <c r="MS17" s="40"/>
      <c r="MT17" s="40"/>
      <c r="MU17" s="40"/>
      <c r="MV17" s="40"/>
      <c r="MW17" s="40"/>
      <c r="MX17" s="40"/>
      <c r="MY17" s="40"/>
      <c r="MZ17" s="40"/>
      <c r="NA17" s="40"/>
      <c r="NB17" s="40"/>
      <c r="NC17" s="40"/>
      <c r="ND17" s="40"/>
      <c r="NE17" s="40"/>
      <c r="NF17" s="40"/>
      <c r="NG17" s="40"/>
      <c r="NH17" s="40"/>
      <c r="NI17" s="40"/>
      <c r="NJ17" s="40"/>
      <c r="NK17" s="40"/>
      <c r="NL17" s="40"/>
      <c r="NM17" s="40"/>
      <c r="NN17" s="40"/>
      <c r="NO17" s="40"/>
      <c r="NP17" s="40"/>
      <c r="NQ17" s="40"/>
      <c r="NR17" s="40"/>
      <c r="NS17" s="40"/>
      <c r="NT17" s="40"/>
      <c r="NU17" s="40"/>
      <c r="NV17" s="40"/>
      <c r="NW17" s="40"/>
      <c r="NX17" s="40"/>
      <c r="NY17" s="40"/>
      <c r="NZ17" s="40"/>
      <c r="OA17" s="40"/>
      <c r="OB17" s="40"/>
      <c r="OC17" s="40"/>
      <c r="OD17" s="40"/>
      <c r="OE17" s="40"/>
      <c r="OF17" s="40"/>
      <c r="OG17" s="40"/>
      <c r="OH17" s="40"/>
      <c r="OI17" s="40"/>
      <c r="OJ17" s="40"/>
      <c r="OK17" s="40"/>
      <c r="OL17" s="40"/>
      <c r="OM17" s="40"/>
      <c r="ON17" s="40"/>
      <c r="OO17" s="40"/>
      <c r="OP17" s="40"/>
      <c r="OQ17" s="40"/>
      <c r="OR17" s="40"/>
      <c r="OS17" s="40"/>
      <c r="OT17" s="40"/>
      <c r="OU17" s="40"/>
      <c r="OV17" s="40"/>
      <c r="OW17" s="40"/>
      <c r="OX17" s="40"/>
      <c r="OY17" s="40"/>
      <c r="OZ17" s="40"/>
      <c r="PA17" s="40"/>
      <c r="PB17" s="40"/>
      <c r="PC17" s="40"/>
      <c r="PD17" s="40"/>
      <c r="PE17" s="40"/>
      <c r="PF17" s="40"/>
      <c r="PG17" s="40"/>
      <c r="PH17" s="40"/>
      <c r="PI17" s="40"/>
      <c r="PJ17" s="40"/>
      <c r="PK17" s="40"/>
      <c r="PL17" s="40"/>
      <c r="PM17" s="40"/>
      <c r="PN17" s="40"/>
      <c r="PO17" s="40"/>
      <c r="PP17" s="40"/>
      <c r="PQ17" s="40"/>
      <c r="PR17" s="40"/>
      <c r="PS17" s="40"/>
      <c r="PT17" s="40"/>
      <c r="PU17" s="40"/>
      <c r="PV17" s="40"/>
      <c r="PW17" s="40"/>
      <c r="PX17" s="40"/>
      <c r="PY17" s="40"/>
      <c r="PZ17" s="40"/>
      <c r="QA17" s="40"/>
      <c r="QB17" s="40"/>
      <c r="QC17" s="40"/>
      <c r="QD17" s="40"/>
      <c r="QE17" s="40"/>
      <c r="QF17" s="40"/>
      <c r="QG17" s="40"/>
      <c r="QH17" s="40"/>
      <c r="QI17" s="40"/>
      <c r="QJ17" s="40"/>
      <c r="QK17" s="40"/>
      <c r="QL17" s="40"/>
      <c r="QM17" s="40"/>
      <c r="QN17" s="40"/>
      <c r="QO17" s="40"/>
      <c r="QP17" s="40"/>
      <c r="QQ17" s="40"/>
      <c r="QR17" s="40"/>
      <c r="QS17" s="40"/>
      <c r="QT17" s="40"/>
      <c r="QU17" s="40"/>
      <c r="QV17" s="40"/>
      <c r="QW17" s="40"/>
      <c r="QX17" s="40"/>
      <c r="QY17" s="40"/>
      <c r="QZ17" s="40"/>
      <c r="RA17" s="40"/>
      <c r="RB17" s="40"/>
      <c r="RC17" s="40"/>
      <c r="RD17" s="40"/>
      <c r="RE17" s="40"/>
      <c r="RF17" s="40"/>
      <c r="RG17" s="40"/>
      <c r="RH17" s="40"/>
      <c r="RI17" s="40"/>
      <c r="RJ17" s="40"/>
      <c r="RK17" s="40"/>
      <c r="RL17" s="40"/>
      <c r="RM17" s="40"/>
      <c r="RN17" s="40"/>
      <c r="RO17" s="40"/>
      <c r="RP17" s="40"/>
      <c r="RQ17" s="40"/>
      <c r="RR17" s="40"/>
      <c r="RS17" s="40"/>
      <c r="RT17" s="40"/>
      <c r="RU17" s="40"/>
      <c r="RV17" s="40"/>
      <c r="RW17" s="40" t="s">
        <v>397</v>
      </c>
      <c r="RX17" s="40" t="s">
        <v>398</v>
      </c>
      <c r="RY17" s="40" t="s">
        <v>399</v>
      </c>
      <c r="RZ17" s="40" t="s">
        <v>400</v>
      </c>
      <c r="SA17" s="40"/>
      <c r="SB17" s="40"/>
      <c r="SC17" s="40"/>
      <c r="SD17" s="40"/>
      <c r="SE17" s="40"/>
      <c r="SF17" s="40"/>
      <c r="SG17" s="40"/>
      <c r="SH17" s="40"/>
      <c r="SI17" s="40"/>
      <c r="SJ17" s="40"/>
      <c r="SK17" s="40"/>
      <c r="SL17" s="40"/>
      <c r="SM17" s="40"/>
      <c r="SN17" s="40"/>
      <c r="SO17" s="40"/>
      <c r="SP17" s="40"/>
      <c r="SQ17" s="40"/>
      <c r="SR17" s="40"/>
      <c r="SS17" s="40"/>
      <c r="ST17" s="40"/>
      <c r="SU17" s="40"/>
      <c r="SV17" s="40"/>
      <c r="SW17" s="40"/>
      <c r="SX17" s="40"/>
      <c r="SY17" s="40"/>
      <c r="SZ17" s="40"/>
      <c r="TA17" s="40"/>
      <c r="TB17" s="40"/>
      <c r="TC17" s="40"/>
      <c r="TD17" s="40"/>
      <c r="TE17" s="40"/>
      <c r="TF17" s="40"/>
      <c r="TG17" s="40"/>
      <c r="TH17" s="40"/>
      <c r="TI17" s="40"/>
      <c r="TJ17" s="40"/>
      <c r="TK17" s="40" t="s">
        <v>321</v>
      </c>
      <c r="TL17" s="40" t="s">
        <v>401</v>
      </c>
      <c r="TM17" s="40" t="s">
        <v>323</v>
      </c>
      <c r="TN17" s="40" t="s">
        <v>402</v>
      </c>
      <c r="TO17" s="40" t="s">
        <v>325</v>
      </c>
      <c r="TP17" s="40" t="s">
        <v>403</v>
      </c>
      <c r="TQ17" s="40" t="s">
        <v>327</v>
      </c>
      <c r="TR17" s="40" t="s">
        <v>328</v>
      </c>
      <c r="TS17" s="40" t="s">
        <v>404</v>
      </c>
      <c r="TT17" s="40" t="s">
        <v>330</v>
      </c>
      <c r="TU17" s="40" t="s">
        <v>331</v>
      </c>
      <c r="TV17" s="40"/>
      <c r="TW17" s="40"/>
      <c r="TX17" s="40"/>
      <c r="TY17" s="40"/>
      <c r="TZ17" s="40"/>
      <c r="UA17" s="40"/>
      <c r="UB17" s="40"/>
      <c r="UC17" s="40"/>
      <c r="UD17" s="40"/>
      <c r="UE17" s="40"/>
    </row>
    <row r="18" spans="1:551" s="43" customFormat="1" ht="15" customHeight="1" x14ac:dyDescent="0.25">
      <c r="A18" s="40" t="s">
        <v>246</v>
      </c>
      <c r="B18" s="40" t="s">
        <v>130</v>
      </c>
      <c r="C18" s="40" t="s">
        <v>585</v>
      </c>
      <c r="D18" s="40" t="s">
        <v>586</v>
      </c>
      <c r="E18" s="40" t="s">
        <v>125</v>
      </c>
      <c r="F18" s="40">
        <v>15</v>
      </c>
      <c r="G18" s="40">
        <v>30</v>
      </c>
      <c r="H18" s="40">
        <v>45</v>
      </c>
      <c r="I18" s="40">
        <v>3</v>
      </c>
      <c r="J18" s="40" t="s">
        <v>1333</v>
      </c>
      <c r="K18" s="40" t="s">
        <v>10</v>
      </c>
      <c r="L18" s="40" t="s">
        <v>1334</v>
      </c>
      <c r="M18" s="40">
        <v>5</v>
      </c>
      <c r="N18" s="40">
        <v>20</v>
      </c>
      <c r="O18" s="40">
        <v>25</v>
      </c>
      <c r="P18" s="40" t="s">
        <v>1335</v>
      </c>
      <c r="Q18" s="40" t="s">
        <v>1336</v>
      </c>
      <c r="R18" s="40" t="s">
        <v>1337</v>
      </c>
      <c r="S18" s="40" t="s">
        <v>3121</v>
      </c>
      <c r="T18" s="40" t="s">
        <v>1338</v>
      </c>
      <c r="U18" s="40" t="s">
        <v>1339</v>
      </c>
      <c r="V18" s="40" t="s">
        <v>1340</v>
      </c>
      <c r="W18" s="40" t="s">
        <v>1341</v>
      </c>
      <c r="X18" s="40" t="s">
        <v>1342</v>
      </c>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t="s">
        <v>1343</v>
      </c>
      <c r="BB18" s="40" t="s">
        <v>1344</v>
      </c>
      <c r="BC18" s="41" t="s">
        <v>600</v>
      </c>
      <c r="BD18" s="41" t="s">
        <v>1345</v>
      </c>
      <c r="BE18" s="40" t="s">
        <v>1346</v>
      </c>
      <c r="BF18" s="40" t="s">
        <v>99</v>
      </c>
      <c r="BG18" s="40" t="s">
        <v>31</v>
      </c>
      <c r="BH18" s="40" t="s">
        <v>1347</v>
      </c>
      <c r="BI18" s="40">
        <v>10</v>
      </c>
      <c r="BJ18" s="40">
        <v>10</v>
      </c>
      <c r="BK18" s="40">
        <v>20</v>
      </c>
      <c r="BL18" s="40" t="s">
        <v>1348</v>
      </c>
      <c r="BM18" s="40" t="s">
        <v>1349</v>
      </c>
      <c r="BN18" s="40" t="s">
        <v>1350</v>
      </c>
      <c r="BO18" s="40" t="s">
        <v>3121</v>
      </c>
      <c r="BP18" s="40" t="s">
        <v>612</v>
      </c>
      <c r="BQ18" s="40" t="s">
        <v>1351</v>
      </c>
      <c r="BR18" s="40" t="s">
        <v>1352</v>
      </c>
      <c r="BS18" s="40" t="s">
        <v>1353</v>
      </c>
      <c r="BT18" s="40" t="s">
        <v>1354</v>
      </c>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t="s">
        <v>1355</v>
      </c>
      <c r="CX18" s="40" t="s">
        <v>1356</v>
      </c>
      <c r="CY18" s="41" t="s">
        <v>1357</v>
      </c>
      <c r="CZ18" s="41" t="s">
        <v>1345</v>
      </c>
      <c r="DA18" s="40" t="s">
        <v>1346</v>
      </c>
      <c r="DB18" s="40" t="s">
        <v>99</v>
      </c>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1"/>
      <c r="EV18" s="41"/>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1"/>
      <c r="GR18" s="41"/>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c r="IW18" s="40"/>
      <c r="IX18" s="40"/>
      <c r="IY18" s="40"/>
      <c r="IZ18" s="40"/>
      <c r="JA18" s="40"/>
      <c r="JB18" s="40"/>
      <c r="JC18" s="40"/>
      <c r="JD18" s="40"/>
      <c r="JE18" s="40"/>
      <c r="JF18" s="40"/>
      <c r="JG18" s="40"/>
      <c r="JH18" s="40"/>
      <c r="JI18" s="40"/>
      <c r="JJ18" s="40"/>
      <c r="JK18" s="40"/>
      <c r="JL18" s="40"/>
      <c r="JM18" s="40"/>
      <c r="JN18" s="40"/>
      <c r="JO18" s="40"/>
      <c r="JP18" s="40"/>
      <c r="JQ18" s="40"/>
      <c r="JR18" s="40"/>
      <c r="JS18" s="40"/>
      <c r="JT18" s="40"/>
      <c r="JU18" s="40"/>
      <c r="JV18" s="40"/>
      <c r="JW18" s="40"/>
      <c r="JX18" s="40"/>
      <c r="JY18" s="40"/>
      <c r="JZ18" s="40"/>
      <c r="KA18" s="40"/>
      <c r="KB18" s="40"/>
      <c r="KC18" s="40"/>
      <c r="KD18" s="40"/>
      <c r="KE18" s="40"/>
      <c r="KF18" s="40"/>
      <c r="KG18" s="40"/>
      <c r="KH18" s="40"/>
      <c r="KI18" s="41"/>
      <c r="KJ18" s="41"/>
      <c r="KK18" s="40"/>
      <c r="KL18" s="40"/>
      <c r="KM18" s="40"/>
      <c r="KN18" s="40"/>
      <c r="KO18" s="40"/>
      <c r="KP18" s="40"/>
      <c r="KQ18" s="40"/>
      <c r="KR18" s="40"/>
      <c r="KS18" s="40"/>
      <c r="KT18" s="40"/>
      <c r="KU18" s="40"/>
      <c r="KV18" s="40"/>
      <c r="KW18" s="40"/>
      <c r="KX18" s="40"/>
      <c r="KY18" s="40"/>
      <c r="KZ18" s="40"/>
      <c r="LA18" s="40"/>
      <c r="LB18" s="40"/>
      <c r="LC18" s="40"/>
      <c r="LD18" s="40"/>
      <c r="LE18" s="40"/>
      <c r="LF18" s="40"/>
      <c r="LG18" s="40"/>
      <c r="LH18" s="40"/>
      <c r="LI18" s="40"/>
      <c r="LJ18" s="40"/>
      <c r="LK18" s="40"/>
      <c r="LL18" s="40"/>
      <c r="LM18" s="40"/>
      <c r="LN18" s="40"/>
      <c r="LO18" s="40"/>
      <c r="LP18" s="40"/>
      <c r="LQ18" s="40"/>
      <c r="LR18" s="40"/>
      <c r="LS18" s="40"/>
      <c r="LT18" s="40"/>
      <c r="LU18" s="40"/>
      <c r="LV18" s="40"/>
      <c r="LW18" s="40"/>
      <c r="LX18" s="40"/>
      <c r="LY18" s="40"/>
      <c r="LZ18" s="40"/>
      <c r="MA18" s="40"/>
      <c r="MB18" s="40"/>
      <c r="MC18" s="40"/>
      <c r="MD18" s="40"/>
      <c r="ME18" s="40"/>
      <c r="MF18" s="40"/>
      <c r="MG18" s="40"/>
      <c r="MH18" s="40"/>
      <c r="MI18" s="40"/>
      <c r="MJ18" s="40"/>
      <c r="MK18" s="40"/>
      <c r="ML18" s="40"/>
      <c r="MM18" s="40"/>
      <c r="MN18" s="40"/>
      <c r="MO18" s="40"/>
      <c r="MP18" s="40"/>
      <c r="MQ18" s="40"/>
      <c r="MR18" s="40"/>
      <c r="MS18" s="40"/>
      <c r="MT18" s="40"/>
      <c r="MU18" s="40"/>
      <c r="MV18" s="40"/>
      <c r="MW18" s="40"/>
      <c r="MX18" s="40"/>
      <c r="MY18" s="40"/>
      <c r="MZ18" s="40"/>
      <c r="NA18" s="40"/>
      <c r="NB18" s="40"/>
      <c r="NC18" s="40"/>
      <c r="ND18" s="40"/>
      <c r="NE18" s="40"/>
      <c r="NF18" s="40"/>
      <c r="NG18" s="40"/>
      <c r="NH18" s="40"/>
      <c r="NI18" s="40"/>
      <c r="NJ18" s="40"/>
      <c r="NK18" s="40"/>
      <c r="NL18" s="40"/>
      <c r="NM18" s="40"/>
      <c r="NN18" s="40"/>
      <c r="NO18" s="40"/>
      <c r="NP18" s="40"/>
      <c r="NQ18" s="40"/>
      <c r="NR18" s="40"/>
      <c r="NS18" s="40"/>
      <c r="NT18" s="40"/>
      <c r="NU18" s="40"/>
      <c r="NV18" s="40"/>
      <c r="NW18" s="40"/>
      <c r="NX18" s="40"/>
      <c r="NY18" s="40"/>
      <c r="NZ18" s="40"/>
      <c r="OA18" s="40"/>
      <c r="OB18" s="40"/>
      <c r="OC18" s="40"/>
      <c r="OD18" s="40"/>
      <c r="OE18" s="40"/>
      <c r="OF18" s="40"/>
      <c r="OG18" s="40"/>
      <c r="OH18" s="40"/>
      <c r="OI18" s="40"/>
      <c r="OJ18" s="40"/>
      <c r="OK18" s="40"/>
      <c r="OL18" s="40"/>
      <c r="OM18" s="40"/>
      <c r="ON18" s="40"/>
      <c r="OO18" s="40"/>
      <c r="OP18" s="40"/>
      <c r="OQ18" s="40"/>
      <c r="OR18" s="40"/>
      <c r="OS18" s="40"/>
      <c r="OT18" s="40"/>
      <c r="OU18" s="40"/>
      <c r="OV18" s="40"/>
      <c r="OW18" s="40"/>
      <c r="OX18" s="40"/>
      <c r="OY18" s="40"/>
      <c r="OZ18" s="40"/>
      <c r="PA18" s="40"/>
      <c r="PB18" s="40"/>
      <c r="PC18" s="40"/>
      <c r="PD18" s="40"/>
      <c r="PE18" s="40"/>
      <c r="PF18" s="40"/>
      <c r="PG18" s="40"/>
      <c r="PH18" s="40"/>
      <c r="PI18" s="40"/>
      <c r="PJ18" s="40"/>
      <c r="PK18" s="40"/>
      <c r="PL18" s="40"/>
      <c r="PM18" s="40"/>
      <c r="PN18" s="40"/>
      <c r="PO18" s="40"/>
      <c r="PP18" s="40"/>
      <c r="PQ18" s="40"/>
      <c r="PR18" s="40"/>
      <c r="PS18" s="40"/>
      <c r="PT18" s="40"/>
      <c r="PU18" s="40"/>
      <c r="PV18" s="40"/>
      <c r="PW18" s="40"/>
      <c r="PX18" s="40"/>
      <c r="PY18" s="40"/>
      <c r="PZ18" s="40"/>
      <c r="QA18" s="40"/>
      <c r="QB18" s="40"/>
      <c r="QC18" s="40"/>
      <c r="QD18" s="40"/>
      <c r="QE18" s="40"/>
      <c r="QF18" s="40"/>
      <c r="QG18" s="40"/>
      <c r="QH18" s="40"/>
      <c r="QI18" s="40"/>
      <c r="QJ18" s="40"/>
      <c r="QK18" s="40"/>
      <c r="QL18" s="40"/>
      <c r="QM18" s="40"/>
      <c r="QN18" s="40"/>
      <c r="QO18" s="40"/>
      <c r="QP18" s="40"/>
      <c r="QQ18" s="40"/>
      <c r="QR18" s="40"/>
      <c r="QS18" s="40"/>
      <c r="QT18" s="40"/>
      <c r="QU18" s="40"/>
      <c r="QV18" s="40"/>
      <c r="QW18" s="40"/>
      <c r="QX18" s="40"/>
      <c r="QY18" s="40"/>
      <c r="QZ18" s="40"/>
      <c r="RA18" s="40"/>
      <c r="RB18" s="40"/>
      <c r="RC18" s="40"/>
      <c r="RD18" s="40"/>
      <c r="RE18" s="40"/>
      <c r="RF18" s="40"/>
      <c r="RG18" s="40"/>
      <c r="RH18" s="40"/>
      <c r="RI18" s="40"/>
      <c r="RJ18" s="40"/>
      <c r="RK18" s="40"/>
      <c r="RL18" s="40"/>
      <c r="RM18" s="40"/>
      <c r="RN18" s="40"/>
      <c r="RO18" s="40"/>
      <c r="RP18" s="40"/>
      <c r="RQ18" s="40"/>
      <c r="RR18" s="40"/>
      <c r="RS18" s="40"/>
      <c r="RT18" s="40"/>
      <c r="RU18" s="40"/>
      <c r="RV18" s="40"/>
      <c r="RW18" s="40" t="s">
        <v>617</v>
      </c>
      <c r="RX18" s="40" t="s">
        <v>1358</v>
      </c>
      <c r="RY18" s="40" t="s">
        <v>1037</v>
      </c>
      <c r="RZ18" s="40" t="s">
        <v>1359</v>
      </c>
      <c r="SA18" s="40"/>
      <c r="SB18" s="40"/>
      <c r="SC18" s="40"/>
      <c r="SD18" s="40"/>
      <c r="SE18" s="40"/>
      <c r="SF18" s="40"/>
      <c r="SG18" s="40"/>
      <c r="SH18" s="40"/>
      <c r="SI18" s="40"/>
      <c r="SJ18" s="40"/>
      <c r="SK18" s="40"/>
      <c r="SL18" s="40"/>
      <c r="SM18" s="40"/>
      <c r="SN18" s="40"/>
      <c r="SO18" s="40"/>
      <c r="SP18" s="40"/>
      <c r="SQ18" s="40"/>
      <c r="SR18" s="40"/>
      <c r="SS18" s="40"/>
      <c r="ST18" s="40"/>
      <c r="SU18" s="40"/>
      <c r="SV18" s="40"/>
      <c r="SW18" s="40"/>
      <c r="SX18" s="40"/>
      <c r="SY18" s="40"/>
      <c r="SZ18" s="40"/>
      <c r="TA18" s="40"/>
      <c r="TB18" s="40"/>
      <c r="TC18" s="40"/>
      <c r="TD18" s="40"/>
      <c r="TE18" s="40"/>
      <c r="TF18" s="40"/>
      <c r="TG18" s="40"/>
      <c r="TH18" s="40"/>
      <c r="TI18" s="40"/>
      <c r="TJ18" s="40"/>
      <c r="TK18" s="40" t="s">
        <v>1360</v>
      </c>
      <c r="TL18" s="40" t="s">
        <v>1361</v>
      </c>
      <c r="TM18" s="40" t="s">
        <v>1362</v>
      </c>
      <c r="TN18" s="40" t="s">
        <v>1363</v>
      </c>
      <c r="TO18" s="40" t="s">
        <v>1364</v>
      </c>
      <c r="TP18" s="40" t="s">
        <v>1365</v>
      </c>
      <c r="TQ18" s="40" t="s">
        <v>1366</v>
      </c>
      <c r="TR18" s="40" t="s">
        <v>1367</v>
      </c>
      <c r="TS18" s="40" t="s">
        <v>1368</v>
      </c>
      <c r="TT18" s="40" t="s">
        <v>1369</v>
      </c>
      <c r="TU18" s="40"/>
      <c r="TV18" s="40"/>
      <c r="TW18" s="40"/>
      <c r="TX18" s="40"/>
      <c r="TY18" s="40"/>
      <c r="TZ18" s="40"/>
      <c r="UA18" s="40"/>
      <c r="UB18" s="40"/>
      <c r="UC18" s="40"/>
      <c r="UD18" s="40"/>
      <c r="UE18" s="40"/>
    </row>
    <row r="19" spans="1:551" s="43" customFormat="1" ht="15" customHeight="1" x14ac:dyDescent="0.2">
      <c r="A19" s="40" t="s">
        <v>247</v>
      </c>
      <c r="B19" s="40" t="s">
        <v>138</v>
      </c>
      <c r="C19" s="40" t="s">
        <v>585</v>
      </c>
      <c r="D19" s="40" t="s">
        <v>586</v>
      </c>
      <c r="E19" s="40" t="s">
        <v>133</v>
      </c>
      <c r="F19" s="40">
        <v>13</v>
      </c>
      <c r="G19" s="40">
        <v>47</v>
      </c>
      <c r="H19" s="40">
        <v>60</v>
      </c>
      <c r="I19" s="40">
        <v>4</v>
      </c>
      <c r="J19" s="40" t="s">
        <v>1370</v>
      </c>
      <c r="K19" s="40" t="s">
        <v>10</v>
      </c>
      <c r="L19" s="40" t="s">
        <v>1371</v>
      </c>
      <c r="M19" s="40">
        <v>5</v>
      </c>
      <c r="N19" s="40">
        <v>10</v>
      </c>
      <c r="O19" s="40">
        <v>15</v>
      </c>
      <c r="P19" s="40" t="s">
        <v>1372</v>
      </c>
      <c r="Q19" s="40" t="s">
        <v>1373</v>
      </c>
      <c r="R19" s="40" t="s">
        <v>1374</v>
      </c>
      <c r="S19" s="40" t="s">
        <v>1375</v>
      </c>
      <c r="T19" s="40" t="s">
        <v>1376</v>
      </c>
      <c r="U19" s="40" t="s">
        <v>1377</v>
      </c>
      <c r="V19" s="40" t="s">
        <v>1378</v>
      </c>
      <c r="W19" s="40" t="s">
        <v>1379</v>
      </c>
      <c r="X19" s="40" t="s">
        <v>1376</v>
      </c>
      <c r="Y19" s="40" t="s">
        <v>1380</v>
      </c>
      <c r="Z19" s="40" t="s">
        <v>1381</v>
      </c>
      <c r="AA19" s="40" t="s">
        <v>1382</v>
      </c>
      <c r="AB19" s="40" t="s">
        <v>1376</v>
      </c>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t="s">
        <v>1383</v>
      </c>
      <c r="BB19" s="40" t="s">
        <v>1384</v>
      </c>
      <c r="BC19" s="41" t="s">
        <v>1385</v>
      </c>
      <c r="BD19" s="41" t="s">
        <v>1386</v>
      </c>
      <c r="BE19" s="40" t="s">
        <v>1387</v>
      </c>
      <c r="BF19" s="40" t="s">
        <v>99</v>
      </c>
      <c r="BG19" s="40" t="s">
        <v>31</v>
      </c>
      <c r="BH19" s="40" t="s">
        <v>1388</v>
      </c>
      <c r="BI19" s="40">
        <v>8</v>
      </c>
      <c r="BJ19" s="40">
        <v>17</v>
      </c>
      <c r="BK19" s="40">
        <v>25</v>
      </c>
      <c r="BL19" s="40" t="s">
        <v>1389</v>
      </c>
      <c r="BM19" s="40" t="s">
        <v>1390</v>
      </c>
      <c r="BN19" s="40" t="s">
        <v>1391</v>
      </c>
      <c r="BO19" s="40" t="s">
        <v>1392</v>
      </c>
      <c r="BP19" s="40" t="s">
        <v>1376</v>
      </c>
      <c r="BQ19" s="40" t="s">
        <v>1393</v>
      </c>
      <c r="BR19" s="40" t="s">
        <v>1394</v>
      </c>
      <c r="BS19" s="40" t="s">
        <v>1395</v>
      </c>
      <c r="BT19" s="40" t="s">
        <v>1376</v>
      </c>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t="s">
        <v>1396</v>
      </c>
      <c r="CX19" s="40" t="s">
        <v>1397</v>
      </c>
      <c r="CY19" s="41" t="s">
        <v>1385</v>
      </c>
      <c r="CZ19" s="41" t="s">
        <v>1398</v>
      </c>
      <c r="DA19" s="40" t="s">
        <v>1399</v>
      </c>
      <c r="DB19" s="40" t="s">
        <v>99</v>
      </c>
      <c r="DC19" s="40" t="s">
        <v>32</v>
      </c>
      <c r="DD19" s="40" t="s">
        <v>1400</v>
      </c>
      <c r="DE19" s="40">
        <v>0</v>
      </c>
      <c r="DF19" s="40">
        <v>20</v>
      </c>
      <c r="DG19" s="40">
        <v>20</v>
      </c>
      <c r="DH19" s="40" t="s">
        <v>1401</v>
      </c>
      <c r="DI19" s="40" t="s">
        <v>1402</v>
      </c>
      <c r="DJ19" s="40" t="s">
        <v>3174</v>
      </c>
      <c r="DK19" s="40" t="s">
        <v>1403</v>
      </c>
      <c r="DL19" s="40" t="s">
        <v>1404</v>
      </c>
      <c r="DM19" s="40" t="s">
        <v>1405</v>
      </c>
      <c r="DN19" s="44" t="s">
        <v>1406</v>
      </c>
      <c r="DO19" s="40" t="s">
        <v>1406</v>
      </c>
      <c r="DP19" s="40" t="s">
        <v>1407</v>
      </c>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t="s">
        <v>1408</v>
      </c>
      <c r="ET19" s="40" t="s">
        <v>1409</v>
      </c>
      <c r="EU19" s="41" t="s">
        <v>1410</v>
      </c>
      <c r="EV19" s="41" t="s">
        <v>1398</v>
      </c>
      <c r="EW19" s="40" t="s">
        <v>1411</v>
      </c>
      <c r="EX19" s="40" t="s">
        <v>99</v>
      </c>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c r="IV19" s="40"/>
      <c r="IW19" s="40"/>
      <c r="IX19" s="40"/>
      <c r="IY19" s="40"/>
      <c r="IZ19" s="40"/>
      <c r="JA19" s="40"/>
      <c r="JB19" s="40"/>
      <c r="JC19" s="40"/>
      <c r="JD19" s="40"/>
      <c r="JE19" s="40"/>
      <c r="JF19" s="40"/>
      <c r="JG19" s="40"/>
      <c r="JH19" s="40"/>
      <c r="JI19" s="40"/>
      <c r="JJ19" s="40"/>
      <c r="JK19" s="40"/>
      <c r="JL19" s="40"/>
      <c r="JM19" s="40"/>
      <c r="JN19" s="40"/>
      <c r="JO19" s="40"/>
      <c r="JP19" s="40"/>
      <c r="JQ19" s="40"/>
      <c r="JR19" s="40"/>
      <c r="JS19" s="40"/>
      <c r="JT19" s="40"/>
      <c r="JU19" s="40"/>
      <c r="JV19" s="40"/>
      <c r="JW19" s="40"/>
      <c r="JX19" s="40"/>
      <c r="JY19" s="40"/>
      <c r="JZ19" s="40"/>
      <c r="KA19" s="40"/>
      <c r="KB19" s="40"/>
      <c r="KC19" s="40"/>
      <c r="KD19" s="40"/>
      <c r="KE19" s="40"/>
      <c r="KF19" s="40"/>
      <c r="KG19" s="40"/>
      <c r="KH19" s="40"/>
      <c r="KI19" s="40"/>
      <c r="KJ19" s="40"/>
      <c r="KK19" s="40"/>
      <c r="KL19" s="40"/>
      <c r="KM19" s="40"/>
      <c r="KN19" s="40"/>
      <c r="KO19" s="40"/>
      <c r="KP19" s="40"/>
      <c r="KQ19" s="40"/>
      <c r="KR19" s="40"/>
      <c r="KS19" s="40"/>
      <c r="KT19" s="40"/>
      <c r="KU19" s="40"/>
      <c r="KV19" s="40"/>
      <c r="KW19" s="40"/>
      <c r="KX19" s="40"/>
      <c r="KY19" s="40"/>
      <c r="KZ19" s="40"/>
      <c r="LA19" s="40"/>
      <c r="LB19" s="40"/>
      <c r="LC19" s="40"/>
      <c r="LD19" s="40"/>
      <c r="LE19" s="40"/>
      <c r="LF19" s="40"/>
      <c r="LG19" s="40"/>
      <c r="LH19" s="40"/>
      <c r="LI19" s="40"/>
      <c r="LJ19" s="40"/>
      <c r="LK19" s="40"/>
      <c r="LL19" s="40"/>
      <c r="LM19" s="40"/>
      <c r="LN19" s="40"/>
      <c r="LO19" s="40"/>
      <c r="LP19" s="40"/>
      <c r="LQ19" s="40"/>
      <c r="LR19" s="40"/>
      <c r="LS19" s="40"/>
      <c r="LT19" s="40"/>
      <c r="LU19" s="40"/>
      <c r="LV19" s="40"/>
      <c r="LW19" s="40"/>
      <c r="LX19" s="40"/>
      <c r="LY19" s="40"/>
      <c r="LZ19" s="40"/>
      <c r="MA19" s="40"/>
      <c r="MB19" s="40"/>
      <c r="MC19" s="40"/>
      <c r="MD19" s="40"/>
      <c r="ME19" s="40"/>
      <c r="MF19" s="40"/>
      <c r="MG19" s="40"/>
      <c r="MH19" s="40"/>
      <c r="MI19" s="40"/>
      <c r="MJ19" s="40"/>
      <c r="MK19" s="40"/>
      <c r="ML19" s="40"/>
      <c r="MM19" s="40"/>
      <c r="MN19" s="40"/>
      <c r="MO19" s="40"/>
      <c r="MP19" s="40"/>
      <c r="MQ19" s="40"/>
      <c r="MR19" s="40"/>
      <c r="MS19" s="40"/>
      <c r="MT19" s="40"/>
      <c r="MU19" s="40"/>
      <c r="MV19" s="40"/>
      <c r="MW19" s="40"/>
      <c r="MX19" s="40"/>
      <c r="MY19" s="40"/>
      <c r="MZ19" s="40"/>
      <c r="NA19" s="40"/>
      <c r="NB19" s="40"/>
      <c r="NC19" s="40"/>
      <c r="ND19" s="40"/>
      <c r="NE19" s="40"/>
      <c r="NF19" s="40"/>
      <c r="NG19" s="40"/>
      <c r="NH19" s="40"/>
      <c r="NI19" s="40"/>
      <c r="NJ19" s="40"/>
      <c r="NK19" s="40"/>
      <c r="NL19" s="40"/>
      <c r="NM19" s="40"/>
      <c r="NN19" s="40"/>
      <c r="NO19" s="40"/>
      <c r="NP19" s="40"/>
      <c r="NQ19" s="40"/>
      <c r="NR19" s="40"/>
      <c r="NS19" s="40"/>
      <c r="NT19" s="40"/>
      <c r="NU19" s="40"/>
      <c r="NV19" s="40"/>
      <c r="NW19" s="40"/>
      <c r="NX19" s="40"/>
      <c r="NY19" s="40"/>
      <c r="NZ19" s="40"/>
      <c r="OA19" s="40"/>
      <c r="OB19" s="40"/>
      <c r="OC19" s="40"/>
      <c r="OD19" s="40"/>
      <c r="OE19" s="40"/>
      <c r="OF19" s="40"/>
      <c r="OG19" s="40"/>
      <c r="OH19" s="40"/>
      <c r="OI19" s="40"/>
      <c r="OJ19" s="40"/>
      <c r="OK19" s="40"/>
      <c r="OL19" s="40"/>
      <c r="OM19" s="40"/>
      <c r="ON19" s="40"/>
      <c r="OO19" s="40"/>
      <c r="OP19" s="40"/>
      <c r="OQ19" s="40"/>
      <c r="OR19" s="40"/>
      <c r="OS19" s="40"/>
      <c r="OT19" s="40"/>
      <c r="OU19" s="40"/>
      <c r="OV19" s="40"/>
      <c r="OW19" s="40"/>
      <c r="OX19" s="40"/>
      <c r="OY19" s="40"/>
      <c r="OZ19" s="40"/>
      <c r="PA19" s="40"/>
      <c r="PB19" s="40"/>
      <c r="PC19" s="40"/>
      <c r="PD19" s="40"/>
      <c r="PE19" s="40"/>
      <c r="PF19" s="40"/>
      <c r="PG19" s="40"/>
      <c r="PH19" s="40"/>
      <c r="PI19" s="40"/>
      <c r="PJ19" s="40"/>
      <c r="PK19" s="40"/>
      <c r="PL19" s="40"/>
      <c r="PM19" s="40"/>
      <c r="PN19" s="40"/>
      <c r="PO19" s="40"/>
      <c r="PP19" s="40"/>
      <c r="PQ19" s="40"/>
      <c r="PR19" s="40"/>
      <c r="PS19" s="40"/>
      <c r="PT19" s="40"/>
      <c r="PU19" s="40"/>
      <c r="PV19" s="40"/>
      <c r="PW19" s="40"/>
      <c r="PX19" s="40"/>
      <c r="PY19" s="40"/>
      <c r="PZ19" s="40"/>
      <c r="QA19" s="40"/>
      <c r="QB19" s="40"/>
      <c r="QC19" s="40"/>
      <c r="QD19" s="40"/>
      <c r="QE19" s="40"/>
      <c r="QF19" s="40"/>
      <c r="QG19" s="40"/>
      <c r="QH19" s="40"/>
      <c r="QI19" s="40"/>
      <c r="QJ19" s="40"/>
      <c r="QK19" s="40"/>
      <c r="QL19" s="40"/>
      <c r="QM19" s="40"/>
      <c r="QN19" s="40"/>
      <c r="QO19" s="40"/>
      <c r="QP19" s="40"/>
      <c r="QQ19" s="40"/>
      <c r="QR19" s="40"/>
      <c r="QS19" s="40"/>
      <c r="QT19" s="40"/>
      <c r="QU19" s="40"/>
      <c r="QV19" s="40"/>
      <c r="QW19" s="40"/>
      <c r="QX19" s="40"/>
      <c r="QY19" s="40"/>
      <c r="QZ19" s="40"/>
      <c r="RA19" s="40"/>
      <c r="RB19" s="40"/>
      <c r="RC19" s="40"/>
      <c r="RD19" s="40"/>
      <c r="RE19" s="40"/>
      <c r="RF19" s="40"/>
      <c r="RG19" s="40"/>
      <c r="RH19" s="40"/>
      <c r="RI19" s="40"/>
      <c r="RJ19" s="40"/>
      <c r="RK19" s="40"/>
      <c r="RL19" s="40"/>
      <c r="RM19" s="40"/>
      <c r="RN19" s="40"/>
      <c r="RO19" s="40"/>
      <c r="RP19" s="40"/>
      <c r="RQ19" s="40"/>
      <c r="RR19" s="40"/>
      <c r="RS19" s="40"/>
      <c r="RT19" s="40"/>
      <c r="RU19" s="40"/>
      <c r="RV19" s="40"/>
      <c r="RW19" s="40" t="s">
        <v>1412</v>
      </c>
      <c r="RX19" s="40" t="s">
        <v>1413</v>
      </c>
      <c r="RY19" s="40" t="s">
        <v>1037</v>
      </c>
      <c r="RZ19" s="40" t="s">
        <v>1414</v>
      </c>
      <c r="SA19" s="40"/>
      <c r="SB19" s="40"/>
      <c r="SC19" s="40"/>
      <c r="SD19" s="40"/>
      <c r="SE19" s="40"/>
      <c r="SF19" s="40"/>
      <c r="SG19" s="40"/>
      <c r="SH19" s="40"/>
      <c r="SI19" s="40"/>
      <c r="SJ19" s="40"/>
      <c r="SK19" s="40"/>
      <c r="SL19" s="40"/>
      <c r="SM19" s="40"/>
      <c r="SN19" s="40"/>
      <c r="SO19" s="40"/>
      <c r="SP19" s="40"/>
      <c r="SQ19" s="40"/>
      <c r="SR19" s="40"/>
      <c r="SS19" s="40"/>
      <c r="ST19" s="40"/>
      <c r="SU19" s="40"/>
      <c r="SV19" s="40"/>
      <c r="SW19" s="40"/>
      <c r="SX19" s="40"/>
      <c r="SY19" s="40"/>
      <c r="SZ19" s="40"/>
      <c r="TA19" s="40"/>
      <c r="TB19" s="40"/>
      <c r="TC19" s="40"/>
      <c r="TD19" s="40"/>
      <c r="TE19" s="40"/>
      <c r="TF19" s="40"/>
      <c r="TG19" s="40"/>
      <c r="TH19" s="40"/>
      <c r="TI19" s="40"/>
      <c r="TJ19" s="40"/>
      <c r="TK19" s="40" t="s">
        <v>1415</v>
      </c>
      <c r="TL19" s="40" t="s">
        <v>1416</v>
      </c>
      <c r="TM19" s="40" t="s">
        <v>1417</v>
      </c>
      <c r="TN19" s="40" t="s">
        <v>1418</v>
      </c>
      <c r="TO19" s="40" t="s">
        <v>1419</v>
      </c>
      <c r="TP19" s="40" t="s">
        <v>1420</v>
      </c>
      <c r="TQ19" s="40" t="s">
        <v>1421</v>
      </c>
      <c r="TR19" s="40" t="s">
        <v>1422</v>
      </c>
      <c r="TS19" s="40"/>
      <c r="TT19" s="40"/>
      <c r="TU19" s="40"/>
      <c r="TV19" s="40"/>
      <c r="TW19" s="40"/>
      <c r="TX19" s="40"/>
      <c r="TY19" s="40"/>
      <c r="TZ19" s="40"/>
      <c r="UA19" s="40"/>
      <c r="UB19" s="40"/>
      <c r="UC19" s="40"/>
      <c r="UD19" s="40"/>
      <c r="UE19" s="40"/>
    </row>
    <row r="20" spans="1:551" s="43" customFormat="1" ht="15" customHeight="1" x14ac:dyDescent="0.25">
      <c r="A20" s="40" t="s">
        <v>248</v>
      </c>
      <c r="B20" s="40" t="s">
        <v>132</v>
      </c>
      <c r="C20" s="40" t="s">
        <v>585</v>
      </c>
      <c r="D20" s="40" t="s">
        <v>586</v>
      </c>
      <c r="E20" s="40" t="s">
        <v>133</v>
      </c>
      <c r="F20" s="40">
        <v>35</v>
      </c>
      <c r="G20" s="40">
        <v>40</v>
      </c>
      <c r="H20" s="40">
        <v>75</v>
      </c>
      <c r="I20" s="40">
        <v>5</v>
      </c>
      <c r="J20" s="40" t="s">
        <v>1423</v>
      </c>
      <c r="K20" s="40" t="s">
        <v>10</v>
      </c>
      <c r="L20" s="40" t="s">
        <v>1424</v>
      </c>
      <c r="M20" s="40">
        <v>20</v>
      </c>
      <c r="N20" s="40">
        <v>20</v>
      </c>
      <c r="O20" s="40">
        <v>40</v>
      </c>
      <c r="P20" s="40" t="s">
        <v>1425</v>
      </c>
      <c r="Q20" s="40" t="s">
        <v>1426</v>
      </c>
      <c r="R20" s="40" t="s">
        <v>1427</v>
      </c>
      <c r="S20" s="40" t="s">
        <v>1428</v>
      </c>
      <c r="T20" s="40" t="s">
        <v>1429</v>
      </c>
      <c r="U20" s="40" t="s">
        <v>1430</v>
      </c>
      <c r="V20" s="40" t="s">
        <v>1431</v>
      </c>
      <c r="W20" s="40" t="s">
        <v>1432</v>
      </c>
      <c r="X20" s="40" t="s">
        <v>1429</v>
      </c>
      <c r="Y20" s="40" t="s">
        <v>1433</v>
      </c>
      <c r="Z20" s="40" t="s">
        <v>1434</v>
      </c>
      <c r="AA20" s="40" t="s">
        <v>1435</v>
      </c>
      <c r="AB20" s="40" t="s">
        <v>1436</v>
      </c>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t="s">
        <v>1437</v>
      </c>
      <c r="BB20" s="40" t="s">
        <v>1438</v>
      </c>
      <c r="BC20" s="41" t="s">
        <v>368</v>
      </c>
      <c r="BD20" s="41" t="s">
        <v>1439</v>
      </c>
      <c r="BE20" s="40" t="s">
        <v>843</v>
      </c>
      <c r="BF20" s="40" t="s">
        <v>101</v>
      </c>
      <c r="BG20" s="40" t="s">
        <v>31</v>
      </c>
      <c r="BH20" s="40" t="s">
        <v>134</v>
      </c>
      <c r="BI20" s="40">
        <v>15</v>
      </c>
      <c r="BJ20" s="40">
        <v>20</v>
      </c>
      <c r="BK20" s="40">
        <v>35</v>
      </c>
      <c r="BL20" s="40" t="s">
        <v>1440</v>
      </c>
      <c r="BM20" s="40" t="s">
        <v>1441</v>
      </c>
      <c r="BN20" s="40" t="s">
        <v>1442</v>
      </c>
      <c r="BO20" s="40" t="s">
        <v>1443</v>
      </c>
      <c r="BP20" s="40" t="s">
        <v>1429</v>
      </c>
      <c r="BQ20" s="40" t="s">
        <v>245</v>
      </c>
      <c r="BR20" s="40" t="s">
        <v>1444</v>
      </c>
      <c r="BS20" s="40" t="s">
        <v>1445</v>
      </c>
      <c r="BT20" s="40" t="s">
        <v>1429</v>
      </c>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t="s">
        <v>1446</v>
      </c>
      <c r="CX20" s="40" t="s">
        <v>1447</v>
      </c>
      <c r="CY20" s="41" t="s">
        <v>368</v>
      </c>
      <c r="CZ20" s="41" t="s">
        <v>1448</v>
      </c>
      <c r="DA20" s="40" t="s">
        <v>1449</v>
      </c>
      <c r="DB20" s="40" t="s">
        <v>101</v>
      </c>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1"/>
      <c r="EV20" s="41"/>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1"/>
      <c r="GR20" s="41"/>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c r="IU20" s="40"/>
      <c r="IV20" s="40"/>
      <c r="IW20" s="40"/>
      <c r="IX20" s="40"/>
      <c r="IY20" s="40"/>
      <c r="IZ20" s="40"/>
      <c r="JA20" s="40"/>
      <c r="JB20" s="40"/>
      <c r="JC20" s="40"/>
      <c r="JD20" s="40"/>
      <c r="JE20" s="40"/>
      <c r="JF20" s="40"/>
      <c r="JG20" s="40"/>
      <c r="JH20" s="40"/>
      <c r="JI20" s="40"/>
      <c r="JJ20" s="40"/>
      <c r="JK20" s="40"/>
      <c r="JL20" s="40"/>
      <c r="JM20" s="40"/>
      <c r="JN20" s="40"/>
      <c r="JO20" s="40"/>
      <c r="JP20" s="40"/>
      <c r="JQ20" s="40"/>
      <c r="JR20" s="40"/>
      <c r="JS20" s="40"/>
      <c r="JT20" s="40"/>
      <c r="JU20" s="40"/>
      <c r="JV20" s="40"/>
      <c r="JW20" s="40"/>
      <c r="JX20" s="40"/>
      <c r="JY20" s="40"/>
      <c r="JZ20" s="40"/>
      <c r="KA20" s="40"/>
      <c r="KB20" s="40"/>
      <c r="KC20" s="40"/>
      <c r="KD20" s="40"/>
      <c r="KE20" s="40"/>
      <c r="KF20" s="40"/>
      <c r="KG20" s="40"/>
      <c r="KH20" s="40"/>
      <c r="KI20" s="41"/>
      <c r="KJ20" s="41"/>
      <c r="KK20" s="40"/>
      <c r="KL20" s="40"/>
      <c r="KM20" s="40"/>
      <c r="KN20" s="40"/>
      <c r="KO20" s="40"/>
      <c r="KP20" s="40"/>
      <c r="KQ20" s="40"/>
      <c r="KR20" s="40"/>
      <c r="KS20" s="40"/>
      <c r="KT20" s="40"/>
      <c r="KU20" s="40"/>
      <c r="KV20" s="40"/>
      <c r="KW20" s="40"/>
      <c r="KX20" s="40"/>
      <c r="KY20" s="40"/>
      <c r="KZ20" s="40"/>
      <c r="LA20" s="40"/>
      <c r="LB20" s="40"/>
      <c r="LC20" s="40"/>
      <c r="LD20" s="40"/>
      <c r="LE20" s="40"/>
      <c r="LF20" s="40"/>
      <c r="LG20" s="40"/>
      <c r="LH20" s="40"/>
      <c r="LI20" s="40"/>
      <c r="LJ20" s="40"/>
      <c r="LK20" s="40"/>
      <c r="LL20" s="40"/>
      <c r="LM20" s="40"/>
      <c r="LN20" s="40"/>
      <c r="LO20" s="40"/>
      <c r="LP20" s="40"/>
      <c r="LQ20" s="40"/>
      <c r="LR20" s="40"/>
      <c r="LS20" s="40"/>
      <c r="LT20" s="40"/>
      <c r="LU20" s="40"/>
      <c r="LV20" s="40"/>
      <c r="LW20" s="40"/>
      <c r="LX20" s="40"/>
      <c r="LY20" s="40"/>
      <c r="LZ20" s="40"/>
      <c r="MA20" s="40"/>
      <c r="MB20" s="40"/>
      <c r="MC20" s="40"/>
      <c r="MD20" s="40"/>
      <c r="ME20" s="40"/>
      <c r="MF20" s="40"/>
      <c r="MG20" s="40"/>
      <c r="MH20" s="40"/>
      <c r="MI20" s="40"/>
      <c r="MJ20" s="40"/>
      <c r="MK20" s="40"/>
      <c r="ML20" s="40"/>
      <c r="MM20" s="40"/>
      <c r="MN20" s="40"/>
      <c r="MO20" s="40"/>
      <c r="MP20" s="40"/>
      <c r="MQ20" s="40"/>
      <c r="MR20" s="40"/>
      <c r="MS20" s="40"/>
      <c r="MT20" s="40"/>
      <c r="MU20" s="40"/>
      <c r="MV20" s="40"/>
      <c r="MW20" s="40"/>
      <c r="MX20" s="40"/>
      <c r="MY20" s="40"/>
      <c r="MZ20" s="40"/>
      <c r="NA20" s="40"/>
      <c r="NB20" s="40"/>
      <c r="NC20" s="40"/>
      <c r="ND20" s="40"/>
      <c r="NE20" s="40"/>
      <c r="NF20" s="40"/>
      <c r="NG20" s="40"/>
      <c r="NH20" s="40"/>
      <c r="NI20" s="40"/>
      <c r="NJ20" s="40"/>
      <c r="NK20" s="40"/>
      <c r="NL20" s="40"/>
      <c r="NM20" s="40"/>
      <c r="NN20" s="40"/>
      <c r="NO20" s="40"/>
      <c r="NP20" s="40"/>
      <c r="NQ20" s="40"/>
      <c r="NR20" s="40"/>
      <c r="NS20" s="40"/>
      <c r="NT20" s="40"/>
      <c r="NU20" s="40"/>
      <c r="NV20" s="40"/>
      <c r="NW20" s="40"/>
      <c r="NX20" s="40"/>
      <c r="NY20" s="40"/>
      <c r="NZ20" s="40"/>
      <c r="OA20" s="40"/>
      <c r="OB20" s="40"/>
      <c r="OC20" s="40"/>
      <c r="OD20" s="40"/>
      <c r="OE20" s="40"/>
      <c r="OF20" s="40"/>
      <c r="OG20" s="40"/>
      <c r="OH20" s="40"/>
      <c r="OI20" s="40"/>
      <c r="OJ20" s="40"/>
      <c r="OK20" s="40"/>
      <c r="OL20" s="40"/>
      <c r="OM20" s="40"/>
      <c r="ON20" s="40"/>
      <c r="OO20" s="40"/>
      <c r="OP20" s="40"/>
      <c r="OQ20" s="40"/>
      <c r="OR20" s="40"/>
      <c r="OS20" s="40"/>
      <c r="OT20" s="40"/>
      <c r="OU20" s="40"/>
      <c r="OV20" s="40"/>
      <c r="OW20" s="40"/>
      <c r="OX20" s="40"/>
      <c r="OY20" s="40"/>
      <c r="OZ20" s="40"/>
      <c r="PA20" s="40"/>
      <c r="PB20" s="40"/>
      <c r="PC20" s="40"/>
      <c r="PD20" s="40"/>
      <c r="PE20" s="40"/>
      <c r="PF20" s="40"/>
      <c r="PG20" s="40"/>
      <c r="PH20" s="40"/>
      <c r="PI20" s="40"/>
      <c r="PJ20" s="40"/>
      <c r="PK20" s="40"/>
      <c r="PL20" s="40"/>
      <c r="PM20" s="40"/>
      <c r="PN20" s="40"/>
      <c r="PO20" s="40"/>
      <c r="PP20" s="40"/>
      <c r="PQ20" s="40"/>
      <c r="PR20" s="40"/>
      <c r="PS20" s="40"/>
      <c r="PT20" s="40"/>
      <c r="PU20" s="40"/>
      <c r="PV20" s="40"/>
      <c r="PW20" s="40"/>
      <c r="PX20" s="40"/>
      <c r="PY20" s="40"/>
      <c r="PZ20" s="40"/>
      <c r="QA20" s="40"/>
      <c r="QB20" s="40"/>
      <c r="QC20" s="40"/>
      <c r="QD20" s="40"/>
      <c r="QE20" s="40"/>
      <c r="QF20" s="40"/>
      <c r="QG20" s="40"/>
      <c r="QH20" s="40"/>
      <c r="QI20" s="40"/>
      <c r="QJ20" s="40"/>
      <c r="QK20" s="40"/>
      <c r="QL20" s="40"/>
      <c r="QM20" s="40"/>
      <c r="QN20" s="40"/>
      <c r="QO20" s="40"/>
      <c r="QP20" s="40"/>
      <c r="QQ20" s="40"/>
      <c r="QR20" s="40"/>
      <c r="QS20" s="40"/>
      <c r="QT20" s="40"/>
      <c r="QU20" s="40"/>
      <c r="QV20" s="40"/>
      <c r="QW20" s="40"/>
      <c r="QX20" s="40"/>
      <c r="QY20" s="40"/>
      <c r="QZ20" s="40"/>
      <c r="RA20" s="40"/>
      <c r="RB20" s="40"/>
      <c r="RC20" s="40"/>
      <c r="RD20" s="40"/>
      <c r="RE20" s="40"/>
      <c r="RF20" s="40"/>
      <c r="RG20" s="40"/>
      <c r="RH20" s="40"/>
      <c r="RI20" s="40"/>
      <c r="RJ20" s="40"/>
      <c r="RK20" s="40"/>
      <c r="RL20" s="40"/>
      <c r="RM20" s="40"/>
      <c r="RN20" s="40"/>
      <c r="RO20" s="40"/>
      <c r="RP20" s="40"/>
      <c r="RQ20" s="40"/>
      <c r="RR20" s="40"/>
      <c r="RS20" s="40"/>
      <c r="RT20" s="40"/>
      <c r="RU20" s="40"/>
      <c r="RV20" s="40"/>
      <c r="RW20" s="40" t="s">
        <v>1450</v>
      </c>
      <c r="RX20" s="40" t="s">
        <v>1451</v>
      </c>
      <c r="RY20" s="40" t="s">
        <v>662</v>
      </c>
      <c r="RZ20" s="40" t="s">
        <v>663</v>
      </c>
      <c r="SA20" s="40" t="s">
        <v>1452</v>
      </c>
      <c r="SB20" s="40" t="s">
        <v>1453</v>
      </c>
      <c r="SC20" s="40"/>
      <c r="SD20" s="40"/>
      <c r="SE20" s="40"/>
      <c r="SF20" s="40"/>
      <c r="SG20" s="40"/>
      <c r="SH20" s="40"/>
      <c r="SI20" s="40"/>
      <c r="SJ20" s="40"/>
      <c r="SK20" s="40"/>
      <c r="SL20" s="40"/>
      <c r="SM20" s="40"/>
      <c r="SN20" s="40"/>
      <c r="SO20" s="40"/>
      <c r="SP20" s="40"/>
      <c r="SQ20" s="40"/>
      <c r="SR20" s="40"/>
      <c r="SS20" s="40"/>
      <c r="ST20" s="40"/>
      <c r="SU20" s="40"/>
      <c r="SV20" s="40"/>
      <c r="SW20" s="40"/>
      <c r="SX20" s="40"/>
      <c r="SY20" s="40"/>
      <c r="SZ20" s="40"/>
      <c r="TA20" s="40"/>
      <c r="TB20" s="40"/>
      <c r="TC20" s="40"/>
      <c r="TD20" s="40"/>
      <c r="TE20" s="40"/>
      <c r="TF20" s="40"/>
      <c r="TG20" s="40"/>
      <c r="TH20" s="40"/>
      <c r="TI20" s="40"/>
      <c r="TJ20" s="40"/>
      <c r="TK20" s="40" t="s">
        <v>1454</v>
      </c>
      <c r="TL20" s="40" t="s">
        <v>1455</v>
      </c>
      <c r="TM20" s="40" t="s">
        <v>1456</v>
      </c>
      <c r="TN20" s="40" t="s">
        <v>1457</v>
      </c>
      <c r="TO20" s="40"/>
      <c r="TP20" s="40"/>
      <c r="TQ20" s="40"/>
      <c r="TR20" s="40"/>
      <c r="TS20" s="40"/>
      <c r="TT20" s="40"/>
      <c r="TU20" s="40"/>
      <c r="TV20" s="40"/>
      <c r="TW20" s="40"/>
      <c r="TX20" s="40"/>
      <c r="TY20" s="40"/>
      <c r="TZ20" s="40"/>
      <c r="UA20" s="40"/>
      <c r="UB20" s="40"/>
      <c r="UC20" s="40"/>
      <c r="UD20" s="40"/>
      <c r="UE20" s="40"/>
    </row>
    <row r="21" spans="1:551" s="43" customFormat="1" ht="15" customHeight="1" x14ac:dyDescent="0.25">
      <c r="A21" s="40" t="s">
        <v>249</v>
      </c>
      <c r="B21" s="40" t="s">
        <v>203</v>
      </c>
      <c r="C21" s="40" t="s">
        <v>585</v>
      </c>
      <c r="D21" s="40" t="s">
        <v>3175</v>
      </c>
      <c r="E21" s="40" t="s">
        <v>1459</v>
      </c>
      <c r="F21" s="40">
        <v>23</v>
      </c>
      <c r="G21" s="40">
        <v>53</v>
      </c>
      <c r="H21" s="40">
        <v>75</v>
      </c>
      <c r="I21" s="40">
        <v>5</v>
      </c>
      <c r="J21" s="40" t="s">
        <v>3176</v>
      </c>
      <c r="K21" s="40" t="s">
        <v>10</v>
      </c>
      <c r="L21" s="40" t="s">
        <v>3177</v>
      </c>
      <c r="M21" s="40">
        <v>8</v>
      </c>
      <c r="N21" s="40">
        <v>12</v>
      </c>
      <c r="O21" s="40">
        <v>20</v>
      </c>
      <c r="P21" s="40" t="s">
        <v>3178</v>
      </c>
      <c r="Q21" s="40" t="s">
        <v>3179</v>
      </c>
      <c r="R21" s="40" t="s">
        <v>3180</v>
      </c>
      <c r="S21" s="40" t="s">
        <v>3181</v>
      </c>
      <c r="T21" s="40" t="s">
        <v>3182</v>
      </c>
      <c r="U21" s="40" t="s">
        <v>3183</v>
      </c>
      <c r="V21" s="40" t="s">
        <v>3184</v>
      </c>
      <c r="W21" s="40" t="s">
        <v>3121</v>
      </c>
      <c r="X21" s="40" t="s">
        <v>3174</v>
      </c>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t="s">
        <v>3185</v>
      </c>
      <c r="BB21" s="40" t="s">
        <v>3186</v>
      </c>
      <c r="BC21" s="41" t="s">
        <v>3187</v>
      </c>
      <c r="BD21" s="41" t="s">
        <v>3188</v>
      </c>
      <c r="BE21" s="40" t="s">
        <v>3189</v>
      </c>
      <c r="BF21" s="40" t="s">
        <v>101</v>
      </c>
      <c r="BG21" s="40" t="s">
        <v>31</v>
      </c>
      <c r="BH21" s="40" t="s">
        <v>3190</v>
      </c>
      <c r="BI21" s="40">
        <v>10</v>
      </c>
      <c r="BJ21" s="40">
        <v>25</v>
      </c>
      <c r="BK21" s="40">
        <v>35</v>
      </c>
      <c r="BL21" s="40" t="s">
        <v>3191</v>
      </c>
      <c r="BM21" s="40" t="s">
        <v>3192</v>
      </c>
      <c r="BN21" s="40" t="s">
        <v>3193</v>
      </c>
      <c r="BO21" s="40" t="s">
        <v>3194</v>
      </c>
      <c r="BP21" s="40" t="s">
        <v>3195</v>
      </c>
      <c r="BQ21" s="40" t="s">
        <v>3196</v>
      </c>
      <c r="BR21" s="40" t="s">
        <v>3197</v>
      </c>
      <c r="BS21" s="40" t="s">
        <v>3198</v>
      </c>
      <c r="BT21" s="40" t="s">
        <v>3199</v>
      </c>
      <c r="BU21" s="40" t="s">
        <v>3200</v>
      </c>
      <c r="BV21" s="40" t="s">
        <v>3201</v>
      </c>
      <c r="BW21" s="40" t="s">
        <v>3202</v>
      </c>
      <c r="BX21" s="40" t="s">
        <v>3203</v>
      </c>
      <c r="BY21" s="40" t="s">
        <v>3204</v>
      </c>
      <c r="BZ21" s="40" t="s">
        <v>3205</v>
      </c>
      <c r="CA21" s="40" t="s">
        <v>3206</v>
      </c>
      <c r="CB21" s="40" t="s">
        <v>3203</v>
      </c>
      <c r="CC21" s="40"/>
      <c r="CD21" s="40"/>
      <c r="CE21" s="40"/>
      <c r="CF21" s="40"/>
      <c r="CG21" s="40"/>
      <c r="CH21" s="40"/>
      <c r="CI21" s="40"/>
      <c r="CJ21" s="40"/>
      <c r="CK21" s="40"/>
      <c r="CL21" s="40"/>
      <c r="CM21" s="40"/>
      <c r="CN21" s="40"/>
      <c r="CO21" s="40"/>
      <c r="CP21" s="40"/>
      <c r="CQ21" s="40"/>
      <c r="CR21" s="40"/>
      <c r="CS21" s="40"/>
      <c r="CT21" s="40"/>
      <c r="CU21" s="40"/>
      <c r="CV21" s="40"/>
      <c r="CW21" s="40" t="s">
        <v>3207</v>
      </c>
      <c r="CX21" s="40" t="s">
        <v>3208</v>
      </c>
      <c r="CY21" s="41" t="s">
        <v>3209</v>
      </c>
      <c r="CZ21" s="41" t="s">
        <v>3188</v>
      </c>
      <c r="DA21" s="40" t="s">
        <v>3210</v>
      </c>
      <c r="DB21" s="40" t="s">
        <v>101</v>
      </c>
      <c r="DC21" s="40" t="s">
        <v>1461</v>
      </c>
      <c r="DD21" s="40" t="s">
        <v>3211</v>
      </c>
      <c r="DE21" s="40">
        <v>5</v>
      </c>
      <c r="DF21" s="40">
        <v>15</v>
      </c>
      <c r="DG21" s="40">
        <v>20</v>
      </c>
      <c r="DH21" s="40" t="s">
        <v>3212</v>
      </c>
      <c r="DI21" s="40" t="s">
        <v>3213</v>
      </c>
      <c r="DJ21" s="40" t="s">
        <v>3214</v>
      </c>
      <c r="DK21" s="40" t="s">
        <v>3215</v>
      </c>
      <c r="DL21" s="40" t="s">
        <v>3216</v>
      </c>
      <c r="DM21" s="40" t="s">
        <v>3217</v>
      </c>
      <c r="DN21" s="40" t="s">
        <v>3218</v>
      </c>
      <c r="DO21" s="40" t="s">
        <v>3219</v>
      </c>
      <c r="DP21" s="40" t="s">
        <v>3216</v>
      </c>
      <c r="DQ21" s="40" t="s">
        <v>3220</v>
      </c>
      <c r="DR21" s="40" t="s">
        <v>3221</v>
      </c>
      <c r="DS21" s="40" t="s">
        <v>3222</v>
      </c>
      <c r="DT21" s="40" t="s">
        <v>3216</v>
      </c>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t="s">
        <v>3223</v>
      </c>
      <c r="ET21" s="40" t="s">
        <v>3224</v>
      </c>
      <c r="EU21" s="40" t="s">
        <v>3225</v>
      </c>
      <c r="EV21" s="40" t="s">
        <v>3226</v>
      </c>
      <c r="EW21" s="40" t="s">
        <v>3227</v>
      </c>
      <c r="EX21" s="40" t="s">
        <v>101</v>
      </c>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c r="IU21" s="40"/>
      <c r="IV21" s="40"/>
      <c r="IW21" s="40"/>
      <c r="IX21" s="40"/>
      <c r="IY21" s="40"/>
      <c r="IZ21" s="40"/>
      <c r="JA21" s="40"/>
      <c r="JB21" s="40"/>
      <c r="JC21" s="40"/>
      <c r="JD21" s="40"/>
      <c r="JE21" s="40"/>
      <c r="JF21" s="40"/>
      <c r="JG21" s="40"/>
      <c r="JH21" s="40"/>
      <c r="JI21" s="40"/>
      <c r="JJ21" s="40"/>
      <c r="JK21" s="40"/>
      <c r="JL21" s="40"/>
      <c r="JM21" s="40"/>
      <c r="JN21" s="40"/>
      <c r="JO21" s="40"/>
      <c r="JP21" s="40"/>
      <c r="JQ21" s="40"/>
      <c r="JR21" s="40"/>
      <c r="JS21" s="40"/>
      <c r="JT21" s="40"/>
      <c r="JU21" s="40"/>
      <c r="JV21" s="40"/>
      <c r="JW21" s="40"/>
      <c r="JX21" s="40"/>
      <c r="JY21" s="40"/>
      <c r="JZ21" s="40"/>
      <c r="KA21" s="40"/>
      <c r="KB21" s="40"/>
      <c r="KC21" s="40"/>
      <c r="KD21" s="40"/>
      <c r="KE21" s="40"/>
      <c r="KF21" s="40"/>
      <c r="KG21" s="40"/>
      <c r="KH21" s="40"/>
      <c r="KI21" s="40"/>
      <c r="KJ21" s="40"/>
      <c r="KK21" s="40"/>
      <c r="KL21" s="40"/>
      <c r="KM21" s="40"/>
      <c r="KN21" s="40"/>
      <c r="KO21" s="40"/>
      <c r="KP21" s="40"/>
      <c r="KQ21" s="40"/>
      <c r="KR21" s="40"/>
      <c r="KS21" s="40"/>
      <c r="KT21" s="40"/>
      <c r="KU21" s="40"/>
      <c r="KV21" s="40"/>
      <c r="KW21" s="40"/>
      <c r="KX21" s="40"/>
      <c r="KY21" s="40"/>
      <c r="KZ21" s="40"/>
      <c r="LA21" s="40"/>
      <c r="LB21" s="40"/>
      <c r="LC21" s="40"/>
      <c r="LD21" s="40"/>
      <c r="LE21" s="40"/>
      <c r="LF21" s="40"/>
      <c r="LG21" s="40"/>
      <c r="LH21" s="40"/>
      <c r="LI21" s="40"/>
      <c r="LJ21" s="40"/>
      <c r="LK21" s="40"/>
      <c r="LL21" s="40"/>
      <c r="LM21" s="40"/>
      <c r="LN21" s="40"/>
      <c r="LO21" s="40"/>
      <c r="LP21" s="40"/>
      <c r="LQ21" s="40"/>
      <c r="LR21" s="40"/>
      <c r="LS21" s="40"/>
      <c r="LT21" s="40"/>
      <c r="LU21" s="40"/>
      <c r="LV21" s="40"/>
      <c r="LW21" s="40"/>
      <c r="LX21" s="40"/>
      <c r="LY21" s="40"/>
      <c r="LZ21" s="40"/>
      <c r="MA21" s="40"/>
      <c r="MB21" s="40"/>
      <c r="MC21" s="40"/>
      <c r="MD21" s="40"/>
      <c r="ME21" s="40"/>
      <c r="MF21" s="40"/>
      <c r="MG21" s="40"/>
      <c r="MH21" s="40"/>
      <c r="MI21" s="40"/>
      <c r="MJ21" s="40"/>
      <c r="MK21" s="40"/>
      <c r="ML21" s="40"/>
      <c r="MM21" s="40"/>
      <c r="MN21" s="40"/>
      <c r="MO21" s="40"/>
      <c r="MP21" s="40"/>
      <c r="MQ21" s="40"/>
      <c r="MR21" s="40"/>
      <c r="MS21" s="40"/>
      <c r="MT21" s="40"/>
      <c r="MU21" s="40"/>
      <c r="MV21" s="40"/>
      <c r="MW21" s="40"/>
      <c r="MX21" s="40"/>
      <c r="MY21" s="40"/>
      <c r="MZ21" s="40"/>
      <c r="NA21" s="40"/>
      <c r="NB21" s="40"/>
      <c r="NC21" s="40"/>
      <c r="ND21" s="40"/>
      <c r="NE21" s="40"/>
      <c r="NF21" s="40"/>
      <c r="NG21" s="40"/>
      <c r="NH21" s="40"/>
      <c r="NI21" s="40"/>
      <c r="NJ21" s="40"/>
      <c r="NK21" s="40"/>
      <c r="NL21" s="40"/>
      <c r="NM21" s="40"/>
      <c r="NN21" s="40"/>
      <c r="NO21" s="40"/>
      <c r="NP21" s="40"/>
      <c r="NQ21" s="40"/>
      <c r="NR21" s="40"/>
      <c r="NS21" s="40"/>
      <c r="NT21" s="40"/>
      <c r="NU21" s="40"/>
      <c r="NV21" s="40"/>
      <c r="NW21" s="40"/>
      <c r="NX21" s="40"/>
      <c r="NY21" s="40"/>
      <c r="NZ21" s="40"/>
      <c r="OA21" s="40"/>
      <c r="OB21" s="40"/>
      <c r="OC21" s="40"/>
      <c r="OD21" s="40"/>
      <c r="OE21" s="40"/>
      <c r="OF21" s="40"/>
      <c r="OG21" s="40"/>
      <c r="OH21" s="40"/>
      <c r="OI21" s="40"/>
      <c r="OJ21" s="40"/>
      <c r="OK21" s="40"/>
      <c r="OL21" s="40"/>
      <c r="OM21" s="40"/>
      <c r="ON21" s="40"/>
      <c r="OO21" s="40"/>
      <c r="OP21" s="40"/>
      <c r="OQ21" s="40"/>
      <c r="OR21" s="40"/>
      <c r="OS21" s="40"/>
      <c r="OT21" s="40"/>
      <c r="OU21" s="40"/>
      <c r="OV21" s="40"/>
      <c r="OW21" s="40"/>
      <c r="OX21" s="40"/>
      <c r="OY21" s="40"/>
      <c r="OZ21" s="40"/>
      <c r="PA21" s="40"/>
      <c r="PB21" s="40"/>
      <c r="PC21" s="40"/>
      <c r="PD21" s="40"/>
      <c r="PE21" s="40"/>
      <c r="PF21" s="40"/>
      <c r="PG21" s="40"/>
      <c r="PH21" s="40"/>
      <c r="PI21" s="40"/>
      <c r="PJ21" s="40"/>
      <c r="PK21" s="40"/>
      <c r="PL21" s="40"/>
      <c r="PM21" s="40"/>
      <c r="PN21" s="40"/>
      <c r="PO21" s="40"/>
      <c r="PP21" s="40"/>
      <c r="PQ21" s="40"/>
      <c r="PR21" s="40"/>
      <c r="PS21" s="40"/>
      <c r="PT21" s="40"/>
      <c r="PU21" s="40"/>
      <c r="PV21" s="40"/>
      <c r="PW21" s="40"/>
      <c r="PX21" s="40"/>
      <c r="PY21" s="40"/>
      <c r="PZ21" s="40"/>
      <c r="QA21" s="40"/>
      <c r="QB21" s="40"/>
      <c r="QC21" s="40"/>
      <c r="QD21" s="40"/>
      <c r="QE21" s="40"/>
      <c r="QF21" s="40"/>
      <c r="QG21" s="40"/>
      <c r="QH21" s="40"/>
      <c r="QI21" s="40"/>
      <c r="QJ21" s="40"/>
      <c r="QK21" s="40"/>
      <c r="QL21" s="40"/>
      <c r="QM21" s="40"/>
      <c r="QN21" s="40"/>
      <c r="QO21" s="40"/>
      <c r="QP21" s="40"/>
      <c r="QQ21" s="40"/>
      <c r="QR21" s="40"/>
      <c r="QS21" s="40"/>
      <c r="QT21" s="40"/>
      <c r="QU21" s="40"/>
      <c r="QV21" s="40"/>
      <c r="QW21" s="40"/>
      <c r="QX21" s="40"/>
      <c r="QY21" s="40"/>
      <c r="QZ21" s="40"/>
      <c r="RA21" s="40"/>
      <c r="RB21" s="40"/>
      <c r="RC21" s="40"/>
      <c r="RD21" s="40"/>
      <c r="RE21" s="40"/>
      <c r="RF21" s="40"/>
      <c r="RG21" s="40"/>
      <c r="RH21" s="40"/>
      <c r="RI21" s="40"/>
      <c r="RJ21" s="40"/>
      <c r="RK21" s="40"/>
      <c r="RL21" s="40"/>
      <c r="RM21" s="40"/>
      <c r="RN21" s="40"/>
      <c r="RO21" s="40"/>
      <c r="RP21" s="40"/>
      <c r="RQ21" s="40"/>
      <c r="RR21" s="40"/>
      <c r="RS21" s="40"/>
      <c r="RT21" s="40"/>
      <c r="RU21" s="40"/>
      <c r="RV21" s="40"/>
      <c r="RW21" s="40" t="s">
        <v>3228</v>
      </c>
      <c r="RX21" s="40" t="s">
        <v>3229</v>
      </c>
      <c r="RY21" s="40" t="s">
        <v>3230</v>
      </c>
      <c r="RZ21" s="40" t="s">
        <v>3231</v>
      </c>
      <c r="SA21" s="40" t="s">
        <v>3232</v>
      </c>
      <c r="SB21" s="40" t="s">
        <v>3233</v>
      </c>
      <c r="SC21" s="40" t="s">
        <v>3234</v>
      </c>
      <c r="SD21" s="40" t="s">
        <v>3235</v>
      </c>
      <c r="SE21" s="40"/>
      <c r="SF21" s="40"/>
      <c r="SG21" s="40"/>
      <c r="SH21" s="40"/>
      <c r="SI21" s="40"/>
      <c r="SJ21" s="40"/>
      <c r="SK21" s="40"/>
      <c r="SL21" s="40"/>
      <c r="SM21" s="40"/>
      <c r="SN21" s="40"/>
      <c r="SO21" s="40"/>
      <c r="SP21" s="40"/>
      <c r="SQ21" s="40"/>
      <c r="SR21" s="40"/>
      <c r="SS21" s="40"/>
      <c r="ST21" s="40"/>
      <c r="SU21" s="40"/>
      <c r="SV21" s="40"/>
      <c r="SW21" s="40"/>
      <c r="SX21" s="40"/>
      <c r="SY21" s="40"/>
      <c r="SZ21" s="40"/>
      <c r="TA21" s="40"/>
      <c r="TB21" s="40"/>
      <c r="TC21" s="40"/>
      <c r="TD21" s="40"/>
      <c r="TE21" s="40"/>
      <c r="TF21" s="40"/>
      <c r="TG21" s="40"/>
      <c r="TH21" s="40"/>
      <c r="TI21" s="40"/>
      <c r="TJ21" s="40"/>
      <c r="TK21" s="42" t="s">
        <v>3236</v>
      </c>
      <c r="TL21" s="42" t="s">
        <v>3237</v>
      </c>
      <c r="TM21" s="42" t="s">
        <v>3238</v>
      </c>
      <c r="TN21" s="42" t="s">
        <v>3239</v>
      </c>
      <c r="TO21" s="42" t="s">
        <v>3240</v>
      </c>
      <c r="TP21" s="42" t="s">
        <v>3241</v>
      </c>
      <c r="TQ21" s="42" t="s">
        <v>3242</v>
      </c>
      <c r="TR21" s="42" t="s">
        <v>3243</v>
      </c>
      <c r="TS21" s="42" t="s">
        <v>3244</v>
      </c>
      <c r="TT21" s="42" t="s">
        <v>3245</v>
      </c>
      <c r="TU21" s="42" t="s">
        <v>3246</v>
      </c>
      <c r="TV21" s="42" t="s">
        <v>3247</v>
      </c>
      <c r="TW21" s="42" t="s">
        <v>3248</v>
      </c>
      <c r="TX21" s="42" t="s">
        <v>3249</v>
      </c>
      <c r="TY21" s="42" t="s">
        <v>3250</v>
      </c>
      <c r="TZ21" s="40"/>
      <c r="UA21" s="40"/>
      <c r="UB21" s="40"/>
      <c r="UC21" s="40"/>
      <c r="UD21" s="40"/>
      <c r="UE21" s="40"/>
    </row>
    <row r="22" spans="1:551" s="43" customFormat="1" ht="15" customHeight="1" x14ac:dyDescent="0.25">
      <c r="A22" s="40" t="s">
        <v>250</v>
      </c>
      <c r="B22" s="40" t="s">
        <v>171</v>
      </c>
      <c r="C22" s="40" t="s">
        <v>585</v>
      </c>
      <c r="D22" s="40" t="s">
        <v>1458</v>
      </c>
      <c r="E22" s="40" t="s">
        <v>1462</v>
      </c>
      <c r="F22" s="40">
        <v>21</v>
      </c>
      <c r="G22" s="40">
        <v>54</v>
      </c>
      <c r="H22" s="40">
        <v>75</v>
      </c>
      <c r="I22" s="40">
        <v>5</v>
      </c>
      <c r="J22" s="40" t="s">
        <v>1463</v>
      </c>
      <c r="K22" s="40" t="s">
        <v>10</v>
      </c>
      <c r="L22" s="40" t="s">
        <v>1464</v>
      </c>
      <c r="M22" s="40">
        <v>4</v>
      </c>
      <c r="N22" s="40">
        <v>14</v>
      </c>
      <c r="O22" s="40">
        <v>18</v>
      </c>
      <c r="P22" s="40" t="s">
        <v>1465</v>
      </c>
      <c r="Q22" s="40" t="s">
        <v>1466</v>
      </c>
      <c r="R22" s="40" t="s">
        <v>1467</v>
      </c>
      <c r="S22" s="40" t="s">
        <v>1468</v>
      </c>
      <c r="T22" s="40" t="s">
        <v>1469</v>
      </c>
      <c r="U22" s="40" t="s">
        <v>1470</v>
      </c>
      <c r="V22" s="40" t="s">
        <v>1471</v>
      </c>
      <c r="W22" s="40" t="s">
        <v>1472</v>
      </c>
      <c r="X22" s="40" t="s">
        <v>1473</v>
      </c>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t="s">
        <v>1474</v>
      </c>
      <c r="BB22" s="40" t="s">
        <v>1475</v>
      </c>
      <c r="BC22" s="41" t="s">
        <v>1460</v>
      </c>
      <c r="BD22" s="41" t="s">
        <v>1476</v>
      </c>
      <c r="BE22" s="40" t="s">
        <v>1477</v>
      </c>
      <c r="BF22" s="40" t="s">
        <v>101</v>
      </c>
      <c r="BG22" s="40" t="s">
        <v>31</v>
      </c>
      <c r="BH22" s="40" t="s">
        <v>474</v>
      </c>
      <c r="BI22" s="40">
        <v>9</v>
      </c>
      <c r="BJ22" s="40">
        <v>20</v>
      </c>
      <c r="BK22" s="40">
        <v>29</v>
      </c>
      <c r="BL22" s="40" t="s">
        <v>1478</v>
      </c>
      <c r="BM22" s="40" t="s">
        <v>1479</v>
      </c>
      <c r="BN22" s="40" t="s">
        <v>1480</v>
      </c>
      <c r="BO22" s="40" t="s">
        <v>1481</v>
      </c>
      <c r="BP22" s="40" t="s">
        <v>1482</v>
      </c>
      <c r="BQ22" s="40" t="s">
        <v>1483</v>
      </c>
      <c r="BR22" s="40" t="s">
        <v>1484</v>
      </c>
      <c r="BS22" s="40" t="s">
        <v>1485</v>
      </c>
      <c r="BT22" s="40" t="s">
        <v>1486</v>
      </c>
      <c r="BU22" s="40" t="s">
        <v>1487</v>
      </c>
      <c r="BV22" s="40" t="s">
        <v>1488</v>
      </c>
      <c r="BW22" s="40" t="s">
        <v>1489</v>
      </c>
      <c r="BX22" s="40" t="s">
        <v>1490</v>
      </c>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t="s">
        <v>1491</v>
      </c>
      <c r="CX22" s="40" t="s">
        <v>1492</v>
      </c>
      <c r="CY22" s="41" t="s">
        <v>1493</v>
      </c>
      <c r="CZ22" s="41" t="s">
        <v>1494</v>
      </c>
      <c r="DA22" s="40" t="s">
        <v>1495</v>
      </c>
      <c r="DB22" s="40" t="s">
        <v>101</v>
      </c>
      <c r="DC22" s="40" t="s">
        <v>32</v>
      </c>
      <c r="DD22" s="40" t="s">
        <v>1496</v>
      </c>
      <c r="DE22" s="40">
        <v>8</v>
      </c>
      <c r="DF22" s="40">
        <v>20</v>
      </c>
      <c r="DG22" s="40">
        <v>28</v>
      </c>
      <c r="DH22" s="40" t="s">
        <v>1497</v>
      </c>
      <c r="DI22" s="40" t="s">
        <v>1498</v>
      </c>
      <c r="DJ22" s="40" t="s">
        <v>1499</v>
      </c>
      <c r="DK22" s="40" t="s">
        <v>1500</v>
      </c>
      <c r="DL22" s="40" t="s">
        <v>1501</v>
      </c>
      <c r="DM22" s="40" t="s">
        <v>1502</v>
      </c>
      <c r="DN22" s="40" t="s">
        <v>1503</v>
      </c>
      <c r="DO22" s="40" t="s">
        <v>1504</v>
      </c>
      <c r="DP22" s="40" t="s">
        <v>1505</v>
      </c>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t="s">
        <v>1506</v>
      </c>
      <c r="ET22" s="40" t="s">
        <v>1507</v>
      </c>
      <c r="EU22" s="41" t="s">
        <v>109</v>
      </c>
      <c r="EV22" s="41" t="s">
        <v>1494</v>
      </c>
      <c r="EW22" s="40" t="s">
        <v>1508</v>
      </c>
      <c r="EX22" s="40" t="s">
        <v>101</v>
      </c>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0"/>
      <c r="IW22" s="40"/>
      <c r="IX22" s="40"/>
      <c r="IY22" s="40"/>
      <c r="IZ22" s="40"/>
      <c r="JA22" s="40"/>
      <c r="JB22" s="40"/>
      <c r="JC22" s="40"/>
      <c r="JD22" s="40"/>
      <c r="JE22" s="40"/>
      <c r="JF22" s="40"/>
      <c r="JG22" s="40"/>
      <c r="JH22" s="40"/>
      <c r="JI22" s="40"/>
      <c r="JJ22" s="40"/>
      <c r="JK22" s="40"/>
      <c r="JL22" s="40"/>
      <c r="JM22" s="40"/>
      <c r="JN22" s="40"/>
      <c r="JO22" s="40"/>
      <c r="JP22" s="40"/>
      <c r="JQ22" s="40"/>
      <c r="JR22" s="40"/>
      <c r="JS22" s="40"/>
      <c r="JT22" s="40"/>
      <c r="JU22" s="40"/>
      <c r="JV22" s="40"/>
      <c r="JW22" s="40"/>
      <c r="JX22" s="40"/>
      <c r="JY22" s="40"/>
      <c r="JZ22" s="40"/>
      <c r="KA22" s="40"/>
      <c r="KB22" s="40"/>
      <c r="KC22" s="40"/>
      <c r="KD22" s="40"/>
      <c r="KE22" s="40"/>
      <c r="KF22" s="40"/>
      <c r="KG22" s="40"/>
      <c r="KH22" s="40"/>
      <c r="KI22" s="40"/>
      <c r="KJ22" s="40"/>
      <c r="KK22" s="40"/>
      <c r="KL22" s="40"/>
      <c r="KM22" s="40"/>
      <c r="KN22" s="40"/>
      <c r="KO22" s="40"/>
      <c r="KP22" s="40"/>
      <c r="KQ22" s="40"/>
      <c r="KR22" s="40"/>
      <c r="KS22" s="40"/>
      <c r="KT22" s="40"/>
      <c r="KU22" s="40"/>
      <c r="KV22" s="40"/>
      <c r="KW22" s="40"/>
      <c r="KX22" s="40"/>
      <c r="KY22" s="40"/>
      <c r="KZ22" s="40"/>
      <c r="LA22" s="40"/>
      <c r="LB22" s="40"/>
      <c r="LC22" s="40"/>
      <c r="LD22" s="40"/>
      <c r="LE22" s="40"/>
      <c r="LF22" s="40"/>
      <c r="LG22" s="40"/>
      <c r="LH22" s="40"/>
      <c r="LI22" s="40"/>
      <c r="LJ22" s="40"/>
      <c r="LK22" s="40"/>
      <c r="LL22" s="40"/>
      <c r="LM22" s="40"/>
      <c r="LN22" s="40"/>
      <c r="LO22" s="40"/>
      <c r="LP22" s="40"/>
      <c r="LQ22" s="40"/>
      <c r="LR22" s="40"/>
      <c r="LS22" s="40"/>
      <c r="LT22" s="40"/>
      <c r="LU22" s="40"/>
      <c r="LV22" s="40"/>
      <c r="LW22" s="40"/>
      <c r="LX22" s="40"/>
      <c r="LY22" s="40"/>
      <c r="LZ22" s="40"/>
      <c r="MA22" s="40"/>
      <c r="MB22" s="40"/>
      <c r="MC22" s="40"/>
      <c r="MD22" s="40"/>
      <c r="ME22" s="40"/>
      <c r="MF22" s="40"/>
      <c r="MG22" s="40"/>
      <c r="MH22" s="40"/>
      <c r="MI22" s="40"/>
      <c r="MJ22" s="40"/>
      <c r="MK22" s="40"/>
      <c r="ML22" s="40"/>
      <c r="MM22" s="40"/>
      <c r="MN22" s="40"/>
      <c r="MO22" s="40"/>
      <c r="MP22" s="40"/>
      <c r="MQ22" s="40"/>
      <c r="MR22" s="40"/>
      <c r="MS22" s="40"/>
      <c r="MT22" s="40"/>
      <c r="MU22" s="40"/>
      <c r="MV22" s="40"/>
      <c r="MW22" s="40"/>
      <c r="MX22" s="40"/>
      <c r="MY22" s="40"/>
      <c r="MZ22" s="40"/>
      <c r="NA22" s="40"/>
      <c r="NB22" s="40"/>
      <c r="NC22" s="40"/>
      <c r="ND22" s="40"/>
      <c r="NE22" s="40"/>
      <c r="NF22" s="40"/>
      <c r="NG22" s="40"/>
      <c r="NH22" s="40"/>
      <c r="NI22" s="40"/>
      <c r="NJ22" s="40"/>
      <c r="NK22" s="40"/>
      <c r="NL22" s="40"/>
      <c r="NM22" s="40"/>
      <c r="NN22" s="40"/>
      <c r="NO22" s="40"/>
      <c r="NP22" s="40"/>
      <c r="NQ22" s="40"/>
      <c r="NR22" s="40"/>
      <c r="NS22" s="40"/>
      <c r="NT22" s="40"/>
      <c r="NU22" s="40"/>
      <c r="NV22" s="40"/>
      <c r="NW22" s="40"/>
      <c r="NX22" s="40"/>
      <c r="NY22" s="40"/>
      <c r="NZ22" s="40"/>
      <c r="OA22" s="40"/>
      <c r="OB22" s="40"/>
      <c r="OC22" s="40"/>
      <c r="OD22" s="40"/>
      <c r="OE22" s="40"/>
      <c r="OF22" s="40"/>
      <c r="OG22" s="40"/>
      <c r="OH22" s="40"/>
      <c r="OI22" s="40"/>
      <c r="OJ22" s="40"/>
      <c r="OK22" s="40"/>
      <c r="OL22" s="40"/>
      <c r="OM22" s="40"/>
      <c r="ON22" s="40"/>
      <c r="OO22" s="40"/>
      <c r="OP22" s="40"/>
      <c r="OQ22" s="40"/>
      <c r="OR22" s="40"/>
      <c r="OS22" s="40"/>
      <c r="OT22" s="40"/>
      <c r="OU22" s="40"/>
      <c r="OV22" s="40"/>
      <c r="OW22" s="40"/>
      <c r="OX22" s="40"/>
      <c r="OY22" s="40"/>
      <c r="OZ22" s="40"/>
      <c r="PA22" s="40"/>
      <c r="PB22" s="40"/>
      <c r="PC22" s="40"/>
      <c r="PD22" s="40"/>
      <c r="PE22" s="40"/>
      <c r="PF22" s="40"/>
      <c r="PG22" s="40"/>
      <c r="PH22" s="40"/>
      <c r="PI22" s="40"/>
      <c r="PJ22" s="40"/>
      <c r="PK22" s="40"/>
      <c r="PL22" s="40"/>
      <c r="PM22" s="40"/>
      <c r="PN22" s="40"/>
      <c r="PO22" s="40"/>
      <c r="PP22" s="40"/>
      <c r="PQ22" s="40"/>
      <c r="PR22" s="40"/>
      <c r="PS22" s="40"/>
      <c r="PT22" s="40"/>
      <c r="PU22" s="40"/>
      <c r="PV22" s="40"/>
      <c r="PW22" s="40"/>
      <c r="PX22" s="40"/>
      <c r="PY22" s="40"/>
      <c r="PZ22" s="40"/>
      <c r="QA22" s="40"/>
      <c r="QB22" s="40"/>
      <c r="QC22" s="40"/>
      <c r="QD22" s="40"/>
      <c r="QE22" s="40"/>
      <c r="QF22" s="40"/>
      <c r="QG22" s="40"/>
      <c r="QH22" s="40"/>
      <c r="QI22" s="40"/>
      <c r="QJ22" s="40"/>
      <c r="QK22" s="40"/>
      <c r="QL22" s="40"/>
      <c r="QM22" s="40"/>
      <c r="QN22" s="40"/>
      <c r="QO22" s="40"/>
      <c r="QP22" s="40"/>
      <c r="QQ22" s="40"/>
      <c r="QR22" s="40"/>
      <c r="QS22" s="40"/>
      <c r="QT22" s="40"/>
      <c r="QU22" s="40"/>
      <c r="QV22" s="40"/>
      <c r="QW22" s="40"/>
      <c r="QX22" s="40"/>
      <c r="QY22" s="40"/>
      <c r="QZ22" s="40"/>
      <c r="RA22" s="40"/>
      <c r="RB22" s="40"/>
      <c r="RC22" s="40"/>
      <c r="RD22" s="40"/>
      <c r="RE22" s="40"/>
      <c r="RF22" s="40"/>
      <c r="RG22" s="40"/>
      <c r="RH22" s="40"/>
      <c r="RI22" s="40"/>
      <c r="RJ22" s="40"/>
      <c r="RK22" s="40"/>
      <c r="RL22" s="40"/>
      <c r="RM22" s="40"/>
      <c r="RN22" s="40"/>
      <c r="RO22" s="40"/>
      <c r="RP22" s="40"/>
      <c r="RQ22" s="40"/>
      <c r="RR22" s="40"/>
      <c r="RS22" s="40"/>
      <c r="RT22" s="40"/>
      <c r="RU22" s="40"/>
      <c r="RV22" s="40"/>
      <c r="RW22" s="40" t="s">
        <v>1509</v>
      </c>
      <c r="RX22" s="40" t="s">
        <v>1510</v>
      </c>
      <c r="RY22" s="40" t="s">
        <v>1511</v>
      </c>
      <c r="RZ22" s="40" t="s">
        <v>1512</v>
      </c>
      <c r="SA22" s="40" t="s">
        <v>1513</v>
      </c>
      <c r="SB22" s="40" t="s">
        <v>1514</v>
      </c>
      <c r="SC22" s="40" t="s">
        <v>1515</v>
      </c>
      <c r="SD22" s="40" t="s">
        <v>1516</v>
      </c>
      <c r="SE22" s="40" t="s">
        <v>1517</v>
      </c>
      <c r="SF22" s="40" t="s">
        <v>1518</v>
      </c>
      <c r="SG22" s="40"/>
      <c r="SH22" s="40"/>
      <c r="SI22" s="40"/>
      <c r="SJ22" s="40"/>
      <c r="SK22" s="40"/>
      <c r="SL22" s="40"/>
      <c r="SM22" s="40"/>
      <c r="SN22" s="40"/>
      <c r="SO22" s="40"/>
      <c r="SP22" s="40"/>
      <c r="SQ22" s="40"/>
      <c r="SR22" s="40"/>
      <c r="SS22" s="40"/>
      <c r="ST22" s="40"/>
      <c r="SU22" s="40"/>
      <c r="SV22" s="40"/>
      <c r="SW22" s="40"/>
      <c r="SX22" s="40"/>
      <c r="SY22" s="40"/>
      <c r="SZ22" s="40"/>
      <c r="TA22" s="40"/>
      <c r="TB22" s="40"/>
      <c r="TC22" s="40"/>
      <c r="TD22" s="40"/>
      <c r="TE22" s="40"/>
      <c r="TF22" s="40"/>
      <c r="TG22" s="40"/>
      <c r="TH22" s="40"/>
      <c r="TI22" s="40"/>
      <c r="TJ22" s="40"/>
      <c r="TK22" s="40" t="s">
        <v>1519</v>
      </c>
      <c r="TL22" s="40" t="s">
        <v>1520</v>
      </c>
      <c r="TM22" s="40" t="s">
        <v>1521</v>
      </c>
      <c r="TN22" s="40" t="s">
        <v>1522</v>
      </c>
      <c r="TO22" s="40" t="s">
        <v>1523</v>
      </c>
      <c r="TP22" s="40" t="s">
        <v>1524</v>
      </c>
      <c r="TQ22" s="40" t="s">
        <v>1525</v>
      </c>
      <c r="TR22" s="40" t="s">
        <v>1526</v>
      </c>
      <c r="TS22" s="40" t="s">
        <v>1527</v>
      </c>
      <c r="TT22" s="40" t="s">
        <v>1528</v>
      </c>
      <c r="TU22" s="40"/>
      <c r="TV22" s="40"/>
      <c r="TW22" s="40"/>
      <c r="TX22" s="40"/>
      <c r="TY22" s="40"/>
      <c r="TZ22" s="40"/>
      <c r="UA22" s="40"/>
      <c r="UB22" s="40"/>
      <c r="UC22" s="40"/>
      <c r="UD22" s="40"/>
      <c r="UE22" s="40"/>
    </row>
    <row r="23" spans="1:551" s="43" customFormat="1" ht="15" customHeight="1" x14ac:dyDescent="0.25">
      <c r="A23" s="40" t="s">
        <v>268</v>
      </c>
      <c r="B23" s="40" t="s">
        <v>111</v>
      </c>
      <c r="C23" s="40" t="s">
        <v>585</v>
      </c>
      <c r="D23" s="40" t="s">
        <v>625</v>
      </c>
      <c r="E23" s="40" t="s">
        <v>108</v>
      </c>
      <c r="F23" s="40">
        <v>21</v>
      </c>
      <c r="G23" s="40">
        <v>33</v>
      </c>
      <c r="H23" s="40">
        <v>45</v>
      </c>
      <c r="I23" s="40">
        <v>3</v>
      </c>
      <c r="J23" s="40" t="s">
        <v>1529</v>
      </c>
      <c r="K23" s="40" t="s">
        <v>10</v>
      </c>
      <c r="L23" s="40" t="s">
        <v>1530</v>
      </c>
      <c r="M23" s="40">
        <v>44</v>
      </c>
      <c r="N23" s="40">
        <v>11</v>
      </c>
      <c r="O23" s="40">
        <v>15</v>
      </c>
      <c r="P23" s="40" t="s">
        <v>1531</v>
      </c>
      <c r="Q23" s="40" t="s">
        <v>1532</v>
      </c>
      <c r="R23" s="40" t="s">
        <v>4040</v>
      </c>
      <c r="S23" s="40" t="s">
        <v>1533</v>
      </c>
      <c r="T23" s="40" t="s">
        <v>4041</v>
      </c>
      <c r="U23" s="40" t="s">
        <v>4042</v>
      </c>
      <c r="V23" s="40" t="s">
        <v>4043</v>
      </c>
      <c r="W23" s="40" t="s">
        <v>4044</v>
      </c>
      <c r="X23" s="40" t="s">
        <v>4045</v>
      </c>
      <c r="Y23" s="40" t="s">
        <v>4046</v>
      </c>
      <c r="Z23" s="40" t="s">
        <v>4047</v>
      </c>
      <c r="AA23" s="40" t="s">
        <v>4048</v>
      </c>
      <c r="AB23" s="40" t="s">
        <v>4045</v>
      </c>
      <c r="AC23" s="40" t="s">
        <v>1535</v>
      </c>
      <c r="AD23" s="40" t="s">
        <v>1536</v>
      </c>
      <c r="AE23" s="40" t="s">
        <v>1537</v>
      </c>
      <c r="AF23" s="40" t="s">
        <v>4045</v>
      </c>
      <c r="AG23" s="40"/>
      <c r="AH23" s="40"/>
      <c r="AI23" s="40"/>
      <c r="AJ23" s="40"/>
      <c r="AK23" s="40"/>
      <c r="AL23" s="40"/>
      <c r="AM23" s="40"/>
      <c r="AN23" s="40"/>
      <c r="AO23" s="40"/>
      <c r="AP23" s="40"/>
      <c r="AQ23" s="40"/>
      <c r="AR23" s="40"/>
      <c r="AS23" s="40"/>
      <c r="AT23" s="40"/>
      <c r="AU23" s="40"/>
      <c r="AV23" s="40"/>
      <c r="AW23" s="40"/>
      <c r="AX23" s="40"/>
      <c r="AY23" s="40"/>
      <c r="AZ23" s="40"/>
      <c r="BA23" s="40" t="s">
        <v>4049</v>
      </c>
      <c r="BB23" s="40" t="s">
        <v>4050</v>
      </c>
      <c r="BC23" s="41" t="s">
        <v>1539</v>
      </c>
      <c r="BD23" s="41" t="s">
        <v>1540</v>
      </c>
      <c r="BE23" s="40" t="s">
        <v>4051</v>
      </c>
      <c r="BF23" s="40" t="s">
        <v>4052</v>
      </c>
      <c r="BG23" s="40" t="s">
        <v>31</v>
      </c>
      <c r="BH23" s="40" t="s">
        <v>1541</v>
      </c>
      <c r="BI23" s="40">
        <v>4</v>
      </c>
      <c r="BJ23" s="40">
        <v>11</v>
      </c>
      <c r="BK23" s="40">
        <v>15</v>
      </c>
      <c r="BL23" s="40" t="s">
        <v>1542</v>
      </c>
      <c r="BM23" s="40" t="s">
        <v>1543</v>
      </c>
      <c r="BN23" s="40" t="s">
        <v>4053</v>
      </c>
      <c r="BO23" s="40" t="s">
        <v>4054</v>
      </c>
      <c r="BP23" s="40" t="s">
        <v>4045</v>
      </c>
      <c r="BQ23" s="40" t="s">
        <v>1544</v>
      </c>
      <c r="BR23" s="40" t="s">
        <v>4055</v>
      </c>
      <c r="BS23" s="40" t="s">
        <v>1545</v>
      </c>
      <c r="BT23" s="40" t="s">
        <v>4045</v>
      </c>
      <c r="BU23" s="40" t="s">
        <v>1546</v>
      </c>
      <c r="BV23" s="40" t="s">
        <v>4056</v>
      </c>
      <c r="BW23" s="40" t="s">
        <v>1545</v>
      </c>
      <c r="BX23" s="40" t="s">
        <v>4045</v>
      </c>
      <c r="BY23" s="40" t="s">
        <v>1547</v>
      </c>
      <c r="BZ23" s="40" t="s">
        <v>1548</v>
      </c>
      <c r="CA23" s="40" t="s">
        <v>1549</v>
      </c>
      <c r="CB23" s="40" t="s">
        <v>4045</v>
      </c>
      <c r="CC23" s="40"/>
      <c r="CD23" s="40"/>
      <c r="CE23" s="40"/>
      <c r="CF23" s="40"/>
      <c r="CG23" s="40"/>
      <c r="CH23" s="40"/>
      <c r="CI23" s="40"/>
      <c r="CJ23" s="40"/>
      <c r="CK23" s="40"/>
      <c r="CL23" s="40"/>
      <c r="CM23" s="40"/>
      <c r="CN23" s="40"/>
      <c r="CO23" s="40"/>
      <c r="CP23" s="40"/>
      <c r="CQ23" s="40"/>
      <c r="CR23" s="40"/>
      <c r="CS23" s="40"/>
      <c r="CT23" s="40"/>
      <c r="CU23" s="40"/>
      <c r="CV23" s="40"/>
      <c r="CW23" s="40" t="s">
        <v>1538</v>
      </c>
      <c r="CX23" s="40" t="s">
        <v>4057</v>
      </c>
      <c r="CY23" s="41" t="s">
        <v>1539</v>
      </c>
      <c r="CZ23" s="41" t="s">
        <v>1540</v>
      </c>
      <c r="DA23" s="40" t="s">
        <v>4051</v>
      </c>
      <c r="DB23" s="40" t="s">
        <v>4052</v>
      </c>
      <c r="DC23" s="40" t="s">
        <v>32</v>
      </c>
      <c r="DD23" s="40" t="s">
        <v>1550</v>
      </c>
      <c r="DE23" s="40">
        <v>4</v>
      </c>
      <c r="DF23" s="40">
        <v>11</v>
      </c>
      <c r="DG23" s="40">
        <v>15</v>
      </c>
      <c r="DH23" s="40" t="s">
        <v>4058</v>
      </c>
      <c r="DI23" s="40" t="s">
        <v>1551</v>
      </c>
      <c r="DJ23" s="40" t="s">
        <v>4059</v>
      </c>
      <c r="DK23" s="40" t="s">
        <v>3121</v>
      </c>
      <c r="DL23" s="40" t="s">
        <v>1534</v>
      </c>
      <c r="DM23" s="40" t="s">
        <v>1552</v>
      </c>
      <c r="DN23" s="40" t="s">
        <v>1553</v>
      </c>
      <c r="DO23" s="40" t="s">
        <v>1554</v>
      </c>
      <c r="DP23" s="40" t="s">
        <v>1555</v>
      </c>
      <c r="DQ23" s="40" t="s">
        <v>1556</v>
      </c>
      <c r="DR23" s="40" t="s">
        <v>4060</v>
      </c>
      <c r="DS23" s="40" t="s">
        <v>3174</v>
      </c>
      <c r="DT23" s="40" t="s">
        <v>1534</v>
      </c>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t="s">
        <v>4061</v>
      </c>
      <c r="ET23" s="40" t="s">
        <v>4062</v>
      </c>
      <c r="EU23" s="41" t="s">
        <v>1557</v>
      </c>
      <c r="EV23" s="41" t="s">
        <v>1558</v>
      </c>
      <c r="EW23" s="40" t="s">
        <v>1559</v>
      </c>
      <c r="EX23" s="40" t="s">
        <v>101</v>
      </c>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c r="IW23" s="40"/>
      <c r="IX23" s="40"/>
      <c r="IY23" s="40"/>
      <c r="IZ23" s="40"/>
      <c r="JA23" s="40"/>
      <c r="JB23" s="40"/>
      <c r="JC23" s="40"/>
      <c r="JD23" s="40"/>
      <c r="JE23" s="40"/>
      <c r="JF23" s="40"/>
      <c r="JG23" s="40"/>
      <c r="JH23" s="40"/>
      <c r="JI23" s="40"/>
      <c r="JJ23" s="40"/>
      <c r="JK23" s="40"/>
      <c r="JL23" s="40"/>
      <c r="JM23" s="40"/>
      <c r="JN23" s="40"/>
      <c r="JO23" s="40"/>
      <c r="JP23" s="40"/>
      <c r="JQ23" s="40"/>
      <c r="JR23" s="40"/>
      <c r="JS23" s="40"/>
      <c r="JT23" s="40"/>
      <c r="JU23" s="40"/>
      <c r="JV23" s="40"/>
      <c r="JW23" s="40"/>
      <c r="JX23" s="40"/>
      <c r="JY23" s="40"/>
      <c r="JZ23" s="40"/>
      <c r="KA23" s="40"/>
      <c r="KB23" s="40"/>
      <c r="KC23" s="40"/>
      <c r="KD23" s="40"/>
      <c r="KE23" s="40"/>
      <c r="KF23" s="40"/>
      <c r="KG23" s="40"/>
      <c r="KH23" s="40"/>
      <c r="KI23" s="40"/>
      <c r="KJ23" s="40"/>
      <c r="KK23" s="40"/>
      <c r="KL23" s="40"/>
      <c r="KM23" s="40"/>
      <c r="KN23" s="40"/>
      <c r="KO23" s="40"/>
      <c r="KP23" s="40"/>
      <c r="KQ23" s="40"/>
      <c r="KR23" s="40"/>
      <c r="KS23" s="40"/>
      <c r="KT23" s="40"/>
      <c r="KU23" s="40"/>
      <c r="KV23" s="40"/>
      <c r="KW23" s="40"/>
      <c r="KX23" s="40"/>
      <c r="KY23" s="40"/>
      <c r="KZ23" s="40"/>
      <c r="LA23" s="40"/>
      <c r="LB23" s="40"/>
      <c r="LC23" s="40"/>
      <c r="LD23" s="40"/>
      <c r="LE23" s="40"/>
      <c r="LF23" s="40"/>
      <c r="LG23" s="40"/>
      <c r="LH23" s="40"/>
      <c r="LI23" s="40"/>
      <c r="LJ23" s="40"/>
      <c r="LK23" s="40"/>
      <c r="LL23" s="40"/>
      <c r="LM23" s="40"/>
      <c r="LN23" s="40"/>
      <c r="LO23" s="40"/>
      <c r="LP23" s="40"/>
      <c r="LQ23" s="40"/>
      <c r="LR23" s="40"/>
      <c r="LS23" s="40"/>
      <c r="LT23" s="40"/>
      <c r="LU23" s="40"/>
      <c r="LV23" s="40"/>
      <c r="LW23" s="40"/>
      <c r="LX23" s="40"/>
      <c r="LY23" s="40"/>
      <c r="LZ23" s="40"/>
      <c r="MA23" s="40"/>
      <c r="MB23" s="40"/>
      <c r="MC23" s="40"/>
      <c r="MD23" s="40"/>
      <c r="ME23" s="40"/>
      <c r="MF23" s="40"/>
      <c r="MG23" s="40"/>
      <c r="MH23" s="40"/>
      <c r="MI23" s="40"/>
      <c r="MJ23" s="40"/>
      <c r="MK23" s="40"/>
      <c r="ML23" s="40"/>
      <c r="MM23" s="40"/>
      <c r="MN23" s="40"/>
      <c r="MO23" s="40"/>
      <c r="MP23" s="40"/>
      <c r="MQ23" s="40"/>
      <c r="MR23" s="40"/>
      <c r="MS23" s="40"/>
      <c r="MT23" s="40"/>
      <c r="MU23" s="40"/>
      <c r="MV23" s="40"/>
      <c r="MW23" s="40"/>
      <c r="MX23" s="40"/>
      <c r="MY23" s="40"/>
      <c r="MZ23" s="40"/>
      <c r="NA23" s="40"/>
      <c r="NB23" s="40"/>
      <c r="NC23" s="40"/>
      <c r="ND23" s="40"/>
      <c r="NE23" s="40"/>
      <c r="NF23" s="40"/>
      <c r="NG23" s="40"/>
      <c r="NH23" s="40"/>
      <c r="NI23" s="40"/>
      <c r="NJ23" s="40"/>
      <c r="NK23" s="40"/>
      <c r="NL23" s="40"/>
      <c r="NM23" s="40"/>
      <c r="NN23" s="40"/>
      <c r="NO23" s="40"/>
      <c r="NP23" s="40"/>
      <c r="NQ23" s="40"/>
      <c r="NR23" s="40"/>
      <c r="NS23" s="40"/>
      <c r="NT23" s="40"/>
      <c r="NU23" s="40"/>
      <c r="NV23" s="40"/>
      <c r="NW23" s="40"/>
      <c r="NX23" s="40"/>
      <c r="NY23" s="40"/>
      <c r="NZ23" s="40"/>
      <c r="OA23" s="40"/>
      <c r="OB23" s="40"/>
      <c r="OC23" s="40"/>
      <c r="OD23" s="40"/>
      <c r="OE23" s="40"/>
      <c r="OF23" s="40"/>
      <c r="OG23" s="40"/>
      <c r="OH23" s="40"/>
      <c r="OI23" s="40"/>
      <c r="OJ23" s="40"/>
      <c r="OK23" s="40"/>
      <c r="OL23" s="40"/>
      <c r="OM23" s="40"/>
      <c r="ON23" s="40"/>
      <c r="OO23" s="40"/>
      <c r="OP23" s="40"/>
      <c r="OQ23" s="40"/>
      <c r="OR23" s="40"/>
      <c r="OS23" s="40"/>
      <c r="OT23" s="40"/>
      <c r="OU23" s="40"/>
      <c r="OV23" s="40"/>
      <c r="OW23" s="40"/>
      <c r="OX23" s="40"/>
      <c r="OY23" s="40"/>
      <c r="OZ23" s="40"/>
      <c r="PA23" s="40"/>
      <c r="PB23" s="40"/>
      <c r="PC23" s="40"/>
      <c r="PD23" s="40"/>
      <c r="PE23" s="40"/>
      <c r="PF23" s="40"/>
      <c r="PG23" s="40"/>
      <c r="PH23" s="40"/>
      <c r="PI23" s="40"/>
      <c r="PJ23" s="40"/>
      <c r="PK23" s="40"/>
      <c r="PL23" s="40"/>
      <c r="PM23" s="40"/>
      <c r="PN23" s="40"/>
      <c r="PO23" s="40"/>
      <c r="PP23" s="40"/>
      <c r="PQ23" s="40"/>
      <c r="PR23" s="40"/>
      <c r="PS23" s="40"/>
      <c r="PT23" s="40"/>
      <c r="PU23" s="40"/>
      <c r="PV23" s="40"/>
      <c r="PW23" s="40"/>
      <c r="PX23" s="40"/>
      <c r="PY23" s="40"/>
      <c r="PZ23" s="40"/>
      <c r="QA23" s="40"/>
      <c r="QB23" s="40"/>
      <c r="QC23" s="40"/>
      <c r="QD23" s="40"/>
      <c r="QE23" s="40"/>
      <c r="QF23" s="40"/>
      <c r="QG23" s="40"/>
      <c r="QH23" s="40"/>
      <c r="QI23" s="40"/>
      <c r="QJ23" s="40"/>
      <c r="QK23" s="40"/>
      <c r="QL23" s="40"/>
      <c r="QM23" s="40"/>
      <c r="QN23" s="40"/>
      <c r="QO23" s="40"/>
      <c r="QP23" s="40"/>
      <c r="QQ23" s="40"/>
      <c r="QR23" s="40"/>
      <c r="QS23" s="40"/>
      <c r="QT23" s="40"/>
      <c r="QU23" s="40"/>
      <c r="QV23" s="40"/>
      <c r="QW23" s="40"/>
      <c r="QX23" s="40"/>
      <c r="QY23" s="40"/>
      <c r="QZ23" s="40"/>
      <c r="RA23" s="40"/>
      <c r="RB23" s="40"/>
      <c r="RC23" s="40"/>
      <c r="RD23" s="40"/>
      <c r="RE23" s="40"/>
      <c r="RF23" s="40"/>
      <c r="RG23" s="40"/>
      <c r="RH23" s="40"/>
      <c r="RI23" s="40"/>
      <c r="RJ23" s="40"/>
      <c r="RK23" s="40"/>
      <c r="RL23" s="40"/>
      <c r="RM23" s="40"/>
      <c r="RN23" s="40"/>
      <c r="RO23" s="40"/>
      <c r="RP23" s="40"/>
      <c r="RQ23" s="40"/>
      <c r="RR23" s="40"/>
      <c r="RS23" s="40"/>
      <c r="RT23" s="40"/>
      <c r="RU23" s="40"/>
      <c r="RV23" s="40"/>
      <c r="RW23" s="40" t="s">
        <v>1560</v>
      </c>
      <c r="RX23" s="40" t="s">
        <v>1561</v>
      </c>
      <c r="RY23" s="40" t="s">
        <v>1562</v>
      </c>
      <c r="RZ23" s="40" t="s">
        <v>3136</v>
      </c>
      <c r="SA23" s="40" t="s">
        <v>1033</v>
      </c>
      <c r="SB23" s="40" t="s">
        <v>3165</v>
      </c>
      <c r="SC23" s="40" t="s">
        <v>1120</v>
      </c>
      <c r="SD23" s="40" t="s">
        <v>3878</v>
      </c>
      <c r="SE23" s="40" t="s">
        <v>695</v>
      </c>
      <c r="SF23" s="40" t="s">
        <v>3137</v>
      </c>
      <c r="SG23" s="40"/>
      <c r="SH23" s="40"/>
      <c r="SI23" s="40"/>
      <c r="SJ23" s="40"/>
      <c r="SK23" s="40"/>
      <c r="SL23" s="40"/>
      <c r="SM23" s="40"/>
      <c r="SN23" s="40"/>
      <c r="SO23" s="40"/>
      <c r="SP23" s="40"/>
      <c r="SQ23" s="40"/>
      <c r="SR23" s="40"/>
      <c r="SS23" s="40"/>
      <c r="ST23" s="40"/>
      <c r="SU23" s="40"/>
      <c r="SV23" s="40"/>
      <c r="SW23" s="40"/>
      <c r="SX23" s="40"/>
      <c r="SY23" s="40"/>
      <c r="SZ23" s="40"/>
      <c r="TA23" s="40"/>
      <c r="TB23" s="40"/>
      <c r="TC23" s="40"/>
      <c r="TD23" s="40"/>
      <c r="TE23" s="40"/>
      <c r="TF23" s="40"/>
      <c r="TG23" s="40"/>
      <c r="TH23" s="40"/>
      <c r="TI23" s="40"/>
      <c r="TJ23" s="40"/>
      <c r="TK23" s="3" t="s">
        <v>4063</v>
      </c>
      <c r="TL23" s="3" t="s">
        <v>4064</v>
      </c>
      <c r="TM23" s="3" t="s">
        <v>4065</v>
      </c>
      <c r="TN23" s="3" t="s">
        <v>4068</v>
      </c>
      <c r="TO23" s="3" t="s">
        <v>4066</v>
      </c>
      <c r="TP23" s="3" t="s">
        <v>4067</v>
      </c>
      <c r="TQ23" s="40" t="s">
        <v>4069</v>
      </c>
      <c r="TR23" s="40"/>
      <c r="TS23" s="40"/>
      <c r="TT23" s="40"/>
      <c r="TU23" s="40"/>
      <c r="TV23" s="40"/>
      <c r="TW23" s="40"/>
      <c r="TX23" s="40"/>
      <c r="TY23" s="40"/>
      <c r="TZ23" s="40"/>
      <c r="UA23" s="40"/>
      <c r="UB23" s="40"/>
      <c r="UC23" s="40"/>
      <c r="UD23" s="40"/>
      <c r="UE23" s="40"/>
    </row>
    <row r="24" spans="1:551" s="43" customFormat="1" ht="15" customHeight="1" x14ac:dyDescent="0.25">
      <c r="A24" s="40" t="s">
        <v>251</v>
      </c>
      <c r="B24" s="40" t="s">
        <v>529</v>
      </c>
      <c r="C24" s="40" t="s">
        <v>585</v>
      </c>
      <c r="D24" s="40" t="s">
        <v>530</v>
      </c>
      <c r="E24" s="40" t="s">
        <v>144</v>
      </c>
      <c r="F24" s="40">
        <v>40</v>
      </c>
      <c r="G24" s="40">
        <v>20</v>
      </c>
      <c r="H24" s="40">
        <v>60</v>
      </c>
      <c r="I24" s="40">
        <v>7</v>
      </c>
      <c r="J24" s="40" t="s">
        <v>1563</v>
      </c>
      <c r="K24" s="40" t="s">
        <v>10</v>
      </c>
      <c r="L24" s="40" t="s">
        <v>1564</v>
      </c>
      <c r="M24" s="40">
        <v>10</v>
      </c>
      <c r="N24" s="40">
        <v>5</v>
      </c>
      <c r="O24" s="40">
        <v>15</v>
      </c>
      <c r="P24" s="40" t="s">
        <v>531</v>
      </c>
      <c r="Q24" s="40" t="s">
        <v>532</v>
      </c>
      <c r="R24" s="40" t="s">
        <v>533</v>
      </c>
      <c r="S24" s="40" t="s">
        <v>534</v>
      </c>
      <c r="T24" s="40" t="s">
        <v>1565</v>
      </c>
      <c r="U24" s="40" t="s">
        <v>535</v>
      </c>
      <c r="V24" s="40" t="s">
        <v>1566</v>
      </c>
      <c r="W24" s="40" t="s">
        <v>536</v>
      </c>
      <c r="X24" s="40" t="s">
        <v>1567</v>
      </c>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t="s">
        <v>1568</v>
      </c>
      <c r="BB24" s="40" t="s">
        <v>1569</v>
      </c>
      <c r="BC24" s="41" t="s">
        <v>947</v>
      </c>
      <c r="BD24" s="41" t="s">
        <v>1570</v>
      </c>
      <c r="BE24" s="40" t="s">
        <v>1571</v>
      </c>
      <c r="BF24" s="40" t="s">
        <v>101</v>
      </c>
      <c r="BG24" s="40" t="s">
        <v>31</v>
      </c>
      <c r="BH24" s="40" t="s">
        <v>537</v>
      </c>
      <c r="BI24" s="40">
        <v>20</v>
      </c>
      <c r="BJ24" s="40">
        <v>10</v>
      </c>
      <c r="BK24" s="40">
        <v>30</v>
      </c>
      <c r="BL24" s="40" t="s">
        <v>538</v>
      </c>
      <c r="BM24" s="40" t="s">
        <v>539</v>
      </c>
      <c r="BN24" s="40" t="s">
        <v>540</v>
      </c>
      <c r="BO24" s="40" t="s">
        <v>541</v>
      </c>
      <c r="BP24" s="40" t="s">
        <v>1572</v>
      </c>
      <c r="BQ24" s="40" t="s">
        <v>542</v>
      </c>
      <c r="BR24" s="40" t="s">
        <v>543</v>
      </c>
      <c r="BS24" s="40" t="s">
        <v>544</v>
      </c>
      <c r="BT24" s="40" t="s">
        <v>1572</v>
      </c>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t="s">
        <v>1573</v>
      </c>
      <c r="CX24" s="40" t="s">
        <v>1574</v>
      </c>
      <c r="CY24" s="41" t="s">
        <v>947</v>
      </c>
      <c r="CZ24" s="41" t="s">
        <v>1575</v>
      </c>
      <c r="DA24" s="40" t="s">
        <v>884</v>
      </c>
      <c r="DB24" s="40" t="s">
        <v>101</v>
      </c>
      <c r="DC24" s="40" t="s">
        <v>32</v>
      </c>
      <c r="DD24" s="40" t="s">
        <v>545</v>
      </c>
      <c r="DE24" s="40">
        <v>10</v>
      </c>
      <c r="DF24" s="40">
        <v>5</v>
      </c>
      <c r="DG24" s="40">
        <v>15</v>
      </c>
      <c r="DH24" s="40" t="s">
        <v>546</v>
      </c>
      <c r="DI24" s="40" t="s">
        <v>547</v>
      </c>
      <c r="DJ24" s="40" t="s">
        <v>1576</v>
      </c>
      <c r="DK24" s="40" t="s">
        <v>548</v>
      </c>
      <c r="DL24" s="40" t="s">
        <v>1577</v>
      </c>
      <c r="DM24" s="40" t="s">
        <v>549</v>
      </c>
      <c r="DN24" s="40" t="s">
        <v>1578</v>
      </c>
      <c r="DO24" s="40" t="s">
        <v>550</v>
      </c>
      <c r="DP24" s="40" t="s">
        <v>1577</v>
      </c>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t="s">
        <v>1579</v>
      </c>
      <c r="ET24" s="40" t="s">
        <v>1580</v>
      </c>
      <c r="EU24" s="41" t="s">
        <v>140</v>
      </c>
      <c r="EV24" s="41" t="s">
        <v>1575</v>
      </c>
      <c r="EW24" s="40" t="s">
        <v>1581</v>
      </c>
      <c r="EX24" s="40" t="s">
        <v>101</v>
      </c>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c r="IV24" s="40"/>
      <c r="IW24" s="40"/>
      <c r="IX24" s="40"/>
      <c r="IY24" s="40"/>
      <c r="IZ24" s="40"/>
      <c r="JA24" s="40"/>
      <c r="JB24" s="40"/>
      <c r="JC24" s="40"/>
      <c r="JD24" s="40"/>
      <c r="JE24" s="40"/>
      <c r="JF24" s="40"/>
      <c r="JG24" s="40"/>
      <c r="JH24" s="40"/>
      <c r="JI24" s="40"/>
      <c r="JJ24" s="40"/>
      <c r="JK24" s="40"/>
      <c r="JL24" s="40"/>
      <c r="JM24" s="40"/>
      <c r="JN24" s="40"/>
      <c r="JO24" s="40"/>
      <c r="JP24" s="40"/>
      <c r="JQ24" s="40"/>
      <c r="JR24" s="40"/>
      <c r="JS24" s="40"/>
      <c r="JT24" s="40"/>
      <c r="JU24" s="40"/>
      <c r="JV24" s="40"/>
      <c r="JW24" s="40"/>
      <c r="JX24" s="40"/>
      <c r="JY24" s="40"/>
      <c r="JZ24" s="40"/>
      <c r="KA24" s="40"/>
      <c r="KB24" s="40"/>
      <c r="KC24" s="40"/>
      <c r="KD24" s="40"/>
      <c r="KE24" s="40"/>
      <c r="KF24" s="40"/>
      <c r="KG24" s="40"/>
      <c r="KH24" s="40"/>
      <c r="KI24" s="40"/>
      <c r="KJ24" s="40"/>
      <c r="KK24" s="40"/>
      <c r="KL24" s="40"/>
      <c r="KM24" s="40"/>
      <c r="KN24" s="40"/>
      <c r="KO24" s="40"/>
      <c r="KP24" s="40"/>
      <c r="KQ24" s="40"/>
      <c r="KR24" s="40"/>
      <c r="KS24" s="40"/>
      <c r="KT24" s="40"/>
      <c r="KU24" s="40"/>
      <c r="KV24" s="40"/>
      <c r="KW24" s="40"/>
      <c r="KX24" s="40"/>
      <c r="KY24" s="40"/>
      <c r="KZ24" s="40"/>
      <c r="LA24" s="40"/>
      <c r="LB24" s="40"/>
      <c r="LC24" s="40"/>
      <c r="LD24" s="40"/>
      <c r="LE24" s="40"/>
      <c r="LF24" s="40"/>
      <c r="LG24" s="40"/>
      <c r="LH24" s="40"/>
      <c r="LI24" s="40"/>
      <c r="LJ24" s="40"/>
      <c r="LK24" s="40"/>
      <c r="LL24" s="40"/>
      <c r="LM24" s="40"/>
      <c r="LN24" s="40"/>
      <c r="LO24" s="40"/>
      <c r="LP24" s="40"/>
      <c r="LQ24" s="40"/>
      <c r="LR24" s="40"/>
      <c r="LS24" s="40"/>
      <c r="LT24" s="40"/>
      <c r="LU24" s="40"/>
      <c r="LV24" s="40"/>
      <c r="LW24" s="40"/>
      <c r="LX24" s="40"/>
      <c r="LY24" s="40"/>
      <c r="LZ24" s="40"/>
      <c r="MA24" s="40"/>
      <c r="MB24" s="40"/>
      <c r="MC24" s="40"/>
      <c r="MD24" s="40"/>
      <c r="ME24" s="40"/>
      <c r="MF24" s="40"/>
      <c r="MG24" s="40"/>
      <c r="MH24" s="40"/>
      <c r="MI24" s="40"/>
      <c r="MJ24" s="40"/>
      <c r="MK24" s="40"/>
      <c r="ML24" s="40"/>
      <c r="MM24" s="40"/>
      <c r="MN24" s="40"/>
      <c r="MO24" s="40"/>
      <c r="MP24" s="40"/>
      <c r="MQ24" s="40"/>
      <c r="MR24" s="40"/>
      <c r="MS24" s="40"/>
      <c r="MT24" s="40"/>
      <c r="MU24" s="40"/>
      <c r="MV24" s="40"/>
      <c r="MW24" s="40"/>
      <c r="MX24" s="40"/>
      <c r="MY24" s="40"/>
      <c r="MZ24" s="40"/>
      <c r="NA24" s="40"/>
      <c r="NB24" s="40"/>
      <c r="NC24" s="40"/>
      <c r="ND24" s="40"/>
      <c r="NE24" s="40"/>
      <c r="NF24" s="40"/>
      <c r="NG24" s="40"/>
      <c r="NH24" s="40"/>
      <c r="NI24" s="40"/>
      <c r="NJ24" s="40"/>
      <c r="NK24" s="40"/>
      <c r="NL24" s="40"/>
      <c r="NM24" s="40"/>
      <c r="NN24" s="40"/>
      <c r="NO24" s="40"/>
      <c r="NP24" s="40"/>
      <c r="NQ24" s="40"/>
      <c r="NR24" s="40"/>
      <c r="NS24" s="40"/>
      <c r="NT24" s="40"/>
      <c r="NU24" s="40"/>
      <c r="NV24" s="40"/>
      <c r="NW24" s="40"/>
      <c r="NX24" s="40"/>
      <c r="NY24" s="40"/>
      <c r="NZ24" s="40"/>
      <c r="OA24" s="40"/>
      <c r="OB24" s="40"/>
      <c r="OC24" s="40"/>
      <c r="OD24" s="40"/>
      <c r="OE24" s="40"/>
      <c r="OF24" s="40"/>
      <c r="OG24" s="40"/>
      <c r="OH24" s="40"/>
      <c r="OI24" s="40"/>
      <c r="OJ24" s="40"/>
      <c r="OK24" s="40"/>
      <c r="OL24" s="40"/>
      <c r="OM24" s="40"/>
      <c r="ON24" s="40"/>
      <c r="OO24" s="40"/>
      <c r="OP24" s="40"/>
      <c r="OQ24" s="40"/>
      <c r="OR24" s="40"/>
      <c r="OS24" s="40"/>
      <c r="OT24" s="40"/>
      <c r="OU24" s="40"/>
      <c r="OV24" s="40"/>
      <c r="OW24" s="40"/>
      <c r="OX24" s="40"/>
      <c r="OY24" s="40"/>
      <c r="OZ24" s="40"/>
      <c r="PA24" s="40"/>
      <c r="PB24" s="40"/>
      <c r="PC24" s="40"/>
      <c r="PD24" s="40"/>
      <c r="PE24" s="40"/>
      <c r="PF24" s="40"/>
      <c r="PG24" s="40"/>
      <c r="PH24" s="40"/>
      <c r="PI24" s="40"/>
      <c r="PJ24" s="40"/>
      <c r="PK24" s="40"/>
      <c r="PL24" s="40"/>
      <c r="PM24" s="40"/>
      <c r="PN24" s="40"/>
      <c r="PO24" s="40"/>
      <c r="PP24" s="40"/>
      <c r="PQ24" s="40"/>
      <c r="PR24" s="40"/>
      <c r="PS24" s="40"/>
      <c r="PT24" s="40"/>
      <c r="PU24" s="40"/>
      <c r="PV24" s="40"/>
      <c r="PW24" s="40"/>
      <c r="PX24" s="40"/>
      <c r="PY24" s="40"/>
      <c r="PZ24" s="40"/>
      <c r="QA24" s="40"/>
      <c r="QB24" s="40"/>
      <c r="QC24" s="40"/>
      <c r="QD24" s="40"/>
      <c r="QE24" s="40"/>
      <c r="QF24" s="40"/>
      <c r="QG24" s="40"/>
      <c r="QH24" s="40"/>
      <c r="QI24" s="40"/>
      <c r="QJ24" s="40"/>
      <c r="QK24" s="40"/>
      <c r="QL24" s="40"/>
      <c r="QM24" s="40"/>
      <c r="QN24" s="40"/>
      <c r="QO24" s="40"/>
      <c r="QP24" s="40"/>
      <c r="QQ24" s="40"/>
      <c r="QR24" s="40"/>
      <c r="QS24" s="40"/>
      <c r="QT24" s="40"/>
      <c r="QU24" s="40"/>
      <c r="QV24" s="40"/>
      <c r="QW24" s="40"/>
      <c r="QX24" s="40"/>
      <c r="QY24" s="40"/>
      <c r="QZ24" s="40"/>
      <c r="RA24" s="40"/>
      <c r="RB24" s="40"/>
      <c r="RC24" s="40"/>
      <c r="RD24" s="40"/>
      <c r="RE24" s="40"/>
      <c r="RF24" s="40"/>
      <c r="RG24" s="40"/>
      <c r="RH24" s="40"/>
      <c r="RI24" s="40"/>
      <c r="RJ24" s="40"/>
      <c r="RK24" s="40"/>
      <c r="RL24" s="40"/>
      <c r="RM24" s="40"/>
      <c r="RN24" s="40"/>
      <c r="RO24" s="40"/>
      <c r="RP24" s="40"/>
      <c r="RQ24" s="40"/>
      <c r="RR24" s="40"/>
      <c r="RS24" s="40"/>
      <c r="RT24" s="40"/>
      <c r="RU24" s="40"/>
      <c r="RV24" s="40"/>
      <c r="RW24" s="40" t="s">
        <v>551</v>
      </c>
      <c r="RX24" s="40" t="s">
        <v>552</v>
      </c>
      <c r="RY24" s="40" t="s">
        <v>553</v>
      </c>
      <c r="RZ24" s="40" t="s">
        <v>1582</v>
      </c>
      <c r="SA24" s="40" t="s">
        <v>1583</v>
      </c>
      <c r="SB24" s="40" t="s">
        <v>1584</v>
      </c>
      <c r="SC24" s="40" t="s">
        <v>1585</v>
      </c>
      <c r="SD24" s="40" t="s">
        <v>1586</v>
      </c>
      <c r="SE24" s="40" t="s">
        <v>1587</v>
      </c>
      <c r="SF24" s="40" t="s">
        <v>1588</v>
      </c>
      <c r="SG24" s="40" t="s">
        <v>1589</v>
      </c>
      <c r="SH24" s="40" t="s">
        <v>1590</v>
      </c>
      <c r="SI24" s="40" t="s">
        <v>793</v>
      </c>
      <c r="SJ24" s="40" t="s">
        <v>1591</v>
      </c>
      <c r="SK24" s="40" t="s">
        <v>1592</v>
      </c>
      <c r="SL24" s="40" t="s">
        <v>1593</v>
      </c>
      <c r="SM24" s="40" t="s">
        <v>1594</v>
      </c>
      <c r="SN24" s="40" t="s">
        <v>1595</v>
      </c>
      <c r="SO24" s="40"/>
      <c r="SP24" s="40"/>
      <c r="SQ24" s="40"/>
      <c r="SR24" s="40"/>
      <c r="SS24" s="40"/>
      <c r="ST24" s="40"/>
      <c r="SU24" s="40"/>
      <c r="SV24" s="40"/>
      <c r="SW24" s="40"/>
      <c r="SX24" s="40"/>
      <c r="SY24" s="40"/>
      <c r="SZ24" s="40"/>
      <c r="TA24" s="40"/>
      <c r="TB24" s="40"/>
      <c r="TC24" s="40"/>
      <c r="TD24" s="40"/>
      <c r="TE24" s="40"/>
      <c r="TF24" s="40"/>
      <c r="TG24" s="40"/>
      <c r="TH24" s="40"/>
      <c r="TI24" s="40"/>
      <c r="TJ24" s="40"/>
      <c r="TK24" s="40" t="s">
        <v>1596</v>
      </c>
      <c r="TL24" s="40" t="s">
        <v>1597</v>
      </c>
      <c r="TM24" s="40" t="s">
        <v>1598</v>
      </c>
      <c r="TN24" s="40" t="s">
        <v>1599</v>
      </c>
      <c r="TO24" s="40" t="s">
        <v>1600</v>
      </c>
      <c r="TP24" s="40"/>
      <c r="TQ24" s="40"/>
      <c r="TR24" s="40"/>
      <c r="TS24" s="40"/>
      <c r="TT24" s="40"/>
      <c r="TU24" s="40"/>
      <c r="TV24" s="40"/>
      <c r="TW24" s="40"/>
      <c r="TX24" s="40"/>
      <c r="TY24" s="40"/>
      <c r="TZ24" s="40"/>
      <c r="UA24" s="40"/>
      <c r="UB24" s="40"/>
      <c r="UC24" s="40"/>
      <c r="UD24" s="40"/>
      <c r="UE24" s="40"/>
    </row>
    <row r="25" spans="1:551" s="43" customFormat="1" ht="15" customHeight="1" x14ac:dyDescent="0.25">
      <c r="A25" s="40" t="s">
        <v>252</v>
      </c>
      <c r="B25" s="40" t="s">
        <v>141</v>
      </c>
      <c r="C25" s="40" t="s">
        <v>585</v>
      </c>
      <c r="D25" s="40" t="s">
        <v>530</v>
      </c>
      <c r="E25" s="40" t="s">
        <v>142</v>
      </c>
      <c r="F25" s="40">
        <v>35</v>
      </c>
      <c r="G25" s="40">
        <v>25</v>
      </c>
      <c r="H25" s="40">
        <v>60</v>
      </c>
      <c r="I25" s="40">
        <v>4</v>
      </c>
      <c r="J25" s="40" t="s">
        <v>1601</v>
      </c>
      <c r="K25" s="40" t="s">
        <v>10</v>
      </c>
      <c r="L25" s="40" t="s">
        <v>1602</v>
      </c>
      <c r="M25" s="40">
        <v>10</v>
      </c>
      <c r="N25" s="40">
        <v>5</v>
      </c>
      <c r="O25" s="40">
        <v>15</v>
      </c>
      <c r="P25" s="40" t="s">
        <v>1603</v>
      </c>
      <c r="Q25" s="40" t="s">
        <v>1604</v>
      </c>
      <c r="R25" s="40" t="s">
        <v>1605</v>
      </c>
      <c r="S25" s="40" t="s">
        <v>3121</v>
      </c>
      <c r="T25" s="40" t="s">
        <v>1565</v>
      </c>
      <c r="U25" s="40" t="s">
        <v>1606</v>
      </c>
      <c r="V25" s="40" t="s">
        <v>1607</v>
      </c>
      <c r="W25" s="40" t="s">
        <v>1608</v>
      </c>
      <c r="X25" s="40" t="s">
        <v>1567</v>
      </c>
      <c r="Y25" s="40" t="s">
        <v>1609</v>
      </c>
      <c r="Z25" s="40" t="s">
        <v>1610</v>
      </c>
      <c r="AA25" s="40" t="s">
        <v>1611</v>
      </c>
      <c r="AB25" s="40" t="s">
        <v>1572</v>
      </c>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t="s">
        <v>1612</v>
      </c>
      <c r="BB25" s="40" t="s">
        <v>1613</v>
      </c>
      <c r="BC25" s="41" t="s">
        <v>1614</v>
      </c>
      <c r="BD25" s="41" t="s">
        <v>1570</v>
      </c>
      <c r="BE25" s="40" t="s">
        <v>1615</v>
      </c>
      <c r="BF25" s="40" t="s">
        <v>101</v>
      </c>
      <c r="BG25" s="40" t="s">
        <v>31</v>
      </c>
      <c r="BH25" s="40" t="s">
        <v>1616</v>
      </c>
      <c r="BI25" s="40">
        <v>10</v>
      </c>
      <c r="BJ25" s="40">
        <v>10</v>
      </c>
      <c r="BK25" s="40">
        <v>20</v>
      </c>
      <c r="BL25" s="40" t="s">
        <v>1617</v>
      </c>
      <c r="BM25" s="40" t="s">
        <v>1618</v>
      </c>
      <c r="BN25" s="40" t="s">
        <v>1619</v>
      </c>
      <c r="BO25" s="40" t="s">
        <v>1620</v>
      </c>
      <c r="BP25" s="40" t="s">
        <v>1572</v>
      </c>
      <c r="BQ25" s="40" t="s">
        <v>1621</v>
      </c>
      <c r="BR25" s="40" t="s">
        <v>1622</v>
      </c>
      <c r="BS25" s="40" t="s">
        <v>1623</v>
      </c>
      <c r="BT25" s="40" t="s">
        <v>1624</v>
      </c>
      <c r="BU25" s="40" t="s">
        <v>1625</v>
      </c>
      <c r="BV25" s="40" t="s">
        <v>1626</v>
      </c>
      <c r="BW25" s="40" t="s">
        <v>1627</v>
      </c>
      <c r="BX25" s="40" t="s">
        <v>1572</v>
      </c>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t="s">
        <v>1628</v>
      </c>
      <c r="CX25" s="40" t="s">
        <v>1629</v>
      </c>
      <c r="CY25" s="41" t="s">
        <v>1630</v>
      </c>
      <c r="CZ25" s="41" t="s">
        <v>1631</v>
      </c>
      <c r="DA25" s="40" t="s">
        <v>1632</v>
      </c>
      <c r="DB25" s="40" t="s">
        <v>101</v>
      </c>
      <c r="DC25" s="40" t="s">
        <v>32</v>
      </c>
      <c r="DD25" s="40" t="s">
        <v>1633</v>
      </c>
      <c r="DE25" s="40">
        <v>15</v>
      </c>
      <c r="DF25" s="40">
        <v>10</v>
      </c>
      <c r="DG25" s="40">
        <v>25</v>
      </c>
      <c r="DH25" s="40" t="s">
        <v>1634</v>
      </c>
      <c r="DI25" s="40" t="s">
        <v>1635</v>
      </c>
      <c r="DJ25" s="40" t="s">
        <v>1636</v>
      </c>
      <c r="DK25" s="40" t="s">
        <v>1637</v>
      </c>
      <c r="DL25" s="40" t="s">
        <v>1577</v>
      </c>
      <c r="DM25" s="40" t="s">
        <v>1638</v>
      </c>
      <c r="DN25" s="40" t="s">
        <v>1639</v>
      </c>
      <c r="DO25" s="40" t="s">
        <v>1640</v>
      </c>
      <c r="DP25" s="40" t="s">
        <v>1577</v>
      </c>
      <c r="DQ25" s="40" t="s">
        <v>1641</v>
      </c>
      <c r="DR25" s="40" t="s">
        <v>1642</v>
      </c>
      <c r="DS25" s="40" t="s">
        <v>1643</v>
      </c>
      <c r="DT25" s="40" t="s">
        <v>1577</v>
      </c>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t="s">
        <v>1644</v>
      </c>
      <c r="ET25" s="40" t="s">
        <v>1645</v>
      </c>
      <c r="EU25" s="40" t="s">
        <v>1646</v>
      </c>
      <c r="EV25" s="40" t="s">
        <v>1647</v>
      </c>
      <c r="EW25" s="40" t="s">
        <v>1632</v>
      </c>
      <c r="EX25" s="40" t="s">
        <v>101</v>
      </c>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c r="IV25" s="40"/>
      <c r="IW25" s="40"/>
      <c r="IX25" s="40"/>
      <c r="IY25" s="40"/>
      <c r="IZ25" s="40"/>
      <c r="JA25" s="40"/>
      <c r="JB25" s="40"/>
      <c r="JC25" s="40"/>
      <c r="JD25" s="40"/>
      <c r="JE25" s="40"/>
      <c r="JF25" s="40"/>
      <c r="JG25" s="40"/>
      <c r="JH25" s="40"/>
      <c r="JI25" s="40"/>
      <c r="JJ25" s="40"/>
      <c r="JK25" s="40"/>
      <c r="JL25" s="40"/>
      <c r="JM25" s="40"/>
      <c r="JN25" s="40"/>
      <c r="JO25" s="40"/>
      <c r="JP25" s="40"/>
      <c r="JQ25" s="40"/>
      <c r="JR25" s="40"/>
      <c r="JS25" s="40"/>
      <c r="JT25" s="40"/>
      <c r="JU25" s="40"/>
      <c r="JV25" s="40"/>
      <c r="JW25" s="40"/>
      <c r="JX25" s="40"/>
      <c r="JY25" s="40"/>
      <c r="JZ25" s="40"/>
      <c r="KA25" s="40"/>
      <c r="KB25" s="40"/>
      <c r="KC25" s="40"/>
      <c r="KD25" s="40"/>
      <c r="KE25" s="40"/>
      <c r="KF25" s="40"/>
      <c r="KG25" s="40"/>
      <c r="KH25" s="40"/>
      <c r="KI25" s="40"/>
      <c r="KJ25" s="40"/>
      <c r="KK25" s="40"/>
      <c r="KL25" s="40"/>
      <c r="KM25" s="40"/>
      <c r="KN25" s="40"/>
      <c r="KO25" s="40"/>
      <c r="KP25" s="40"/>
      <c r="KQ25" s="40"/>
      <c r="KR25" s="40"/>
      <c r="KS25" s="40"/>
      <c r="KT25" s="40"/>
      <c r="KU25" s="40"/>
      <c r="KV25" s="40"/>
      <c r="KW25" s="40"/>
      <c r="KX25" s="40"/>
      <c r="KY25" s="40"/>
      <c r="KZ25" s="40"/>
      <c r="LA25" s="40"/>
      <c r="LB25" s="40"/>
      <c r="LC25" s="40"/>
      <c r="LD25" s="40"/>
      <c r="LE25" s="40"/>
      <c r="LF25" s="40"/>
      <c r="LG25" s="40"/>
      <c r="LH25" s="40"/>
      <c r="LI25" s="40"/>
      <c r="LJ25" s="40"/>
      <c r="LK25" s="40"/>
      <c r="LL25" s="40"/>
      <c r="LM25" s="40"/>
      <c r="LN25" s="40"/>
      <c r="LO25" s="40"/>
      <c r="LP25" s="40"/>
      <c r="LQ25" s="40"/>
      <c r="LR25" s="40"/>
      <c r="LS25" s="40"/>
      <c r="LT25" s="40"/>
      <c r="LU25" s="40"/>
      <c r="LV25" s="40"/>
      <c r="LW25" s="40"/>
      <c r="LX25" s="40"/>
      <c r="LY25" s="40"/>
      <c r="LZ25" s="40"/>
      <c r="MA25" s="40"/>
      <c r="MB25" s="40"/>
      <c r="MC25" s="40"/>
      <c r="MD25" s="40"/>
      <c r="ME25" s="40"/>
      <c r="MF25" s="40"/>
      <c r="MG25" s="40"/>
      <c r="MH25" s="40"/>
      <c r="MI25" s="40"/>
      <c r="MJ25" s="40"/>
      <c r="MK25" s="40"/>
      <c r="ML25" s="40"/>
      <c r="MM25" s="40"/>
      <c r="MN25" s="40"/>
      <c r="MO25" s="40"/>
      <c r="MP25" s="40"/>
      <c r="MQ25" s="40"/>
      <c r="MR25" s="40"/>
      <c r="MS25" s="40"/>
      <c r="MT25" s="40"/>
      <c r="MU25" s="40"/>
      <c r="MV25" s="40"/>
      <c r="MW25" s="40"/>
      <c r="MX25" s="40"/>
      <c r="MY25" s="40"/>
      <c r="MZ25" s="40"/>
      <c r="NA25" s="40"/>
      <c r="NB25" s="40"/>
      <c r="NC25" s="40"/>
      <c r="ND25" s="40"/>
      <c r="NE25" s="40"/>
      <c r="NF25" s="40"/>
      <c r="NG25" s="40"/>
      <c r="NH25" s="40"/>
      <c r="NI25" s="40"/>
      <c r="NJ25" s="40"/>
      <c r="NK25" s="40"/>
      <c r="NL25" s="40"/>
      <c r="NM25" s="40"/>
      <c r="NN25" s="40"/>
      <c r="NO25" s="40"/>
      <c r="NP25" s="40"/>
      <c r="NQ25" s="40"/>
      <c r="NR25" s="40"/>
      <c r="NS25" s="40"/>
      <c r="NT25" s="40"/>
      <c r="NU25" s="40"/>
      <c r="NV25" s="40"/>
      <c r="NW25" s="40"/>
      <c r="NX25" s="40"/>
      <c r="NY25" s="40"/>
      <c r="NZ25" s="40"/>
      <c r="OA25" s="40"/>
      <c r="OB25" s="40"/>
      <c r="OC25" s="40"/>
      <c r="OD25" s="40"/>
      <c r="OE25" s="40"/>
      <c r="OF25" s="40"/>
      <c r="OG25" s="40"/>
      <c r="OH25" s="40"/>
      <c r="OI25" s="40"/>
      <c r="OJ25" s="40"/>
      <c r="OK25" s="40"/>
      <c r="OL25" s="40"/>
      <c r="OM25" s="40"/>
      <c r="ON25" s="40"/>
      <c r="OO25" s="40"/>
      <c r="OP25" s="40"/>
      <c r="OQ25" s="40"/>
      <c r="OR25" s="40"/>
      <c r="OS25" s="40"/>
      <c r="OT25" s="40"/>
      <c r="OU25" s="40"/>
      <c r="OV25" s="40"/>
      <c r="OW25" s="40"/>
      <c r="OX25" s="40"/>
      <c r="OY25" s="40"/>
      <c r="OZ25" s="40"/>
      <c r="PA25" s="40"/>
      <c r="PB25" s="40"/>
      <c r="PC25" s="40"/>
      <c r="PD25" s="40"/>
      <c r="PE25" s="40"/>
      <c r="PF25" s="40"/>
      <c r="PG25" s="40"/>
      <c r="PH25" s="40"/>
      <c r="PI25" s="40"/>
      <c r="PJ25" s="40"/>
      <c r="PK25" s="40"/>
      <c r="PL25" s="40"/>
      <c r="PM25" s="40"/>
      <c r="PN25" s="40"/>
      <c r="PO25" s="40"/>
      <c r="PP25" s="40"/>
      <c r="PQ25" s="40"/>
      <c r="PR25" s="40"/>
      <c r="PS25" s="40"/>
      <c r="PT25" s="40"/>
      <c r="PU25" s="40"/>
      <c r="PV25" s="40"/>
      <c r="PW25" s="40"/>
      <c r="PX25" s="40"/>
      <c r="PY25" s="40"/>
      <c r="PZ25" s="40"/>
      <c r="QA25" s="40"/>
      <c r="QB25" s="40"/>
      <c r="QC25" s="40"/>
      <c r="QD25" s="40"/>
      <c r="QE25" s="40"/>
      <c r="QF25" s="40"/>
      <c r="QG25" s="40"/>
      <c r="QH25" s="40"/>
      <c r="QI25" s="40"/>
      <c r="QJ25" s="40"/>
      <c r="QK25" s="40"/>
      <c r="QL25" s="40"/>
      <c r="QM25" s="40"/>
      <c r="QN25" s="40"/>
      <c r="QO25" s="40"/>
      <c r="QP25" s="40"/>
      <c r="QQ25" s="40"/>
      <c r="QR25" s="40"/>
      <c r="QS25" s="40"/>
      <c r="QT25" s="40"/>
      <c r="QU25" s="40"/>
      <c r="QV25" s="40"/>
      <c r="QW25" s="40"/>
      <c r="QX25" s="40"/>
      <c r="QY25" s="40"/>
      <c r="QZ25" s="40"/>
      <c r="RA25" s="40"/>
      <c r="RB25" s="40"/>
      <c r="RC25" s="40"/>
      <c r="RD25" s="40"/>
      <c r="RE25" s="40"/>
      <c r="RF25" s="40"/>
      <c r="RG25" s="40"/>
      <c r="RH25" s="40"/>
      <c r="RI25" s="40"/>
      <c r="RJ25" s="40"/>
      <c r="RK25" s="40"/>
      <c r="RL25" s="40"/>
      <c r="RM25" s="40"/>
      <c r="RN25" s="40"/>
      <c r="RO25" s="40"/>
      <c r="RP25" s="40"/>
      <c r="RQ25" s="40"/>
      <c r="RR25" s="40"/>
      <c r="RS25" s="40"/>
      <c r="RT25" s="40"/>
      <c r="RU25" s="40"/>
      <c r="RV25" s="40"/>
      <c r="RW25" s="40" t="s">
        <v>1648</v>
      </c>
      <c r="RX25" s="40" t="s">
        <v>1649</v>
      </c>
      <c r="RY25" s="40" t="s">
        <v>1650</v>
      </c>
      <c r="RZ25" s="40" t="s">
        <v>1651</v>
      </c>
      <c r="SA25" s="40" t="s">
        <v>1652</v>
      </c>
      <c r="SB25" s="40" t="s">
        <v>1653</v>
      </c>
      <c r="SC25" s="40" t="s">
        <v>1654</v>
      </c>
      <c r="SD25" s="40" t="s">
        <v>1655</v>
      </c>
      <c r="SE25" s="40"/>
      <c r="SF25" s="40"/>
      <c r="SG25" s="40"/>
      <c r="SH25" s="40"/>
      <c r="SI25" s="40"/>
      <c r="SJ25" s="40"/>
      <c r="SK25" s="40"/>
      <c r="SL25" s="40"/>
      <c r="SM25" s="40"/>
      <c r="SN25" s="40"/>
      <c r="SO25" s="40"/>
      <c r="SP25" s="40"/>
      <c r="SQ25" s="40"/>
      <c r="SR25" s="40"/>
      <c r="SS25" s="40"/>
      <c r="ST25" s="40"/>
      <c r="SU25" s="40"/>
      <c r="SV25" s="40"/>
      <c r="SW25" s="40"/>
      <c r="SX25" s="40"/>
      <c r="SY25" s="40"/>
      <c r="SZ25" s="40"/>
      <c r="TA25" s="40"/>
      <c r="TB25" s="40"/>
      <c r="TC25" s="40"/>
      <c r="TD25" s="40"/>
      <c r="TE25" s="40"/>
      <c r="TF25" s="40"/>
      <c r="TG25" s="40"/>
      <c r="TH25" s="40"/>
      <c r="TI25" s="40"/>
      <c r="TJ25" s="40"/>
      <c r="TK25" s="40" t="s">
        <v>1656</v>
      </c>
      <c r="TL25" s="40" t="s">
        <v>1657</v>
      </c>
      <c r="TM25" s="40" t="s">
        <v>1596</v>
      </c>
      <c r="TN25" s="40" t="s">
        <v>1658</v>
      </c>
      <c r="TO25" s="40" t="s">
        <v>1659</v>
      </c>
      <c r="TP25" s="40"/>
      <c r="TQ25" s="40"/>
      <c r="TR25" s="40"/>
      <c r="TS25" s="40"/>
      <c r="TT25" s="40"/>
      <c r="TU25" s="40"/>
      <c r="TV25" s="40"/>
      <c r="TW25" s="40"/>
      <c r="TX25" s="40"/>
      <c r="TY25" s="40"/>
      <c r="TZ25" s="40"/>
      <c r="UA25" s="40"/>
      <c r="UB25" s="40"/>
      <c r="UC25" s="40"/>
      <c r="UD25" s="40"/>
      <c r="UE25" s="40"/>
    </row>
    <row r="26" spans="1:551" s="43" customFormat="1" ht="15" customHeight="1" x14ac:dyDescent="0.25">
      <c r="A26" s="40" t="s">
        <v>269</v>
      </c>
      <c r="B26" s="40" t="s">
        <v>112</v>
      </c>
      <c r="C26" s="40" t="s">
        <v>585</v>
      </c>
      <c r="D26" s="40" t="s">
        <v>625</v>
      </c>
      <c r="E26" s="40" t="s">
        <v>108</v>
      </c>
      <c r="F26" s="40">
        <v>25</v>
      </c>
      <c r="G26" s="40">
        <v>50</v>
      </c>
      <c r="H26" s="40">
        <v>75</v>
      </c>
      <c r="I26" s="40">
        <v>5</v>
      </c>
      <c r="J26" s="40" t="s">
        <v>2639</v>
      </c>
      <c r="K26" s="40" t="s">
        <v>10</v>
      </c>
      <c r="L26" s="40" t="s">
        <v>2640</v>
      </c>
      <c r="M26" s="40">
        <v>10</v>
      </c>
      <c r="N26" s="40">
        <v>20</v>
      </c>
      <c r="O26" s="40">
        <v>30</v>
      </c>
      <c r="P26" s="40" t="s">
        <v>2641</v>
      </c>
      <c r="Q26" s="40" t="s">
        <v>2642</v>
      </c>
      <c r="R26" s="40" t="s">
        <v>2643</v>
      </c>
      <c r="S26" s="40" t="s">
        <v>2644</v>
      </c>
      <c r="T26" s="40" t="s">
        <v>2645</v>
      </c>
      <c r="U26" s="40" t="s">
        <v>2646</v>
      </c>
      <c r="V26" s="40" t="s">
        <v>2647</v>
      </c>
      <c r="W26" s="40" t="s">
        <v>2648</v>
      </c>
      <c r="X26" s="40" t="s">
        <v>2649</v>
      </c>
      <c r="Y26" s="40" t="s">
        <v>2650</v>
      </c>
      <c r="Z26" s="40" t="s">
        <v>2651</v>
      </c>
      <c r="AA26" s="40" t="s">
        <v>2652</v>
      </c>
      <c r="AB26" s="40" t="s">
        <v>2653</v>
      </c>
      <c r="AC26" s="40" t="s">
        <v>2654</v>
      </c>
      <c r="AD26" s="40" t="s">
        <v>2655</v>
      </c>
      <c r="AE26" s="40" t="s">
        <v>2656</v>
      </c>
      <c r="AF26" s="40" t="s">
        <v>2657</v>
      </c>
      <c r="AG26" s="40"/>
      <c r="AH26" s="40"/>
      <c r="AI26" s="40"/>
      <c r="AJ26" s="40"/>
      <c r="AK26" s="40"/>
      <c r="AL26" s="40"/>
      <c r="AM26" s="40"/>
      <c r="AN26" s="40"/>
      <c r="AO26" s="40"/>
      <c r="AP26" s="40"/>
      <c r="AQ26" s="40"/>
      <c r="AR26" s="40"/>
      <c r="AS26" s="40"/>
      <c r="AT26" s="40"/>
      <c r="AU26" s="40"/>
      <c r="AV26" s="40"/>
      <c r="AW26" s="40"/>
      <c r="AX26" s="40"/>
      <c r="AY26" s="40"/>
      <c r="AZ26" s="40"/>
      <c r="BA26" s="40" t="s">
        <v>2658</v>
      </c>
      <c r="BB26" s="40" t="s">
        <v>2659</v>
      </c>
      <c r="BC26" s="40" t="s">
        <v>2660</v>
      </c>
      <c r="BD26" s="40" t="s">
        <v>2661</v>
      </c>
      <c r="BE26" s="40" t="s">
        <v>2662</v>
      </c>
      <c r="BF26" s="40" t="s">
        <v>99</v>
      </c>
      <c r="BG26" s="40" t="s">
        <v>31</v>
      </c>
      <c r="BH26" s="40" t="s">
        <v>2663</v>
      </c>
      <c r="BI26" s="40">
        <v>8</v>
      </c>
      <c r="BJ26" s="40">
        <v>12</v>
      </c>
      <c r="BK26" s="40">
        <v>20</v>
      </c>
      <c r="BL26" s="40" t="s">
        <v>2664</v>
      </c>
      <c r="BM26" s="40" t="s">
        <v>2665</v>
      </c>
      <c r="BN26" s="40" t="s">
        <v>2666</v>
      </c>
      <c r="BO26" s="40" t="s">
        <v>2667</v>
      </c>
      <c r="BP26" s="40" t="s">
        <v>2668</v>
      </c>
      <c r="BQ26" s="40" t="s">
        <v>2669</v>
      </c>
      <c r="BR26" s="40" t="s">
        <v>2670</v>
      </c>
      <c r="BS26" s="40" t="s">
        <v>2671</v>
      </c>
      <c r="BT26" s="40" t="s">
        <v>2672</v>
      </c>
      <c r="BU26" s="40" t="s">
        <v>2673</v>
      </c>
      <c r="BV26" s="40" t="s">
        <v>2674</v>
      </c>
      <c r="BW26" s="40" t="s">
        <v>2675</v>
      </c>
      <c r="BX26" s="40" t="s">
        <v>2676</v>
      </c>
      <c r="BY26" s="40" t="s">
        <v>2677</v>
      </c>
      <c r="BZ26" s="40" t="s">
        <v>2678</v>
      </c>
      <c r="CA26" s="40" t="s">
        <v>2679</v>
      </c>
      <c r="CB26" s="40" t="s">
        <v>2680</v>
      </c>
      <c r="CC26" s="40"/>
      <c r="CD26" s="40"/>
      <c r="CE26" s="40"/>
      <c r="CF26" s="40"/>
      <c r="CG26" s="40"/>
      <c r="CH26" s="40"/>
      <c r="CI26" s="40"/>
      <c r="CJ26" s="40"/>
      <c r="CK26" s="40"/>
      <c r="CL26" s="40"/>
      <c r="CM26" s="40"/>
      <c r="CN26" s="40"/>
      <c r="CO26" s="40"/>
      <c r="CP26" s="40"/>
      <c r="CQ26" s="40"/>
      <c r="CR26" s="40"/>
      <c r="CS26" s="40"/>
      <c r="CT26" s="40"/>
      <c r="CU26" s="40"/>
      <c r="CV26" s="40"/>
      <c r="CW26" s="40" t="s">
        <v>2681</v>
      </c>
      <c r="CX26" s="40" t="s">
        <v>2682</v>
      </c>
      <c r="CY26" s="40" t="s">
        <v>2683</v>
      </c>
      <c r="CZ26" s="40" t="s">
        <v>2684</v>
      </c>
      <c r="DA26" s="40" t="s">
        <v>2219</v>
      </c>
      <c r="DB26" s="40" t="s">
        <v>99</v>
      </c>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1"/>
      <c r="EV26" s="41"/>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1"/>
      <c r="GR26" s="41"/>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c r="IU26" s="40"/>
      <c r="IV26" s="40"/>
      <c r="IW26" s="40"/>
      <c r="IX26" s="40"/>
      <c r="IY26" s="40"/>
      <c r="IZ26" s="40"/>
      <c r="JA26" s="40"/>
      <c r="JB26" s="40"/>
      <c r="JC26" s="40"/>
      <c r="JD26" s="40"/>
      <c r="JE26" s="40"/>
      <c r="JF26" s="40"/>
      <c r="JG26" s="40"/>
      <c r="JH26" s="40"/>
      <c r="JI26" s="40"/>
      <c r="JJ26" s="40"/>
      <c r="JK26" s="40"/>
      <c r="JL26" s="40"/>
      <c r="JM26" s="40"/>
      <c r="JN26" s="40"/>
      <c r="JO26" s="40"/>
      <c r="JP26" s="40"/>
      <c r="JQ26" s="40"/>
      <c r="JR26" s="40"/>
      <c r="JS26" s="40"/>
      <c r="JT26" s="40"/>
      <c r="JU26" s="40"/>
      <c r="JV26" s="40"/>
      <c r="JW26" s="40"/>
      <c r="JX26" s="40"/>
      <c r="JY26" s="40"/>
      <c r="JZ26" s="40"/>
      <c r="KA26" s="40"/>
      <c r="KB26" s="40"/>
      <c r="KC26" s="40"/>
      <c r="KD26" s="40"/>
      <c r="KE26" s="40"/>
      <c r="KF26" s="40"/>
      <c r="KG26" s="40"/>
      <c r="KH26" s="40"/>
      <c r="KI26" s="41"/>
      <c r="KJ26" s="41"/>
      <c r="KK26" s="40"/>
      <c r="KL26" s="40"/>
      <c r="KM26" s="40"/>
      <c r="KN26" s="40"/>
      <c r="KO26" s="40"/>
      <c r="KP26" s="40"/>
      <c r="KQ26" s="40"/>
      <c r="KR26" s="40"/>
      <c r="KS26" s="40"/>
      <c r="KT26" s="40"/>
      <c r="KU26" s="40"/>
      <c r="KV26" s="40"/>
      <c r="KW26" s="40"/>
      <c r="KX26" s="40"/>
      <c r="KY26" s="40"/>
      <c r="KZ26" s="40"/>
      <c r="LA26" s="40"/>
      <c r="LB26" s="40"/>
      <c r="LC26" s="40"/>
      <c r="LD26" s="40"/>
      <c r="LE26" s="40"/>
      <c r="LF26" s="40"/>
      <c r="LG26" s="40"/>
      <c r="LH26" s="40"/>
      <c r="LI26" s="40"/>
      <c r="LJ26" s="40"/>
      <c r="LK26" s="40"/>
      <c r="LL26" s="40"/>
      <c r="LM26" s="40"/>
      <c r="LN26" s="40"/>
      <c r="LO26" s="40"/>
      <c r="LP26" s="40"/>
      <c r="LQ26" s="40"/>
      <c r="LR26" s="40"/>
      <c r="LS26" s="40"/>
      <c r="LT26" s="40"/>
      <c r="LU26" s="40"/>
      <c r="LV26" s="40"/>
      <c r="LW26" s="40"/>
      <c r="LX26" s="40"/>
      <c r="LY26" s="40"/>
      <c r="LZ26" s="40"/>
      <c r="MA26" s="40"/>
      <c r="MB26" s="40"/>
      <c r="MC26" s="40"/>
      <c r="MD26" s="40"/>
      <c r="ME26" s="40"/>
      <c r="MF26" s="40"/>
      <c r="MG26" s="40"/>
      <c r="MH26" s="40"/>
      <c r="MI26" s="40"/>
      <c r="MJ26" s="40"/>
      <c r="MK26" s="40"/>
      <c r="ML26" s="40"/>
      <c r="MM26" s="40"/>
      <c r="MN26" s="40"/>
      <c r="MO26" s="40"/>
      <c r="MP26" s="40"/>
      <c r="MQ26" s="40"/>
      <c r="MR26" s="40"/>
      <c r="MS26" s="40"/>
      <c r="MT26" s="40"/>
      <c r="MU26" s="40"/>
      <c r="MV26" s="40"/>
      <c r="MW26" s="40"/>
      <c r="MX26" s="40"/>
      <c r="MY26" s="40"/>
      <c r="MZ26" s="40"/>
      <c r="NA26" s="40"/>
      <c r="NB26" s="40"/>
      <c r="NC26" s="40"/>
      <c r="ND26" s="40"/>
      <c r="NE26" s="40"/>
      <c r="NF26" s="40"/>
      <c r="NG26" s="40"/>
      <c r="NH26" s="40"/>
      <c r="NI26" s="40"/>
      <c r="NJ26" s="40"/>
      <c r="NK26" s="40"/>
      <c r="NL26" s="40"/>
      <c r="NM26" s="40"/>
      <c r="NN26" s="40"/>
      <c r="NO26" s="40"/>
      <c r="NP26" s="40"/>
      <c r="NQ26" s="40"/>
      <c r="NR26" s="40"/>
      <c r="NS26" s="40"/>
      <c r="NT26" s="40"/>
      <c r="NU26" s="40"/>
      <c r="NV26" s="40"/>
      <c r="NW26" s="40"/>
      <c r="NX26" s="40"/>
      <c r="NY26" s="40"/>
      <c r="NZ26" s="40"/>
      <c r="OA26" s="40"/>
      <c r="OB26" s="40"/>
      <c r="OC26" s="40"/>
      <c r="OD26" s="40"/>
      <c r="OE26" s="40"/>
      <c r="OF26" s="40"/>
      <c r="OG26" s="40"/>
      <c r="OH26" s="40"/>
      <c r="OI26" s="40"/>
      <c r="OJ26" s="40"/>
      <c r="OK26" s="40"/>
      <c r="OL26" s="40"/>
      <c r="OM26" s="40"/>
      <c r="ON26" s="40"/>
      <c r="OO26" s="40"/>
      <c r="OP26" s="40"/>
      <c r="OQ26" s="40"/>
      <c r="OR26" s="40"/>
      <c r="OS26" s="40"/>
      <c r="OT26" s="40"/>
      <c r="OU26" s="40"/>
      <c r="OV26" s="40"/>
      <c r="OW26" s="40"/>
      <c r="OX26" s="40"/>
      <c r="OY26" s="40"/>
      <c r="OZ26" s="40"/>
      <c r="PA26" s="40"/>
      <c r="PB26" s="40"/>
      <c r="PC26" s="40"/>
      <c r="PD26" s="40"/>
      <c r="PE26" s="40"/>
      <c r="PF26" s="40"/>
      <c r="PG26" s="40"/>
      <c r="PH26" s="40"/>
      <c r="PI26" s="40"/>
      <c r="PJ26" s="40"/>
      <c r="PK26" s="40"/>
      <c r="PL26" s="40"/>
      <c r="PM26" s="40"/>
      <c r="PN26" s="40"/>
      <c r="PO26" s="40"/>
      <c r="PP26" s="40"/>
      <c r="PQ26" s="40"/>
      <c r="PR26" s="40"/>
      <c r="PS26" s="40"/>
      <c r="PT26" s="40"/>
      <c r="PU26" s="40"/>
      <c r="PV26" s="40"/>
      <c r="PW26" s="40"/>
      <c r="PX26" s="40"/>
      <c r="PY26" s="40"/>
      <c r="PZ26" s="40"/>
      <c r="QA26" s="40"/>
      <c r="QB26" s="40"/>
      <c r="QC26" s="40"/>
      <c r="QD26" s="40"/>
      <c r="QE26" s="40"/>
      <c r="QF26" s="40"/>
      <c r="QG26" s="40"/>
      <c r="QH26" s="40"/>
      <c r="QI26" s="40"/>
      <c r="QJ26" s="40"/>
      <c r="QK26" s="40"/>
      <c r="QL26" s="40"/>
      <c r="QM26" s="40"/>
      <c r="QN26" s="40"/>
      <c r="QO26" s="40"/>
      <c r="QP26" s="40"/>
      <c r="QQ26" s="40"/>
      <c r="QR26" s="40"/>
      <c r="QS26" s="40"/>
      <c r="QT26" s="40"/>
      <c r="QU26" s="40"/>
      <c r="QV26" s="40"/>
      <c r="QW26" s="40"/>
      <c r="QX26" s="40"/>
      <c r="QY26" s="40"/>
      <c r="QZ26" s="40"/>
      <c r="RA26" s="40"/>
      <c r="RB26" s="40"/>
      <c r="RC26" s="40"/>
      <c r="RD26" s="40"/>
      <c r="RE26" s="40"/>
      <c r="RF26" s="40"/>
      <c r="RG26" s="40"/>
      <c r="RH26" s="40"/>
      <c r="RI26" s="40"/>
      <c r="RJ26" s="40"/>
      <c r="RK26" s="40"/>
      <c r="RL26" s="40"/>
      <c r="RM26" s="40"/>
      <c r="RN26" s="40"/>
      <c r="RO26" s="40"/>
      <c r="RP26" s="40"/>
      <c r="RQ26" s="40"/>
      <c r="RR26" s="40"/>
      <c r="RS26" s="40"/>
      <c r="RT26" s="40"/>
      <c r="RU26" s="40"/>
      <c r="RV26" s="40"/>
      <c r="RW26" s="40" t="s">
        <v>2685</v>
      </c>
      <c r="RX26" s="40" t="s">
        <v>1118</v>
      </c>
      <c r="RY26" s="40" t="s">
        <v>1032</v>
      </c>
      <c r="RZ26" s="40" t="s">
        <v>2686</v>
      </c>
      <c r="SA26" s="40" t="s">
        <v>1033</v>
      </c>
      <c r="SB26" s="40" t="s">
        <v>2687</v>
      </c>
      <c r="SC26" s="40" t="s">
        <v>693</v>
      </c>
      <c r="SD26" s="40" t="s">
        <v>2688</v>
      </c>
      <c r="SE26" s="40" t="s">
        <v>695</v>
      </c>
      <c r="SF26" s="40" t="s">
        <v>2689</v>
      </c>
      <c r="SG26" s="40" t="s">
        <v>2690</v>
      </c>
      <c r="SH26" s="40" t="s">
        <v>1035</v>
      </c>
      <c r="SI26" s="40"/>
      <c r="SJ26" s="40"/>
      <c r="SK26" s="40"/>
      <c r="SL26" s="40"/>
      <c r="SM26" s="40"/>
      <c r="SN26" s="40"/>
      <c r="SO26" s="40"/>
      <c r="SP26" s="40"/>
      <c r="SQ26" s="40"/>
      <c r="SR26" s="40"/>
      <c r="SS26" s="40"/>
      <c r="ST26" s="40"/>
      <c r="SU26" s="40"/>
      <c r="SV26" s="40"/>
      <c r="SW26" s="40"/>
      <c r="SX26" s="40"/>
      <c r="SY26" s="40"/>
      <c r="SZ26" s="40"/>
      <c r="TA26" s="40"/>
      <c r="TB26" s="40"/>
      <c r="TC26" s="40"/>
      <c r="TD26" s="40"/>
      <c r="TE26" s="40"/>
      <c r="TF26" s="40"/>
      <c r="TG26" s="40"/>
      <c r="TH26" s="40"/>
      <c r="TI26" s="40"/>
      <c r="TJ26" s="40"/>
      <c r="TK26" s="40" t="s">
        <v>2691</v>
      </c>
      <c r="TL26" s="40" t="s">
        <v>2692</v>
      </c>
      <c r="TM26" s="40" t="s">
        <v>2693</v>
      </c>
      <c r="TN26" s="40" t="s">
        <v>2694</v>
      </c>
      <c r="TO26" s="40" t="s">
        <v>2695</v>
      </c>
      <c r="TP26" s="40" t="s">
        <v>2696</v>
      </c>
      <c r="TQ26" s="40"/>
      <c r="TR26" s="40"/>
      <c r="TS26" s="40"/>
      <c r="TT26" s="40"/>
      <c r="TU26" s="40"/>
      <c r="TV26" s="40"/>
      <c r="TW26" s="40"/>
      <c r="TX26" s="40"/>
      <c r="TY26" s="40"/>
      <c r="TZ26" s="40"/>
      <c r="UA26" s="40"/>
      <c r="UB26" s="40"/>
      <c r="UC26" s="40"/>
      <c r="UD26" s="40"/>
      <c r="UE26" s="40"/>
    </row>
    <row r="27" spans="1:551" s="43" customFormat="1" ht="15" customHeight="1" x14ac:dyDescent="0.25">
      <c r="A27" s="40" t="s">
        <v>253</v>
      </c>
      <c r="B27" s="40" t="s">
        <v>120</v>
      </c>
      <c r="C27" s="40" t="s">
        <v>585</v>
      </c>
      <c r="D27" s="40" t="s">
        <v>625</v>
      </c>
      <c r="E27" s="40" t="s">
        <v>115</v>
      </c>
      <c r="F27" s="40">
        <v>50</v>
      </c>
      <c r="G27" s="40">
        <v>25</v>
      </c>
      <c r="H27" s="40">
        <v>75</v>
      </c>
      <c r="I27" s="40">
        <v>5</v>
      </c>
      <c r="J27" s="40" t="s">
        <v>1720</v>
      </c>
      <c r="K27" s="40" t="s">
        <v>10</v>
      </c>
      <c r="L27" s="40" t="s">
        <v>1721</v>
      </c>
      <c r="M27" s="40">
        <v>20</v>
      </c>
      <c r="N27" s="40">
        <v>10</v>
      </c>
      <c r="O27" s="40">
        <v>30</v>
      </c>
      <c r="P27" s="40" t="s">
        <v>1722</v>
      </c>
      <c r="Q27" s="40" t="s">
        <v>1723</v>
      </c>
      <c r="R27" s="40" t="s">
        <v>1724</v>
      </c>
      <c r="S27" s="40" t="s">
        <v>1725</v>
      </c>
      <c r="T27" s="40" t="s">
        <v>1666</v>
      </c>
      <c r="U27" s="40" t="s">
        <v>1726</v>
      </c>
      <c r="V27" s="40" t="s">
        <v>1727</v>
      </c>
      <c r="W27" s="40" t="s">
        <v>1728</v>
      </c>
      <c r="X27" s="40" t="s">
        <v>1666</v>
      </c>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t="s">
        <v>1729</v>
      </c>
      <c r="BB27" s="40" t="s">
        <v>1730</v>
      </c>
      <c r="BC27" s="40" t="s">
        <v>1671</v>
      </c>
      <c r="BD27" s="40" t="s">
        <v>1731</v>
      </c>
      <c r="BE27" s="40" t="s">
        <v>1732</v>
      </c>
      <c r="BF27" s="40" t="s">
        <v>101</v>
      </c>
      <c r="BG27" s="40" t="s">
        <v>31</v>
      </c>
      <c r="BH27" s="40" t="s">
        <v>1733</v>
      </c>
      <c r="BI27" s="40">
        <v>30</v>
      </c>
      <c r="BJ27" s="40">
        <v>15</v>
      </c>
      <c r="BK27" s="40">
        <v>45</v>
      </c>
      <c r="BL27" s="40" t="s">
        <v>1734</v>
      </c>
      <c r="BM27" s="40" t="s">
        <v>1735</v>
      </c>
      <c r="BN27" s="40" t="s">
        <v>1736</v>
      </c>
      <c r="BO27" s="40" t="s">
        <v>1737</v>
      </c>
      <c r="BP27" s="40" t="s">
        <v>1679</v>
      </c>
      <c r="BQ27" s="40" t="s">
        <v>1738</v>
      </c>
      <c r="BR27" s="40" t="s">
        <v>1739</v>
      </c>
      <c r="BS27" s="40" t="s">
        <v>1740</v>
      </c>
      <c r="BT27" s="40" t="s">
        <v>1683</v>
      </c>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t="s">
        <v>1741</v>
      </c>
      <c r="CX27" s="40" t="s">
        <v>1742</v>
      </c>
      <c r="CY27" s="40" t="s">
        <v>527</v>
      </c>
      <c r="CZ27" s="40" t="s">
        <v>1743</v>
      </c>
      <c r="DA27" s="40" t="s">
        <v>1744</v>
      </c>
      <c r="DB27" s="40" t="s">
        <v>101</v>
      </c>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1"/>
      <c r="EV27" s="41"/>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1"/>
      <c r="GR27" s="41"/>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c r="IV27" s="40"/>
      <c r="IW27" s="40"/>
      <c r="IX27" s="40"/>
      <c r="IY27" s="40"/>
      <c r="IZ27" s="40"/>
      <c r="JA27" s="40"/>
      <c r="JB27" s="40"/>
      <c r="JC27" s="40"/>
      <c r="JD27" s="40"/>
      <c r="JE27" s="40"/>
      <c r="JF27" s="40"/>
      <c r="JG27" s="40"/>
      <c r="JH27" s="40"/>
      <c r="JI27" s="40"/>
      <c r="JJ27" s="40"/>
      <c r="JK27" s="40"/>
      <c r="JL27" s="40"/>
      <c r="JM27" s="40"/>
      <c r="JN27" s="40"/>
      <c r="JO27" s="40"/>
      <c r="JP27" s="40"/>
      <c r="JQ27" s="40"/>
      <c r="JR27" s="40"/>
      <c r="JS27" s="40"/>
      <c r="JT27" s="40"/>
      <c r="JU27" s="40"/>
      <c r="JV27" s="40"/>
      <c r="JW27" s="40"/>
      <c r="JX27" s="40"/>
      <c r="JY27" s="40"/>
      <c r="JZ27" s="40"/>
      <c r="KA27" s="40"/>
      <c r="KB27" s="40"/>
      <c r="KC27" s="40"/>
      <c r="KD27" s="40"/>
      <c r="KE27" s="40"/>
      <c r="KF27" s="40"/>
      <c r="KG27" s="40"/>
      <c r="KH27" s="40"/>
      <c r="KI27" s="41"/>
      <c r="KJ27" s="41"/>
      <c r="KK27" s="40"/>
      <c r="KL27" s="40"/>
      <c r="KM27" s="40"/>
      <c r="KN27" s="40"/>
      <c r="KO27" s="40"/>
      <c r="KP27" s="40"/>
      <c r="KQ27" s="40"/>
      <c r="KR27" s="40"/>
      <c r="KS27" s="40"/>
      <c r="KT27" s="40"/>
      <c r="KU27" s="40"/>
      <c r="KV27" s="40"/>
      <c r="KW27" s="40"/>
      <c r="KX27" s="40"/>
      <c r="KY27" s="40"/>
      <c r="KZ27" s="40"/>
      <c r="LA27" s="40"/>
      <c r="LB27" s="40"/>
      <c r="LC27" s="40"/>
      <c r="LD27" s="40"/>
      <c r="LE27" s="40"/>
      <c r="LF27" s="40"/>
      <c r="LG27" s="40"/>
      <c r="LH27" s="40"/>
      <c r="LI27" s="40"/>
      <c r="LJ27" s="40"/>
      <c r="LK27" s="40"/>
      <c r="LL27" s="40"/>
      <c r="LM27" s="40"/>
      <c r="LN27" s="40"/>
      <c r="LO27" s="40"/>
      <c r="LP27" s="40"/>
      <c r="LQ27" s="40"/>
      <c r="LR27" s="40"/>
      <c r="LS27" s="40"/>
      <c r="LT27" s="40"/>
      <c r="LU27" s="40"/>
      <c r="LV27" s="40"/>
      <c r="LW27" s="40"/>
      <c r="LX27" s="40"/>
      <c r="LY27" s="40"/>
      <c r="LZ27" s="40"/>
      <c r="MA27" s="40"/>
      <c r="MB27" s="40"/>
      <c r="MC27" s="40"/>
      <c r="MD27" s="40"/>
      <c r="ME27" s="40"/>
      <c r="MF27" s="40"/>
      <c r="MG27" s="40"/>
      <c r="MH27" s="40"/>
      <c r="MI27" s="40"/>
      <c r="MJ27" s="40"/>
      <c r="MK27" s="40"/>
      <c r="ML27" s="40"/>
      <c r="MM27" s="40"/>
      <c r="MN27" s="40"/>
      <c r="MO27" s="40"/>
      <c r="MP27" s="40"/>
      <c r="MQ27" s="40"/>
      <c r="MR27" s="40"/>
      <c r="MS27" s="40"/>
      <c r="MT27" s="40"/>
      <c r="MU27" s="40"/>
      <c r="MV27" s="40"/>
      <c r="MW27" s="40"/>
      <c r="MX27" s="40"/>
      <c r="MY27" s="40"/>
      <c r="MZ27" s="40"/>
      <c r="NA27" s="40"/>
      <c r="NB27" s="40"/>
      <c r="NC27" s="40"/>
      <c r="ND27" s="40"/>
      <c r="NE27" s="40"/>
      <c r="NF27" s="40"/>
      <c r="NG27" s="40"/>
      <c r="NH27" s="40"/>
      <c r="NI27" s="40"/>
      <c r="NJ27" s="40"/>
      <c r="NK27" s="40"/>
      <c r="NL27" s="40"/>
      <c r="NM27" s="40"/>
      <c r="NN27" s="40"/>
      <c r="NO27" s="40"/>
      <c r="NP27" s="40"/>
      <c r="NQ27" s="40"/>
      <c r="NR27" s="40"/>
      <c r="NS27" s="40"/>
      <c r="NT27" s="40"/>
      <c r="NU27" s="40"/>
      <c r="NV27" s="40"/>
      <c r="NW27" s="40"/>
      <c r="NX27" s="40"/>
      <c r="NY27" s="40"/>
      <c r="NZ27" s="40"/>
      <c r="OA27" s="40"/>
      <c r="OB27" s="40"/>
      <c r="OC27" s="40"/>
      <c r="OD27" s="40"/>
      <c r="OE27" s="40"/>
      <c r="OF27" s="40"/>
      <c r="OG27" s="40"/>
      <c r="OH27" s="40"/>
      <c r="OI27" s="40"/>
      <c r="OJ27" s="40"/>
      <c r="OK27" s="40"/>
      <c r="OL27" s="40"/>
      <c r="OM27" s="40"/>
      <c r="ON27" s="40"/>
      <c r="OO27" s="40"/>
      <c r="OP27" s="40"/>
      <c r="OQ27" s="40"/>
      <c r="OR27" s="40"/>
      <c r="OS27" s="40"/>
      <c r="OT27" s="40"/>
      <c r="OU27" s="40"/>
      <c r="OV27" s="40"/>
      <c r="OW27" s="40"/>
      <c r="OX27" s="40"/>
      <c r="OY27" s="40"/>
      <c r="OZ27" s="40"/>
      <c r="PA27" s="40"/>
      <c r="PB27" s="40"/>
      <c r="PC27" s="40"/>
      <c r="PD27" s="40"/>
      <c r="PE27" s="40"/>
      <c r="PF27" s="40"/>
      <c r="PG27" s="40"/>
      <c r="PH27" s="40"/>
      <c r="PI27" s="40"/>
      <c r="PJ27" s="40"/>
      <c r="PK27" s="40"/>
      <c r="PL27" s="40"/>
      <c r="PM27" s="40"/>
      <c r="PN27" s="40"/>
      <c r="PO27" s="40"/>
      <c r="PP27" s="40"/>
      <c r="PQ27" s="40"/>
      <c r="PR27" s="40"/>
      <c r="PS27" s="40"/>
      <c r="PT27" s="40"/>
      <c r="PU27" s="40"/>
      <c r="PV27" s="40"/>
      <c r="PW27" s="40"/>
      <c r="PX27" s="40"/>
      <c r="PY27" s="40"/>
      <c r="PZ27" s="40"/>
      <c r="QA27" s="40"/>
      <c r="QB27" s="40"/>
      <c r="QC27" s="40"/>
      <c r="QD27" s="40"/>
      <c r="QE27" s="40"/>
      <c r="QF27" s="40"/>
      <c r="QG27" s="40"/>
      <c r="QH27" s="40"/>
      <c r="QI27" s="40"/>
      <c r="QJ27" s="40"/>
      <c r="QK27" s="40"/>
      <c r="QL27" s="40"/>
      <c r="QM27" s="40"/>
      <c r="QN27" s="40"/>
      <c r="QO27" s="40"/>
      <c r="QP27" s="40"/>
      <c r="QQ27" s="40"/>
      <c r="QR27" s="40"/>
      <c r="QS27" s="40"/>
      <c r="QT27" s="40"/>
      <c r="QU27" s="40"/>
      <c r="QV27" s="40"/>
      <c r="QW27" s="40"/>
      <c r="QX27" s="40"/>
      <c r="QY27" s="40"/>
      <c r="QZ27" s="40"/>
      <c r="RA27" s="40"/>
      <c r="RB27" s="40"/>
      <c r="RC27" s="40"/>
      <c r="RD27" s="40"/>
      <c r="RE27" s="40"/>
      <c r="RF27" s="40"/>
      <c r="RG27" s="40"/>
      <c r="RH27" s="40"/>
      <c r="RI27" s="40"/>
      <c r="RJ27" s="40"/>
      <c r="RK27" s="40"/>
      <c r="RL27" s="40"/>
      <c r="RM27" s="40"/>
      <c r="RN27" s="40"/>
      <c r="RO27" s="40"/>
      <c r="RP27" s="40"/>
      <c r="RQ27" s="40"/>
      <c r="RR27" s="40"/>
      <c r="RS27" s="40"/>
      <c r="RT27" s="40"/>
      <c r="RU27" s="40"/>
      <c r="RV27" s="40"/>
      <c r="RW27" s="40" t="s">
        <v>1033</v>
      </c>
      <c r="RX27" s="40" t="s">
        <v>1034</v>
      </c>
      <c r="RY27" s="40" t="s">
        <v>693</v>
      </c>
      <c r="RZ27" s="40" t="s">
        <v>1121</v>
      </c>
      <c r="SA27" s="40" t="s">
        <v>1745</v>
      </c>
      <c r="SB27" s="40" t="s">
        <v>663</v>
      </c>
      <c r="SC27" s="40"/>
      <c r="SD27" s="40"/>
      <c r="SE27" s="40"/>
      <c r="SF27" s="40"/>
      <c r="SG27" s="40"/>
      <c r="SH27" s="40"/>
      <c r="SI27" s="40"/>
      <c r="SJ27" s="40"/>
      <c r="SK27" s="40"/>
      <c r="SL27" s="40"/>
      <c r="SM27" s="40"/>
      <c r="SN27" s="40"/>
      <c r="SO27" s="40"/>
      <c r="SP27" s="40"/>
      <c r="SQ27" s="40"/>
      <c r="SR27" s="40"/>
      <c r="SS27" s="40"/>
      <c r="ST27" s="40"/>
      <c r="SU27" s="40"/>
      <c r="SV27" s="40"/>
      <c r="SW27" s="40"/>
      <c r="SX27" s="40"/>
      <c r="SY27" s="40"/>
      <c r="SZ27" s="40"/>
      <c r="TA27" s="40"/>
      <c r="TB27" s="40"/>
      <c r="TC27" s="40"/>
      <c r="TD27" s="40"/>
      <c r="TE27" s="40"/>
      <c r="TF27" s="40"/>
      <c r="TG27" s="40"/>
      <c r="TH27" s="40"/>
      <c r="TI27" s="40"/>
      <c r="TJ27" s="40"/>
      <c r="TK27" s="40" t="s">
        <v>1746</v>
      </c>
      <c r="TL27" s="40" t="s">
        <v>1747</v>
      </c>
      <c r="TM27" s="40" t="s">
        <v>1748</v>
      </c>
      <c r="TN27" s="40" t="s">
        <v>1749</v>
      </c>
      <c r="TO27" s="40" t="s">
        <v>1750</v>
      </c>
      <c r="TP27" s="40"/>
      <c r="TQ27" s="40"/>
      <c r="TR27" s="40"/>
      <c r="TS27" s="40"/>
      <c r="TT27" s="40"/>
      <c r="TU27" s="40"/>
      <c r="TV27" s="40"/>
      <c r="TW27" s="40"/>
      <c r="TX27" s="40"/>
      <c r="TY27" s="40"/>
      <c r="TZ27" s="40"/>
      <c r="UA27" s="40"/>
      <c r="UB27" s="40"/>
      <c r="UC27" s="40"/>
      <c r="UD27" s="40"/>
      <c r="UE27" s="40"/>
    </row>
    <row r="28" spans="1:551" s="43" customFormat="1" ht="15" customHeight="1" x14ac:dyDescent="0.25">
      <c r="A28" s="40" t="s">
        <v>254</v>
      </c>
      <c r="B28" s="40" t="s">
        <v>200</v>
      </c>
      <c r="C28" s="40" t="s">
        <v>585</v>
      </c>
      <c r="D28" s="40" t="s">
        <v>3251</v>
      </c>
      <c r="E28" s="40" t="s">
        <v>1459</v>
      </c>
      <c r="F28" s="40">
        <v>8</v>
      </c>
      <c r="G28" s="40">
        <v>22</v>
      </c>
      <c r="H28" s="40">
        <v>30</v>
      </c>
      <c r="I28" s="40">
        <v>2</v>
      </c>
      <c r="J28" s="40" t="s">
        <v>3252</v>
      </c>
      <c r="K28" s="40" t="s">
        <v>1751</v>
      </c>
      <c r="L28" s="40" t="s">
        <v>445</v>
      </c>
      <c r="M28" s="40">
        <v>4</v>
      </c>
      <c r="N28" s="40">
        <v>11</v>
      </c>
      <c r="O28" s="40">
        <v>15</v>
      </c>
      <c r="P28" s="40" t="s">
        <v>446</v>
      </c>
      <c r="Q28" s="40" t="s">
        <v>3253</v>
      </c>
      <c r="R28" s="40" t="s">
        <v>3254</v>
      </c>
      <c r="S28" s="40" t="s">
        <v>447</v>
      </c>
      <c r="T28" s="40" t="s">
        <v>3255</v>
      </c>
      <c r="U28" s="40" t="s">
        <v>3256</v>
      </c>
      <c r="V28" s="40" t="s">
        <v>449</v>
      </c>
      <c r="W28" s="40" t="s">
        <v>450</v>
      </c>
      <c r="X28" s="40" t="s">
        <v>448</v>
      </c>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t="s">
        <v>451</v>
      </c>
      <c r="BB28" s="40" t="s">
        <v>452</v>
      </c>
      <c r="BC28" s="40" t="s">
        <v>453</v>
      </c>
      <c r="BD28" s="40" t="s">
        <v>454</v>
      </c>
      <c r="BE28" s="40" t="s">
        <v>455</v>
      </c>
      <c r="BF28" s="40" t="s">
        <v>101</v>
      </c>
      <c r="BG28" s="40" t="s">
        <v>31</v>
      </c>
      <c r="BH28" s="40" t="s">
        <v>456</v>
      </c>
      <c r="BI28" s="40">
        <v>4</v>
      </c>
      <c r="BJ28" s="40">
        <v>11</v>
      </c>
      <c r="BK28" s="40">
        <v>15</v>
      </c>
      <c r="BL28" s="40" t="s">
        <v>457</v>
      </c>
      <c r="BM28" s="40" t="s">
        <v>458</v>
      </c>
      <c r="BN28" s="40" t="s">
        <v>459</v>
      </c>
      <c r="BO28" s="40" t="s">
        <v>3257</v>
      </c>
      <c r="BP28" s="40" t="s">
        <v>3258</v>
      </c>
      <c r="BQ28" s="40" t="s">
        <v>456</v>
      </c>
      <c r="BR28" s="40" t="s">
        <v>3259</v>
      </c>
      <c r="BS28" s="40" t="s">
        <v>3260</v>
      </c>
      <c r="BT28" s="40" t="s">
        <v>3258</v>
      </c>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t="s">
        <v>460</v>
      </c>
      <c r="CX28" s="40" t="s">
        <v>461</v>
      </c>
      <c r="CY28" s="40" t="s">
        <v>109</v>
      </c>
      <c r="CZ28" s="40" t="s">
        <v>462</v>
      </c>
      <c r="DA28" s="40" t="s">
        <v>455</v>
      </c>
      <c r="DB28" s="40" t="s">
        <v>101</v>
      </c>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1"/>
      <c r="EV28" s="41"/>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1"/>
      <c r="GR28" s="41"/>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c r="IV28" s="40"/>
      <c r="IW28" s="40"/>
      <c r="IX28" s="40"/>
      <c r="IY28" s="40"/>
      <c r="IZ28" s="40"/>
      <c r="JA28" s="40"/>
      <c r="JB28" s="40"/>
      <c r="JC28" s="40"/>
      <c r="JD28" s="40"/>
      <c r="JE28" s="40"/>
      <c r="JF28" s="40"/>
      <c r="JG28" s="40"/>
      <c r="JH28" s="40"/>
      <c r="JI28" s="40"/>
      <c r="JJ28" s="40"/>
      <c r="JK28" s="40"/>
      <c r="JL28" s="40"/>
      <c r="JM28" s="40"/>
      <c r="JN28" s="40"/>
      <c r="JO28" s="40"/>
      <c r="JP28" s="40"/>
      <c r="JQ28" s="40"/>
      <c r="JR28" s="40"/>
      <c r="JS28" s="40"/>
      <c r="JT28" s="40"/>
      <c r="JU28" s="40"/>
      <c r="JV28" s="40"/>
      <c r="JW28" s="40"/>
      <c r="JX28" s="40"/>
      <c r="JY28" s="40"/>
      <c r="JZ28" s="40"/>
      <c r="KA28" s="40"/>
      <c r="KB28" s="40"/>
      <c r="KC28" s="40"/>
      <c r="KD28" s="40"/>
      <c r="KE28" s="40"/>
      <c r="KF28" s="40"/>
      <c r="KG28" s="40"/>
      <c r="KH28" s="40"/>
      <c r="KI28" s="41"/>
      <c r="KJ28" s="41"/>
      <c r="KK28" s="40"/>
      <c r="KL28" s="40"/>
      <c r="KM28" s="40"/>
      <c r="KN28" s="40"/>
      <c r="KO28" s="40"/>
      <c r="KP28" s="40"/>
      <c r="KQ28" s="40"/>
      <c r="KR28" s="40"/>
      <c r="KS28" s="40"/>
      <c r="KT28" s="40"/>
      <c r="KU28" s="40"/>
      <c r="KV28" s="40"/>
      <c r="KW28" s="40"/>
      <c r="KX28" s="40"/>
      <c r="KY28" s="40"/>
      <c r="KZ28" s="40"/>
      <c r="LA28" s="40"/>
      <c r="LB28" s="40"/>
      <c r="LC28" s="40"/>
      <c r="LD28" s="40"/>
      <c r="LE28" s="40"/>
      <c r="LF28" s="40"/>
      <c r="LG28" s="40"/>
      <c r="LH28" s="40"/>
      <c r="LI28" s="40"/>
      <c r="LJ28" s="40"/>
      <c r="LK28" s="40"/>
      <c r="LL28" s="40"/>
      <c r="LM28" s="40"/>
      <c r="LN28" s="40"/>
      <c r="LO28" s="40"/>
      <c r="LP28" s="40"/>
      <c r="LQ28" s="40"/>
      <c r="LR28" s="40"/>
      <c r="LS28" s="40"/>
      <c r="LT28" s="40"/>
      <c r="LU28" s="40"/>
      <c r="LV28" s="40"/>
      <c r="LW28" s="40"/>
      <c r="LX28" s="40"/>
      <c r="LY28" s="40"/>
      <c r="LZ28" s="40"/>
      <c r="MA28" s="40"/>
      <c r="MB28" s="40"/>
      <c r="MC28" s="40"/>
      <c r="MD28" s="40"/>
      <c r="ME28" s="40"/>
      <c r="MF28" s="40"/>
      <c r="MG28" s="40"/>
      <c r="MH28" s="40"/>
      <c r="MI28" s="40"/>
      <c r="MJ28" s="40"/>
      <c r="MK28" s="40"/>
      <c r="ML28" s="40"/>
      <c r="MM28" s="40"/>
      <c r="MN28" s="40"/>
      <c r="MO28" s="40"/>
      <c r="MP28" s="40"/>
      <c r="MQ28" s="40"/>
      <c r="MR28" s="40"/>
      <c r="MS28" s="40"/>
      <c r="MT28" s="40"/>
      <c r="MU28" s="40"/>
      <c r="MV28" s="40"/>
      <c r="MW28" s="40"/>
      <c r="MX28" s="40"/>
      <c r="MY28" s="40"/>
      <c r="MZ28" s="40"/>
      <c r="NA28" s="40"/>
      <c r="NB28" s="40"/>
      <c r="NC28" s="40"/>
      <c r="ND28" s="40"/>
      <c r="NE28" s="40"/>
      <c r="NF28" s="40"/>
      <c r="NG28" s="40"/>
      <c r="NH28" s="40"/>
      <c r="NI28" s="40"/>
      <c r="NJ28" s="40"/>
      <c r="NK28" s="40"/>
      <c r="NL28" s="40"/>
      <c r="NM28" s="40"/>
      <c r="NN28" s="40"/>
      <c r="NO28" s="40"/>
      <c r="NP28" s="40"/>
      <c r="NQ28" s="40"/>
      <c r="NR28" s="40"/>
      <c r="NS28" s="40"/>
      <c r="NT28" s="40"/>
      <c r="NU28" s="40"/>
      <c r="NV28" s="40"/>
      <c r="NW28" s="40"/>
      <c r="NX28" s="40"/>
      <c r="NY28" s="40"/>
      <c r="NZ28" s="40"/>
      <c r="OA28" s="40"/>
      <c r="OB28" s="40"/>
      <c r="OC28" s="40"/>
      <c r="OD28" s="40"/>
      <c r="OE28" s="40"/>
      <c r="OF28" s="40"/>
      <c r="OG28" s="40"/>
      <c r="OH28" s="40"/>
      <c r="OI28" s="40"/>
      <c r="OJ28" s="40"/>
      <c r="OK28" s="40"/>
      <c r="OL28" s="40"/>
      <c r="OM28" s="40"/>
      <c r="ON28" s="40"/>
      <c r="OO28" s="40"/>
      <c r="OP28" s="40"/>
      <c r="OQ28" s="40"/>
      <c r="OR28" s="40"/>
      <c r="OS28" s="40"/>
      <c r="OT28" s="40"/>
      <c r="OU28" s="40"/>
      <c r="OV28" s="40"/>
      <c r="OW28" s="40"/>
      <c r="OX28" s="40"/>
      <c r="OY28" s="40"/>
      <c r="OZ28" s="40"/>
      <c r="PA28" s="40"/>
      <c r="PB28" s="40"/>
      <c r="PC28" s="40"/>
      <c r="PD28" s="40"/>
      <c r="PE28" s="40"/>
      <c r="PF28" s="40"/>
      <c r="PG28" s="40"/>
      <c r="PH28" s="40"/>
      <c r="PI28" s="40"/>
      <c r="PJ28" s="40"/>
      <c r="PK28" s="40"/>
      <c r="PL28" s="40"/>
      <c r="PM28" s="40"/>
      <c r="PN28" s="40"/>
      <c r="PO28" s="40"/>
      <c r="PP28" s="40"/>
      <c r="PQ28" s="40"/>
      <c r="PR28" s="40"/>
      <c r="PS28" s="40"/>
      <c r="PT28" s="40"/>
      <c r="PU28" s="40"/>
      <c r="PV28" s="40"/>
      <c r="PW28" s="40"/>
      <c r="PX28" s="40"/>
      <c r="PY28" s="40"/>
      <c r="PZ28" s="40"/>
      <c r="QA28" s="40"/>
      <c r="QB28" s="40"/>
      <c r="QC28" s="40"/>
      <c r="QD28" s="40"/>
      <c r="QE28" s="40"/>
      <c r="QF28" s="40"/>
      <c r="QG28" s="40"/>
      <c r="QH28" s="40"/>
      <c r="QI28" s="40"/>
      <c r="QJ28" s="40"/>
      <c r="QK28" s="40"/>
      <c r="QL28" s="40"/>
      <c r="QM28" s="40"/>
      <c r="QN28" s="40"/>
      <c r="QO28" s="40"/>
      <c r="QP28" s="40"/>
      <c r="QQ28" s="40"/>
      <c r="QR28" s="40"/>
      <c r="QS28" s="40"/>
      <c r="QT28" s="40"/>
      <c r="QU28" s="40"/>
      <c r="QV28" s="40"/>
      <c r="QW28" s="40"/>
      <c r="QX28" s="40"/>
      <c r="QY28" s="40"/>
      <c r="QZ28" s="40"/>
      <c r="RA28" s="40"/>
      <c r="RB28" s="40"/>
      <c r="RC28" s="40"/>
      <c r="RD28" s="40"/>
      <c r="RE28" s="40"/>
      <c r="RF28" s="40"/>
      <c r="RG28" s="40"/>
      <c r="RH28" s="40"/>
      <c r="RI28" s="40"/>
      <c r="RJ28" s="40"/>
      <c r="RK28" s="40"/>
      <c r="RL28" s="40"/>
      <c r="RM28" s="40"/>
      <c r="RN28" s="40"/>
      <c r="RO28" s="40"/>
      <c r="RP28" s="40"/>
      <c r="RQ28" s="40"/>
      <c r="RR28" s="40"/>
      <c r="RS28" s="40"/>
      <c r="RT28" s="40"/>
      <c r="RU28" s="40"/>
      <c r="RV28" s="40"/>
      <c r="RW28" s="40" t="s">
        <v>463</v>
      </c>
      <c r="RX28" s="40" t="s">
        <v>464</v>
      </c>
      <c r="RY28" s="40" t="s">
        <v>465</v>
      </c>
      <c r="RZ28" s="40" t="s">
        <v>466</v>
      </c>
      <c r="SA28" s="40" t="s">
        <v>557</v>
      </c>
      <c r="SB28" s="40" t="s">
        <v>467</v>
      </c>
      <c r="SC28" s="40" t="s">
        <v>1752</v>
      </c>
      <c r="SD28" s="40" t="s">
        <v>468</v>
      </c>
      <c r="SE28" s="40"/>
      <c r="SF28" s="40"/>
      <c r="SG28" s="40"/>
      <c r="SH28" s="40"/>
      <c r="SI28" s="40"/>
      <c r="SJ28" s="40"/>
      <c r="SK28" s="40"/>
      <c r="SL28" s="40"/>
      <c r="SM28" s="40"/>
      <c r="SN28" s="40"/>
      <c r="SO28" s="40"/>
      <c r="SP28" s="40"/>
      <c r="SQ28" s="40"/>
      <c r="SR28" s="40"/>
      <c r="SS28" s="40"/>
      <c r="ST28" s="40"/>
      <c r="SU28" s="40"/>
      <c r="SV28" s="40"/>
      <c r="SW28" s="40"/>
      <c r="SX28" s="40"/>
      <c r="SY28" s="40"/>
      <c r="SZ28" s="40"/>
      <c r="TA28" s="40"/>
      <c r="TB28" s="40"/>
      <c r="TC28" s="40"/>
      <c r="TD28" s="40"/>
      <c r="TE28" s="40"/>
      <c r="TF28" s="40"/>
      <c r="TG28" s="40"/>
      <c r="TH28" s="40"/>
      <c r="TI28" s="40"/>
      <c r="TJ28" s="40"/>
      <c r="TK28" s="42" t="s">
        <v>3261</v>
      </c>
      <c r="TL28" s="42" t="s">
        <v>3262</v>
      </c>
      <c r="TM28" s="42" t="s">
        <v>3263</v>
      </c>
      <c r="TN28" s="42" t="s">
        <v>3264</v>
      </c>
      <c r="TO28" s="42" t="s">
        <v>3265</v>
      </c>
      <c r="TP28" s="42" t="s">
        <v>3266</v>
      </c>
      <c r="TQ28" s="42" t="s">
        <v>3267</v>
      </c>
      <c r="TR28" s="42" t="s">
        <v>3268</v>
      </c>
      <c r="TS28" s="42" t="s">
        <v>3269</v>
      </c>
      <c r="TT28" s="42" t="s">
        <v>3270</v>
      </c>
      <c r="TU28" s="40"/>
      <c r="TV28" s="40"/>
      <c r="TW28" s="40"/>
      <c r="TX28" s="40"/>
      <c r="TY28" s="40"/>
      <c r="TZ28" s="40"/>
      <c r="UA28" s="40"/>
      <c r="UB28" s="40"/>
      <c r="UC28" s="40"/>
      <c r="UD28" s="40"/>
      <c r="UE28" s="40"/>
    </row>
    <row r="29" spans="1:551" s="43" customFormat="1" ht="15" customHeight="1" x14ac:dyDescent="0.25">
      <c r="A29" s="40" t="s">
        <v>270</v>
      </c>
      <c r="B29" s="40" t="s">
        <v>164</v>
      </c>
      <c r="C29" s="40" t="s">
        <v>585</v>
      </c>
      <c r="D29" s="40" t="s">
        <v>625</v>
      </c>
      <c r="E29" s="40" t="s">
        <v>108</v>
      </c>
      <c r="F29" s="40">
        <v>35</v>
      </c>
      <c r="G29" s="40">
        <v>40</v>
      </c>
      <c r="H29" s="40">
        <v>75</v>
      </c>
      <c r="I29" s="40">
        <v>6</v>
      </c>
      <c r="J29" s="40" t="s">
        <v>2239</v>
      </c>
      <c r="K29" s="40" t="s">
        <v>10</v>
      </c>
      <c r="L29" s="40" t="s">
        <v>2240</v>
      </c>
      <c r="M29" s="40">
        <v>15</v>
      </c>
      <c r="N29" s="40">
        <v>0</v>
      </c>
      <c r="O29" s="40">
        <v>15</v>
      </c>
      <c r="P29" s="40" t="s">
        <v>2241</v>
      </c>
      <c r="Q29" s="40" t="s">
        <v>2242</v>
      </c>
      <c r="R29" s="40" t="s">
        <v>4010</v>
      </c>
      <c r="S29" s="40" t="s">
        <v>4011</v>
      </c>
      <c r="T29" s="40" t="s">
        <v>4012</v>
      </c>
      <c r="U29" s="40" t="s">
        <v>2244</v>
      </c>
      <c r="V29" s="40" t="s">
        <v>4013</v>
      </c>
      <c r="W29" s="40" t="s">
        <v>3121</v>
      </c>
      <c r="X29" s="40" t="s">
        <v>4012</v>
      </c>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t="s">
        <v>2245</v>
      </c>
      <c r="BB29" s="40" t="s">
        <v>4014</v>
      </c>
      <c r="BC29" s="40" t="s">
        <v>1460</v>
      </c>
      <c r="BD29" s="40" t="s">
        <v>629</v>
      </c>
      <c r="BE29" s="40" t="s">
        <v>2246</v>
      </c>
      <c r="BF29" s="40" t="s">
        <v>101</v>
      </c>
      <c r="BG29" s="40" t="s">
        <v>31</v>
      </c>
      <c r="BH29" s="40" t="s">
        <v>4015</v>
      </c>
      <c r="BI29" s="40">
        <v>10</v>
      </c>
      <c r="BJ29" s="40">
        <v>20</v>
      </c>
      <c r="BK29" s="40">
        <v>30</v>
      </c>
      <c r="BL29" s="40" t="s">
        <v>4016</v>
      </c>
      <c r="BM29" s="40" t="s">
        <v>4017</v>
      </c>
      <c r="BN29" s="40" t="s">
        <v>4018</v>
      </c>
      <c r="BO29" s="40" t="s">
        <v>4019</v>
      </c>
      <c r="BP29" s="40" t="s">
        <v>4020</v>
      </c>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t="s">
        <v>4021</v>
      </c>
      <c r="CX29" s="40" t="s">
        <v>4022</v>
      </c>
      <c r="CY29" s="40" t="s">
        <v>2247</v>
      </c>
      <c r="CZ29" s="40" t="s">
        <v>2248</v>
      </c>
      <c r="DA29" s="40" t="s">
        <v>4023</v>
      </c>
      <c r="DB29" s="40" t="s">
        <v>99</v>
      </c>
      <c r="DC29" s="40" t="s">
        <v>32</v>
      </c>
      <c r="DD29" s="40" t="s">
        <v>2249</v>
      </c>
      <c r="DE29" s="40">
        <v>10</v>
      </c>
      <c r="DF29" s="40">
        <v>20</v>
      </c>
      <c r="DG29" s="40">
        <v>30</v>
      </c>
      <c r="DH29" s="40" t="s">
        <v>2250</v>
      </c>
      <c r="DI29" s="40" t="s">
        <v>2251</v>
      </c>
      <c r="DJ29" s="40" t="s">
        <v>4024</v>
      </c>
      <c r="DK29" s="40" t="s">
        <v>2252</v>
      </c>
      <c r="DL29" s="40" t="s">
        <v>4025</v>
      </c>
      <c r="DM29" s="40" t="s">
        <v>2254</v>
      </c>
      <c r="DN29" s="40" t="s">
        <v>4026</v>
      </c>
      <c r="DO29" s="40" t="s">
        <v>2255</v>
      </c>
      <c r="DP29" s="40" t="s">
        <v>2253</v>
      </c>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t="s">
        <v>4027</v>
      </c>
      <c r="ET29" s="40" t="s">
        <v>4028</v>
      </c>
      <c r="EU29" s="40" t="s">
        <v>2256</v>
      </c>
      <c r="EV29" s="40" t="s">
        <v>2257</v>
      </c>
      <c r="EW29" s="40" t="s">
        <v>4029</v>
      </c>
      <c r="EX29" s="40" t="s">
        <v>99</v>
      </c>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c r="IU29" s="40"/>
      <c r="IV29" s="40"/>
      <c r="IW29" s="40"/>
      <c r="IX29" s="40"/>
      <c r="IY29" s="40"/>
      <c r="IZ29" s="40"/>
      <c r="JA29" s="40"/>
      <c r="JB29" s="40"/>
      <c r="JC29" s="40"/>
      <c r="JD29" s="40"/>
      <c r="JE29" s="40"/>
      <c r="JF29" s="40"/>
      <c r="JG29" s="40"/>
      <c r="JH29" s="40"/>
      <c r="JI29" s="40"/>
      <c r="JJ29" s="40"/>
      <c r="JK29" s="40"/>
      <c r="JL29" s="40"/>
      <c r="JM29" s="40"/>
      <c r="JN29" s="40"/>
      <c r="JO29" s="40"/>
      <c r="JP29" s="40"/>
      <c r="JQ29" s="40"/>
      <c r="JR29" s="40"/>
      <c r="JS29" s="40"/>
      <c r="JT29" s="40"/>
      <c r="JU29" s="40"/>
      <c r="JV29" s="40"/>
      <c r="JW29" s="40"/>
      <c r="JX29" s="40"/>
      <c r="JY29" s="40"/>
      <c r="JZ29" s="40"/>
      <c r="KA29" s="40"/>
      <c r="KB29" s="40"/>
      <c r="KC29" s="40"/>
      <c r="KD29" s="40"/>
      <c r="KE29" s="40"/>
      <c r="KF29" s="40"/>
      <c r="KG29" s="40"/>
      <c r="KH29" s="40"/>
      <c r="KI29" s="40"/>
      <c r="KJ29" s="40"/>
      <c r="KK29" s="40"/>
      <c r="KL29" s="40"/>
      <c r="KM29" s="40"/>
      <c r="KN29" s="40"/>
      <c r="KO29" s="40"/>
      <c r="KP29" s="40"/>
      <c r="KQ29" s="40"/>
      <c r="KR29" s="40"/>
      <c r="KS29" s="40"/>
      <c r="KT29" s="40"/>
      <c r="KU29" s="40"/>
      <c r="KV29" s="40"/>
      <c r="KW29" s="40"/>
      <c r="KX29" s="40"/>
      <c r="KY29" s="40"/>
      <c r="KZ29" s="40"/>
      <c r="LA29" s="40"/>
      <c r="LB29" s="40"/>
      <c r="LC29" s="40"/>
      <c r="LD29" s="40"/>
      <c r="LE29" s="40"/>
      <c r="LF29" s="40"/>
      <c r="LG29" s="40"/>
      <c r="LH29" s="40"/>
      <c r="LI29" s="40"/>
      <c r="LJ29" s="40"/>
      <c r="LK29" s="40"/>
      <c r="LL29" s="40"/>
      <c r="LM29" s="40"/>
      <c r="LN29" s="40"/>
      <c r="LO29" s="40"/>
      <c r="LP29" s="40"/>
      <c r="LQ29" s="40"/>
      <c r="LR29" s="40"/>
      <c r="LS29" s="40"/>
      <c r="LT29" s="40"/>
      <c r="LU29" s="40"/>
      <c r="LV29" s="40"/>
      <c r="LW29" s="40"/>
      <c r="LX29" s="40"/>
      <c r="LY29" s="40"/>
      <c r="LZ29" s="40"/>
      <c r="MA29" s="40"/>
      <c r="MB29" s="40"/>
      <c r="MC29" s="40"/>
      <c r="MD29" s="40"/>
      <c r="ME29" s="40"/>
      <c r="MF29" s="40"/>
      <c r="MG29" s="40"/>
      <c r="MH29" s="40"/>
      <c r="MI29" s="40"/>
      <c r="MJ29" s="40"/>
      <c r="MK29" s="40"/>
      <c r="ML29" s="40"/>
      <c r="MM29" s="40"/>
      <c r="MN29" s="40"/>
      <c r="MO29" s="40"/>
      <c r="MP29" s="40"/>
      <c r="MQ29" s="40"/>
      <c r="MR29" s="40"/>
      <c r="MS29" s="40"/>
      <c r="MT29" s="40"/>
      <c r="MU29" s="40"/>
      <c r="MV29" s="40"/>
      <c r="MW29" s="40"/>
      <c r="MX29" s="40"/>
      <c r="MY29" s="40"/>
      <c r="MZ29" s="40"/>
      <c r="NA29" s="40"/>
      <c r="NB29" s="40"/>
      <c r="NC29" s="40"/>
      <c r="ND29" s="40"/>
      <c r="NE29" s="40"/>
      <c r="NF29" s="40"/>
      <c r="NG29" s="40"/>
      <c r="NH29" s="40"/>
      <c r="NI29" s="40"/>
      <c r="NJ29" s="40"/>
      <c r="NK29" s="40"/>
      <c r="NL29" s="40"/>
      <c r="NM29" s="40"/>
      <c r="NN29" s="40"/>
      <c r="NO29" s="40"/>
      <c r="NP29" s="40"/>
      <c r="NQ29" s="40"/>
      <c r="NR29" s="40"/>
      <c r="NS29" s="40"/>
      <c r="NT29" s="40"/>
      <c r="NU29" s="40"/>
      <c r="NV29" s="40"/>
      <c r="NW29" s="40"/>
      <c r="NX29" s="40"/>
      <c r="NY29" s="40"/>
      <c r="NZ29" s="40"/>
      <c r="OA29" s="40"/>
      <c r="OB29" s="40"/>
      <c r="OC29" s="40"/>
      <c r="OD29" s="40"/>
      <c r="OE29" s="40"/>
      <c r="OF29" s="40"/>
      <c r="OG29" s="40"/>
      <c r="OH29" s="40"/>
      <c r="OI29" s="40"/>
      <c r="OJ29" s="40"/>
      <c r="OK29" s="40"/>
      <c r="OL29" s="40"/>
      <c r="OM29" s="40"/>
      <c r="ON29" s="40"/>
      <c r="OO29" s="40"/>
      <c r="OP29" s="40"/>
      <c r="OQ29" s="40"/>
      <c r="OR29" s="40"/>
      <c r="OS29" s="40"/>
      <c r="OT29" s="40"/>
      <c r="OU29" s="40"/>
      <c r="OV29" s="40"/>
      <c r="OW29" s="40"/>
      <c r="OX29" s="40"/>
      <c r="OY29" s="40"/>
      <c r="OZ29" s="40"/>
      <c r="PA29" s="40"/>
      <c r="PB29" s="40"/>
      <c r="PC29" s="40"/>
      <c r="PD29" s="40"/>
      <c r="PE29" s="40"/>
      <c r="PF29" s="40"/>
      <c r="PG29" s="40"/>
      <c r="PH29" s="40"/>
      <c r="PI29" s="40"/>
      <c r="PJ29" s="40"/>
      <c r="PK29" s="40"/>
      <c r="PL29" s="40"/>
      <c r="PM29" s="40"/>
      <c r="PN29" s="40"/>
      <c r="PO29" s="40"/>
      <c r="PP29" s="40"/>
      <c r="PQ29" s="40"/>
      <c r="PR29" s="40"/>
      <c r="PS29" s="40"/>
      <c r="PT29" s="40"/>
      <c r="PU29" s="40"/>
      <c r="PV29" s="40"/>
      <c r="PW29" s="40"/>
      <c r="PX29" s="40"/>
      <c r="PY29" s="40"/>
      <c r="PZ29" s="40"/>
      <c r="QA29" s="40"/>
      <c r="QB29" s="40"/>
      <c r="QC29" s="40"/>
      <c r="QD29" s="40"/>
      <c r="QE29" s="40"/>
      <c r="QF29" s="40"/>
      <c r="QG29" s="40"/>
      <c r="QH29" s="40"/>
      <c r="QI29" s="40"/>
      <c r="QJ29" s="40"/>
      <c r="QK29" s="40"/>
      <c r="QL29" s="40"/>
      <c r="QM29" s="40"/>
      <c r="QN29" s="40"/>
      <c r="QO29" s="40"/>
      <c r="QP29" s="40"/>
      <c r="QQ29" s="40"/>
      <c r="QR29" s="40"/>
      <c r="QS29" s="40"/>
      <c r="QT29" s="40"/>
      <c r="QU29" s="40"/>
      <c r="QV29" s="40"/>
      <c r="QW29" s="40"/>
      <c r="QX29" s="40"/>
      <c r="QY29" s="40"/>
      <c r="QZ29" s="40"/>
      <c r="RA29" s="40"/>
      <c r="RB29" s="40"/>
      <c r="RC29" s="40"/>
      <c r="RD29" s="40"/>
      <c r="RE29" s="40"/>
      <c r="RF29" s="40"/>
      <c r="RG29" s="40"/>
      <c r="RH29" s="40"/>
      <c r="RI29" s="40"/>
      <c r="RJ29" s="40"/>
      <c r="RK29" s="40"/>
      <c r="RL29" s="40"/>
      <c r="RM29" s="40"/>
      <c r="RN29" s="40"/>
      <c r="RO29" s="40"/>
      <c r="RP29" s="40"/>
      <c r="RQ29" s="40"/>
      <c r="RR29" s="40"/>
      <c r="RS29" s="40"/>
      <c r="RT29" s="40"/>
      <c r="RU29" s="40"/>
      <c r="RV29" s="40"/>
      <c r="RW29" s="40" t="s">
        <v>1560</v>
      </c>
      <c r="RX29" s="40" t="s">
        <v>3164</v>
      </c>
      <c r="RY29" s="40" t="s">
        <v>1562</v>
      </c>
      <c r="RZ29" s="40" t="s">
        <v>3136</v>
      </c>
      <c r="SA29" s="40" t="s">
        <v>1033</v>
      </c>
      <c r="SB29" s="40" t="s">
        <v>3165</v>
      </c>
      <c r="SC29" s="40" t="s">
        <v>1120</v>
      </c>
      <c r="SD29" s="40" t="s">
        <v>3878</v>
      </c>
      <c r="SE29" s="40" t="s">
        <v>695</v>
      </c>
      <c r="SF29" s="40" t="s">
        <v>663</v>
      </c>
      <c r="SG29" s="40"/>
      <c r="SH29" s="40"/>
      <c r="SI29" s="40"/>
      <c r="SJ29" s="40"/>
      <c r="SK29" s="40"/>
      <c r="SL29" s="40"/>
      <c r="SM29" s="40"/>
      <c r="SN29" s="40"/>
      <c r="SO29" s="40"/>
      <c r="SP29" s="40"/>
      <c r="SQ29" s="40"/>
      <c r="SR29" s="40"/>
      <c r="SS29" s="40"/>
      <c r="ST29" s="40"/>
      <c r="SU29" s="40"/>
      <c r="SV29" s="40"/>
      <c r="SW29" s="40"/>
      <c r="SX29" s="40"/>
      <c r="SY29" s="40"/>
      <c r="SZ29" s="40"/>
      <c r="TA29" s="40"/>
      <c r="TB29" s="40"/>
      <c r="TC29" s="40"/>
      <c r="TD29" s="40"/>
      <c r="TE29" s="40"/>
      <c r="TF29" s="40"/>
      <c r="TG29" s="40"/>
      <c r="TH29" s="40"/>
      <c r="TI29" s="40"/>
      <c r="TJ29" s="40"/>
      <c r="TK29" s="3" t="s">
        <v>4030</v>
      </c>
      <c r="TL29" s="3" t="s">
        <v>4031</v>
      </c>
      <c r="TM29" s="3" t="s">
        <v>4032</v>
      </c>
      <c r="TN29" s="3" t="s">
        <v>4033</v>
      </c>
      <c r="TO29" s="3" t="s">
        <v>4034</v>
      </c>
      <c r="TP29" s="3" t="s">
        <v>4035</v>
      </c>
      <c r="TQ29" s="3" t="s">
        <v>4036</v>
      </c>
      <c r="TR29" s="3" t="s">
        <v>4037</v>
      </c>
      <c r="TS29" s="3" t="s">
        <v>4038</v>
      </c>
      <c r="TT29" s="3" t="s">
        <v>4039</v>
      </c>
      <c r="TU29" s="40"/>
      <c r="TV29" s="40"/>
      <c r="TW29" s="40"/>
      <c r="TX29" s="40"/>
      <c r="TY29" s="40"/>
      <c r="TZ29" s="40"/>
      <c r="UA29" s="40"/>
      <c r="UB29" s="40"/>
      <c r="UC29" s="40"/>
      <c r="UD29" s="40"/>
      <c r="UE29" s="40"/>
    </row>
    <row r="30" spans="1:551" s="43" customFormat="1" ht="15" customHeight="1" x14ac:dyDescent="0.25">
      <c r="A30" s="40" t="s">
        <v>255</v>
      </c>
      <c r="B30" s="40" t="s">
        <v>1766</v>
      </c>
      <c r="C30" s="40" t="s">
        <v>585</v>
      </c>
      <c r="D30" s="40" t="s">
        <v>1754</v>
      </c>
      <c r="E30" s="40" t="s">
        <v>115</v>
      </c>
      <c r="F30" s="40">
        <v>9</v>
      </c>
      <c r="G30" s="40">
        <v>21</v>
      </c>
      <c r="H30" s="40">
        <v>30</v>
      </c>
      <c r="I30" s="40">
        <v>2</v>
      </c>
      <c r="J30" s="40" t="s">
        <v>481</v>
      </c>
      <c r="K30" s="40" t="s">
        <v>10</v>
      </c>
      <c r="L30" s="40" t="s">
        <v>482</v>
      </c>
      <c r="M30" s="40">
        <v>3</v>
      </c>
      <c r="N30" s="40">
        <v>7</v>
      </c>
      <c r="O30" s="40">
        <v>10</v>
      </c>
      <c r="P30" s="40" t="s">
        <v>483</v>
      </c>
      <c r="Q30" s="40" t="s">
        <v>484</v>
      </c>
      <c r="R30" s="40" t="s">
        <v>1767</v>
      </c>
      <c r="S30" s="40" t="s">
        <v>3121</v>
      </c>
      <c r="T30" s="40" t="s">
        <v>1768</v>
      </c>
      <c r="U30" s="40" t="s">
        <v>485</v>
      </c>
      <c r="V30" s="40" t="s">
        <v>1769</v>
      </c>
      <c r="W30" s="40" t="s">
        <v>1770</v>
      </c>
      <c r="X30" s="40" t="s">
        <v>1768</v>
      </c>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t="s">
        <v>1771</v>
      </c>
      <c r="BB30" s="40" t="s">
        <v>1772</v>
      </c>
      <c r="BC30" s="40" t="s">
        <v>1773</v>
      </c>
      <c r="BD30" s="40" t="s">
        <v>1761</v>
      </c>
      <c r="BE30" s="40" t="s">
        <v>1762</v>
      </c>
      <c r="BF30" s="40" t="s">
        <v>101</v>
      </c>
      <c r="BG30" s="40" t="s">
        <v>31</v>
      </c>
      <c r="BH30" s="40" t="s">
        <v>486</v>
      </c>
      <c r="BI30" s="40">
        <v>6</v>
      </c>
      <c r="BJ30" s="40">
        <v>14</v>
      </c>
      <c r="BK30" s="40">
        <v>20</v>
      </c>
      <c r="BL30" s="40" t="s">
        <v>1774</v>
      </c>
      <c r="BM30" s="40" t="s">
        <v>487</v>
      </c>
      <c r="BN30" s="40" t="s">
        <v>1775</v>
      </c>
      <c r="BO30" s="40" t="s">
        <v>1776</v>
      </c>
      <c r="BP30" s="40" t="s">
        <v>1777</v>
      </c>
      <c r="BQ30" s="40" t="s">
        <v>488</v>
      </c>
      <c r="BR30" s="40" t="s">
        <v>1778</v>
      </c>
      <c r="BS30" s="40" t="s">
        <v>489</v>
      </c>
      <c r="BT30" s="40" t="s">
        <v>1779</v>
      </c>
      <c r="BU30" s="40" t="s">
        <v>245</v>
      </c>
      <c r="BV30" s="40" t="s">
        <v>1780</v>
      </c>
      <c r="BW30" s="40" t="s">
        <v>1781</v>
      </c>
      <c r="BX30" s="40" t="s">
        <v>554</v>
      </c>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t="s">
        <v>1782</v>
      </c>
      <c r="CX30" s="40" t="s">
        <v>1783</v>
      </c>
      <c r="CY30" s="40" t="s">
        <v>1773</v>
      </c>
      <c r="CZ30" s="40" t="s">
        <v>1761</v>
      </c>
      <c r="DA30" s="40" t="s">
        <v>1762</v>
      </c>
      <c r="DB30" s="40" t="s">
        <v>101</v>
      </c>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1"/>
      <c r="EV30" s="41"/>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1"/>
      <c r="GR30" s="41"/>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c r="IV30" s="40"/>
      <c r="IW30" s="40"/>
      <c r="IX30" s="40"/>
      <c r="IY30" s="40"/>
      <c r="IZ30" s="40"/>
      <c r="JA30" s="40"/>
      <c r="JB30" s="40"/>
      <c r="JC30" s="40"/>
      <c r="JD30" s="40"/>
      <c r="JE30" s="40"/>
      <c r="JF30" s="40"/>
      <c r="JG30" s="40"/>
      <c r="JH30" s="40"/>
      <c r="JI30" s="40"/>
      <c r="JJ30" s="40"/>
      <c r="JK30" s="40"/>
      <c r="JL30" s="40"/>
      <c r="JM30" s="40"/>
      <c r="JN30" s="40"/>
      <c r="JO30" s="40"/>
      <c r="JP30" s="40"/>
      <c r="JQ30" s="40"/>
      <c r="JR30" s="40"/>
      <c r="JS30" s="40"/>
      <c r="JT30" s="40"/>
      <c r="JU30" s="40"/>
      <c r="JV30" s="40"/>
      <c r="JW30" s="40"/>
      <c r="JX30" s="40"/>
      <c r="JY30" s="40"/>
      <c r="JZ30" s="40"/>
      <c r="KA30" s="40"/>
      <c r="KB30" s="40"/>
      <c r="KC30" s="40"/>
      <c r="KD30" s="40"/>
      <c r="KE30" s="40"/>
      <c r="KF30" s="40"/>
      <c r="KG30" s="40"/>
      <c r="KH30" s="40"/>
      <c r="KI30" s="41"/>
      <c r="KJ30" s="41"/>
      <c r="KK30" s="40"/>
      <c r="KL30" s="40"/>
      <c r="KM30" s="40"/>
      <c r="KN30" s="40"/>
      <c r="KO30" s="40"/>
      <c r="KP30" s="40"/>
      <c r="KQ30" s="40"/>
      <c r="KR30" s="40"/>
      <c r="KS30" s="40"/>
      <c r="KT30" s="40"/>
      <c r="KU30" s="40"/>
      <c r="KV30" s="40"/>
      <c r="KW30" s="40"/>
      <c r="KX30" s="40"/>
      <c r="KY30" s="40"/>
      <c r="KZ30" s="40"/>
      <c r="LA30" s="40"/>
      <c r="LB30" s="40"/>
      <c r="LC30" s="40"/>
      <c r="LD30" s="40"/>
      <c r="LE30" s="40"/>
      <c r="LF30" s="40"/>
      <c r="LG30" s="40"/>
      <c r="LH30" s="40"/>
      <c r="LI30" s="40"/>
      <c r="LJ30" s="40"/>
      <c r="LK30" s="40"/>
      <c r="LL30" s="40"/>
      <c r="LM30" s="40"/>
      <c r="LN30" s="40"/>
      <c r="LO30" s="40"/>
      <c r="LP30" s="40"/>
      <c r="LQ30" s="40"/>
      <c r="LR30" s="40"/>
      <c r="LS30" s="40"/>
      <c r="LT30" s="40"/>
      <c r="LU30" s="40"/>
      <c r="LV30" s="40"/>
      <c r="LW30" s="40"/>
      <c r="LX30" s="40"/>
      <c r="LY30" s="40"/>
      <c r="LZ30" s="40"/>
      <c r="MA30" s="40"/>
      <c r="MB30" s="40"/>
      <c r="MC30" s="40"/>
      <c r="MD30" s="40"/>
      <c r="ME30" s="40"/>
      <c r="MF30" s="40"/>
      <c r="MG30" s="40"/>
      <c r="MH30" s="40"/>
      <c r="MI30" s="40"/>
      <c r="MJ30" s="40"/>
      <c r="MK30" s="40"/>
      <c r="ML30" s="40"/>
      <c r="MM30" s="40"/>
      <c r="MN30" s="40"/>
      <c r="MO30" s="40"/>
      <c r="MP30" s="40"/>
      <c r="MQ30" s="40"/>
      <c r="MR30" s="40"/>
      <c r="MS30" s="40"/>
      <c r="MT30" s="40"/>
      <c r="MU30" s="40"/>
      <c r="MV30" s="40"/>
      <c r="MW30" s="40"/>
      <c r="MX30" s="40"/>
      <c r="MY30" s="40"/>
      <c r="MZ30" s="40"/>
      <c r="NA30" s="40"/>
      <c r="NB30" s="40"/>
      <c r="NC30" s="40"/>
      <c r="ND30" s="40"/>
      <c r="NE30" s="40"/>
      <c r="NF30" s="40"/>
      <c r="NG30" s="40"/>
      <c r="NH30" s="40"/>
      <c r="NI30" s="40"/>
      <c r="NJ30" s="40"/>
      <c r="NK30" s="40"/>
      <c r="NL30" s="40"/>
      <c r="NM30" s="40"/>
      <c r="NN30" s="40"/>
      <c r="NO30" s="40"/>
      <c r="NP30" s="40"/>
      <c r="NQ30" s="40"/>
      <c r="NR30" s="40"/>
      <c r="NS30" s="40"/>
      <c r="NT30" s="40"/>
      <c r="NU30" s="40"/>
      <c r="NV30" s="40"/>
      <c r="NW30" s="40"/>
      <c r="NX30" s="40"/>
      <c r="NY30" s="40"/>
      <c r="NZ30" s="40"/>
      <c r="OA30" s="40"/>
      <c r="OB30" s="40"/>
      <c r="OC30" s="40"/>
      <c r="OD30" s="40"/>
      <c r="OE30" s="40"/>
      <c r="OF30" s="40"/>
      <c r="OG30" s="40"/>
      <c r="OH30" s="40"/>
      <c r="OI30" s="40"/>
      <c r="OJ30" s="40"/>
      <c r="OK30" s="40"/>
      <c r="OL30" s="40"/>
      <c r="OM30" s="40"/>
      <c r="ON30" s="40"/>
      <c r="OO30" s="40"/>
      <c r="OP30" s="40"/>
      <c r="OQ30" s="40"/>
      <c r="OR30" s="40"/>
      <c r="OS30" s="40"/>
      <c r="OT30" s="40"/>
      <c r="OU30" s="40"/>
      <c r="OV30" s="40"/>
      <c r="OW30" s="40"/>
      <c r="OX30" s="40"/>
      <c r="OY30" s="40"/>
      <c r="OZ30" s="40"/>
      <c r="PA30" s="40"/>
      <c r="PB30" s="40"/>
      <c r="PC30" s="40"/>
      <c r="PD30" s="40"/>
      <c r="PE30" s="40"/>
      <c r="PF30" s="40"/>
      <c r="PG30" s="40"/>
      <c r="PH30" s="40"/>
      <c r="PI30" s="40"/>
      <c r="PJ30" s="40"/>
      <c r="PK30" s="40"/>
      <c r="PL30" s="40"/>
      <c r="PM30" s="40"/>
      <c r="PN30" s="40"/>
      <c r="PO30" s="40"/>
      <c r="PP30" s="40"/>
      <c r="PQ30" s="40"/>
      <c r="PR30" s="40"/>
      <c r="PS30" s="40"/>
      <c r="PT30" s="40"/>
      <c r="PU30" s="40"/>
      <c r="PV30" s="40"/>
      <c r="PW30" s="40"/>
      <c r="PX30" s="40"/>
      <c r="PY30" s="40"/>
      <c r="PZ30" s="40"/>
      <c r="QA30" s="40"/>
      <c r="QB30" s="40"/>
      <c r="QC30" s="40"/>
      <c r="QD30" s="40"/>
      <c r="QE30" s="40"/>
      <c r="QF30" s="40"/>
      <c r="QG30" s="40"/>
      <c r="QH30" s="40"/>
      <c r="QI30" s="40"/>
      <c r="QJ30" s="40"/>
      <c r="QK30" s="40"/>
      <c r="QL30" s="40"/>
      <c r="QM30" s="40"/>
      <c r="QN30" s="40"/>
      <c r="QO30" s="40"/>
      <c r="QP30" s="40"/>
      <c r="QQ30" s="40"/>
      <c r="QR30" s="40"/>
      <c r="QS30" s="40"/>
      <c r="QT30" s="40"/>
      <c r="QU30" s="40"/>
      <c r="QV30" s="40"/>
      <c r="QW30" s="40"/>
      <c r="QX30" s="40"/>
      <c r="QY30" s="40"/>
      <c r="QZ30" s="40"/>
      <c r="RA30" s="40"/>
      <c r="RB30" s="40"/>
      <c r="RC30" s="40"/>
      <c r="RD30" s="40"/>
      <c r="RE30" s="40"/>
      <c r="RF30" s="40"/>
      <c r="RG30" s="40"/>
      <c r="RH30" s="40"/>
      <c r="RI30" s="40"/>
      <c r="RJ30" s="40"/>
      <c r="RK30" s="40"/>
      <c r="RL30" s="40"/>
      <c r="RM30" s="40"/>
      <c r="RN30" s="40"/>
      <c r="RO30" s="40"/>
      <c r="RP30" s="40"/>
      <c r="RQ30" s="40"/>
      <c r="RR30" s="40"/>
      <c r="RS30" s="40"/>
      <c r="RT30" s="40"/>
      <c r="RU30" s="40"/>
      <c r="RV30" s="40"/>
      <c r="RW30" s="40" t="s">
        <v>1784</v>
      </c>
      <c r="RX30" s="40" t="s">
        <v>1763</v>
      </c>
      <c r="RY30" s="40" t="s">
        <v>478</v>
      </c>
      <c r="RZ30" s="40" t="s">
        <v>1764</v>
      </c>
      <c r="SA30" s="40" t="s">
        <v>479</v>
      </c>
      <c r="SB30" s="40" t="s">
        <v>1785</v>
      </c>
      <c r="SC30" s="40" t="s">
        <v>480</v>
      </c>
      <c r="SD30" s="40" t="s">
        <v>1765</v>
      </c>
      <c r="SE30" s="40"/>
      <c r="SF30" s="40"/>
      <c r="SG30" s="40"/>
      <c r="SH30" s="40"/>
      <c r="SI30" s="40"/>
      <c r="SJ30" s="40"/>
      <c r="SK30" s="40"/>
      <c r="SL30" s="40"/>
      <c r="SM30" s="40"/>
      <c r="SN30" s="40"/>
      <c r="SO30" s="40"/>
      <c r="SP30" s="40"/>
      <c r="SQ30" s="40"/>
      <c r="SR30" s="40"/>
      <c r="SS30" s="40"/>
      <c r="ST30" s="40"/>
      <c r="SU30" s="40"/>
      <c r="SV30" s="40"/>
      <c r="SW30" s="40"/>
      <c r="SX30" s="40"/>
      <c r="SY30" s="40"/>
      <c r="SZ30" s="40"/>
      <c r="TA30" s="40"/>
      <c r="TB30" s="40"/>
      <c r="TC30" s="40"/>
      <c r="TD30" s="40"/>
      <c r="TE30" s="40"/>
      <c r="TF30" s="40"/>
      <c r="TG30" s="40"/>
      <c r="TH30" s="40"/>
      <c r="TI30" s="40"/>
      <c r="TJ30" s="40"/>
      <c r="TK30" s="40" t="s">
        <v>324</v>
      </c>
      <c r="TL30" s="40" t="s">
        <v>1786</v>
      </c>
      <c r="TM30" s="40" t="s">
        <v>327</v>
      </c>
      <c r="TN30" s="40" t="s">
        <v>328</v>
      </c>
      <c r="TO30" s="40" t="s">
        <v>329</v>
      </c>
      <c r="TP30" s="40" t="s">
        <v>1787</v>
      </c>
      <c r="TQ30" s="40" t="s">
        <v>328</v>
      </c>
      <c r="TR30" s="40" t="s">
        <v>1788</v>
      </c>
      <c r="TS30" s="40" t="s">
        <v>1789</v>
      </c>
      <c r="TT30" s="40" t="s">
        <v>1790</v>
      </c>
      <c r="TU30" s="40" t="s">
        <v>1791</v>
      </c>
      <c r="TV30" s="40" t="s">
        <v>1792</v>
      </c>
      <c r="TW30" s="40" t="s">
        <v>1793</v>
      </c>
      <c r="TX30" s="40" t="s">
        <v>1794</v>
      </c>
      <c r="TY30" s="40"/>
      <c r="TZ30" s="40"/>
      <c r="UA30" s="40"/>
      <c r="UB30" s="40"/>
      <c r="UC30" s="40"/>
      <c r="UD30" s="40"/>
      <c r="UE30" s="40"/>
    </row>
    <row r="31" spans="1:551" s="43" customFormat="1" ht="15" customHeight="1" x14ac:dyDescent="0.25">
      <c r="A31" s="40" t="s">
        <v>256</v>
      </c>
      <c r="B31" s="40" t="s">
        <v>169</v>
      </c>
      <c r="C31" s="40" t="s">
        <v>585</v>
      </c>
      <c r="D31" s="40" t="s">
        <v>1795</v>
      </c>
      <c r="E31" s="40" t="s">
        <v>125</v>
      </c>
      <c r="F31" s="40">
        <v>13</v>
      </c>
      <c r="G31" s="40">
        <v>32</v>
      </c>
      <c r="H31" s="40">
        <v>45</v>
      </c>
      <c r="I31" s="40">
        <v>2</v>
      </c>
      <c r="J31" s="40" t="s">
        <v>490</v>
      </c>
      <c r="K31" s="40" t="s">
        <v>10</v>
      </c>
      <c r="L31" s="40" t="s">
        <v>491</v>
      </c>
      <c r="M31" s="40">
        <v>4</v>
      </c>
      <c r="N31" s="40">
        <v>11</v>
      </c>
      <c r="O31" s="40">
        <v>15</v>
      </c>
      <c r="P31" s="40" t="s">
        <v>492</v>
      </c>
      <c r="Q31" s="40" t="s">
        <v>493</v>
      </c>
      <c r="R31" s="40" t="s">
        <v>494</v>
      </c>
      <c r="S31" s="40" t="s">
        <v>3121</v>
      </c>
      <c r="T31" s="40" t="s">
        <v>1768</v>
      </c>
      <c r="U31" s="40" t="s">
        <v>495</v>
      </c>
      <c r="V31" s="40" t="s">
        <v>496</v>
      </c>
      <c r="W31" s="40" t="s">
        <v>497</v>
      </c>
      <c r="X31" s="40" t="s">
        <v>1796</v>
      </c>
      <c r="Y31" s="40" t="s">
        <v>498</v>
      </c>
      <c r="Z31" s="40" t="s">
        <v>499</v>
      </c>
      <c r="AA31" s="40" t="s">
        <v>500</v>
      </c>
      <c r="AB31" s="40" t="s">
        <v>501</v>
      </c>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t="s">
        <v>1797</v>
      </c>
      <c r="BB31" s="40" t="s">
        <v>1798</v>
      </c>
      <c r="BC31" s="40" t="s">
        <v>1799</v>
      </c>
      <c r="BD31" s="40" t="s">
        <v>1800</v>
      </c>
      <c r="BE31" s="40" t="s">
        <v>1801</v>
      </c>
      <c r="BF31" s="40" t="s">
        <v>101</v>
      </c>
      <c r="BG31" s="40" t="s">
        <v>31</v>
      </c>
      <c r="BH31" s="40" t="s">
        <v>502</v>
      </c>
      <c r="BI31" s="40">
        <v>6</v>
      </c>
      <c r="BJ31" s="40">
        <v>14</v>
      </c>
      <c r="BK31" s="40">
        <v>20</v>
      </c>
      <c r="BL31" s="40" t="s">
        <v>503</v>
      </c>
      <c r="BM31" s="40" t="s">
        <v>504</v>
      </c>
      <c r="BN31" s="40" t="s">
        <v>1802</v>
      </c>
      <c r="BO31" s="40" t="s">
        <v>505</v>
      </c>
      <c r="BP31" s="40" t="s">
        <v>1803</v>
      </c>
      <c r="BQ31" s="40" t="s">
        <v>506</v>
      </c>
      <c r="BR31" s="40" t="s">
        <v>1804</v>
      </c>
      <c r="BS31" s="40" t="s">
        <v>1805</v>
      </c>
      <c r="BT31" s="40" t="s">
        <v>1779</v>
      </c>
      <c r="BU31" s="40" t="s">
        <v>507</v>
      </c>
      <c r="BV31" s="40" t="s">
        <v>1806</v>
      </c>
      <c r="BW31" s="40" t="s">
        <v>508</v>
      </c>
      <c r="BX31" s="40" t="s">
        <v>1760</v>
      </c>
      <c r="BY31" s="40" t="s">
        <v>509</v>
      </c>
      <c r="BZ31" s="40" t="s">
        <v>1807</v>
      </c>
      <c r="CA31" s="40" t="s">
        <v>555</v>
      </c>
      <c r="CB31" s="40" t="s">
        <v>554</v>
      </c>
      <c r="CC31" s="40"/>
      <c r="CD31" s="40"/>
      <c r="CE31" s="40"/>
      <c r="CF31" s="40"/>
      <c r="CG31" s="40"/>
      <c r="CH31" s="40"/>
      <c r="CI31" s="40"/>
      <c r="CJ31" s="40"/>
      <c r="CK31" s="40"/>
      <c r="CL31" s="40"/>
      <c r="CM31" s="40"/>
      <c r="CN31" s="40"/>
      <c r="CO31" s="40"/>
      <c r="CP31" s="40"/>
      <c r="CQ31" s="40"/>
      <c r="CR31" s="40"/>
      <c r="CS31" s="40"/>
      <c r="CT31" s="40"/>
      <c r="CU31" s="40"/>
      <c r="CV31" s="40"/>
      <c r="CW31" s="40" t="s">
        <v>1808</v>
      </c>
      <c r="CX31" s="40" t="s">
        <v>1809</v>
      </c>
      <c r="CY31" s="40" t="s">
        <v>109</v>
      </c>
      <c r="CZ31" s="40" t="s">
        <v>1810</v>
      </c>
      <c r="DA31" s="40" t="s">
        <v>1762</v>
      </c>
      <c r="DB31" s="40" t="s">
        <v>101</v>
      </c>
      <c r="DC31" s="40" t="s">
        <v>32</v>
      </c>
      <c r="DD31" s="40" t="s">
        <v>510</v>
      </c>
      <c r="DE31" s="40">
        <v>3</v>
      </c>
      <c r="DF31" s="40">
        <v>7</v>
      </c>
      <c r="DG31" s="40">
        <v>10</v>
      </c>
      <c r="DH31" s="40" t="s">
        <v>511</v>
      </c>
      <c r="DI31" s="40" t="s">
        <v>512</v>
      </c>
      <c r="DJ31" s="40" t="s">
        <v>1811</v>
      </c>
      <c r="DK31" s="40" t="s">
        <v>1812</v>
      </c>
      <c r="DL31" s="40" t="s">
        <v>512</v>
      </c>
      <c r="DM31" s="40" t="s">
        <v>513</v>
      </c>
      <c r="DN31" s="40" t="s">
        <v>1813</v>
      </c>
      <c r="DO31" s="40" t="s">
        <v>1814</v>
      </c>
      <c r="DP31" s="40" t="s">
        <v>513</v>
      </c>
      <c r="DQ31" s="40" t="s">
        <v>510</v>
      </c>
      <c r="DR31" s="40" t="s">
        <v>1815</v>
      </c>
      <c r="DS31" s="40" t="s">
        <v>1816</v>
      </c>
      <c r="DT31" s="40" t="s">
        <v>510</v>
      </c>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t="s">
        <v>1817</v>
      </c>
      <c r="ET31" s="40" t="s">
        <v>1818</v>
      </c>
      <c r="EU31" s="40" t="s">
        <v>170</v>
      </c>
      <c r="EV31" s="40" t="s">
        <v>556</v>
      </c>
      <c r="EW31" s="40" t="s">
        <v>1819</v>
      </c>
      <c r="EX31" s="40" t="s">
        <v>101</v>
      </c>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c r="IU31" s="40"/>
      <c r="IV31" s="40"/>
      <c r="IW31" s="40"/>
      <c r="IX31" s="40"/>
      <c r="IY31" s="40"/>
      <c r="IZ31" s="40"/>
      <c r="JA31" s="40"/>
      <c r="JB31" s="40"/>
      <c r="JC31" s="40"/>
      <c r="JD31" s="40"/>
      <c r="JE31" s="40"/>
      <c r="JF31" s="40"/>
      <c r="JG31" s="40"/>
      <c r="JH31" s="40"/>
      <c r="JI31" s="40"/>
      <c r="JJ31" s="40"/>
      <c r="JK31" s="40"/>
      <c r="JL31" s="40"/>
      <c r="JM31" s="40"/>
      <c r="JN31" s="40"/>
      <c r="JO31" s="40"/>
      <c r="JP31" s="40"/>
      <c r="JQ31" s="40"/>
      <c r="JR31" s="40"/>
      <c r="JS31" s="40"/>
      <c r="JT31" s="40"/>
      <c r="JU31" s="40"/>
      <c r="JV31" s="40"/>
      <c r="JW31" s="40"/>
      <c r="JX31" s="40"/>
      <c r="JY31" s="40"/>
      <c r="JZ31" s="40"/>
      <c r="KA31" s="40"/>
      <c r="KB31" s="40"/>
      <c r="KC31" s="40"/>
      <c r="KD31" s="40"/>
      <c r="KE31" s="40"/>
      <c r="KF31" s="40"/>
      <c r="KG31" s="40"/>
      <c r="KH31" s="40"/>
      <c r="KI31" s="40"/>
      <c r="KJ31" s="40"/>
      <c r="KK31" s="40"/>
      <c r="KL31" s="40"/>
      <c r="KM31" s="40"/>
      <c r="KN31" s="40"/>
      <c r="KO31" s="40"/>
      <c r="KP31" s="40"/>
      <c r="KQ31" s="40"/>
      <c r="KR31" s="40"/>
      <c r="KS31" s="40"/>
      <c r="KT31" s="40"/>
      <c r="KU31" s="40"/>
      <c r="KV31" s="40"/>
      <c r="KW31" s="40"/>
      <c r="KX31" s="40"/>
      <c r="KY31" s="40"/>
      <c r="KZ31" s="40"/>
      <c r="LA31" s="40"/>
      <c r="LB31" s="40"/>
      <c r="LC31" s="40"/>
      <c r="LD31" s="40"/>
      <c r="LE31" s="40"/>
      <c r="LF31" s="40"/>
      <c r="LG31" s="40"/>
      <c r="LH31" s="40"/>
      <c r="LI31" s="40"/>
      <c r="LJ31" s="40"/>
      <c r="LK31" s="40"/>
      <c r="LL31" s="40"/>
      <c r="LM31" s="40"/>
      <c r="LN31" s="40"/>
      <c r="LO31" s="40"/>
      <c r="LP31" s="40"/>
      <c r="LQ31" s="40"/>
      <c r="LR31" s="40"/>
      <c r="LS31" s="40"/>
      <c r="LT31" s="40"/>
      <c r="LU31" s="40"/>
      <c r="LV31" s="40"/>
      <c r="LW31" s="40"/>
      <c r="LX31" s="40"/>
      <c r="LY31" s="40"/>
      <c r="LZ31" s="40"/>
      <c r="MA31" s="40"/>
      <c r="MB31" s="40"/>
      <c r="MC31" s="40"/>
      <c r="MD31" s="40"/>
      <c r="ME31" s="40"/>
      <c r="MF31" s="40"/>
      <c r="MG31" s="40"/>
      <c r="MH31" s="40"/>
      <c r="MI31" s="40"/>
      <c r="MJ31" s="40"/>
      <c r="MK31" s="40"/>
      <c r="ML31" s="40"/>
      <c r="MM31" s="40"/>
      <c r="MN31" s="40"/>
      <c r="MO31" s="40"/>
      <c r="MP31" s="40"/>
      <c r="MQ31" s="40"/>
      <c r="MR31" s="40"/>
      <c r="MS31" s="40"/>
      <c r="MT31" s="40"/>
      <c r="MU31" s="40"/>
      <c r="MV31" s="40"/>
      <c r="MW31" s="40"/>
      <c r="MX31" s="40"/>
      <c r="MY31" s="40"/>
      <c r="MZ31" s="40"/>
      <c r="NA31" s="40"/>
      <c r="NB31" s="40"/>
      <c r="NC31" s="40"/>
      <c r="ND31" s="40"/>
      <c r="NE31" s="40"/>
      <c r="NF31" s="40"/>
      <c r="NG31" s="40"/>
      <c r="NH31" s="40"/>
      <c r="NI31" s="40"/>
      <c r="NJ31" s="40"/>
      <c r="NK31" s="40"/>
      <c r="NL31" s="40"/>
      <c r="NM31" s="40"/>
      <c r="NN31" s="40"/>
      <c r="NO31" s="40"/>
      <c r="NP31" s="40"/>
      <c r="NQ31" s="40"/>
      <c r="NR31" s="40"/>
      <c r="NS31" s="40"/>
      <c r="NT31" s="40"/>
      <c r="NU31" s="40"/>
      <c r="NV31" s="40"/>
      <c r="NW31" s="40"/>
      <c r="NX31" s="40"/>
      <c r="NY31" s="40"/>
      <c r="NZ31" s="40"/>
      <c r="OA31" s="40"/>
      <c r="OB31" s="40"/>
      <c r="OC31" s="40"/>
      <c r="OD31" s="40"/>
      <c r="OE31" s="40"/>
      <c r="OF31" s="40"/>
      <c r="OG31" s="40"/>
      <c r="OH31" s="40"/>
      <c r="OI31" s="40"/>
      <c r="OJ31" s="40"/>
      <c r="OK31" s="40"/>
      <c r="OL31" s="40"/>
      <c r="OM31" s="40"/>
      <c r="ON31" s="40"/>
      <c r="OO31" s="40"/>
      <c r="OP31" s="40"/>
      <c r="OQ31" s="40"/>
      <c r="OR31" s="40"/>
      <c r="OS31" s="40"/>
      <c r="OT31" s="40"/>
      <c r="OU31" s="40"/>
      <c r="OV31" s="40"/>
      <c r="OW31" s="40"/>
      <c r="OX31" s="40"/>
      <c r="OY31" s="40"/>
      <c r="OZ31" s="40"/>
      <c r="PA31" s="40"/>
      <c r="PB31" s="40"/>
      <c r="PC31" s="40"/>
      <c r="PD31" s="40"/>
      <c r="PE31" s="40"/>
      <c r="PF31" s="40"/>
      <c r="PG31" s="40"/>
      <c r="PH31" s="40"/>
      <c r="PI31" s="40"/>
      <c r="PJ31" s="40"/>
      <c r="PK31" s="40"/>
      <c r="PL31" s="40"/>
      <c r="PM31" s="40"/>
      <c r="PN31" s="40"/>
      <c r="PO31" s="40"/>
      <c r="PP31" s="40"/>
      <c r="PQ31" s="40"/>
      <c r="PR31" s="40"/>
      <c r="PS31" s="40"/>
      <c r="PT31" s="40"/>
      <c r="PU31" s="40"/>
      <c r="PV31" s="40"/>
      <c r="PW31" s="40"/>
      <c r="PX31" s="40"/>
      <c r="PY31" s="40"/>
      <c r="PZ31" s="40"/>
      <c r="QA31" s="40"/>
      <c r="QB31" s="40"/>
      <c r="QC31" s="40"/>
      <c r="QD31" s="40"/>
      <c r="QE31" s="40"/>
      <c r="QF31" s="40"/>
      <c r="QG31" s="40"/>
      <c r="QH31" s="40"/>
      <c r="QI31" s="40"/>
      <c r="QJ31" s="40"/>
      <c r="QK31" s="40"/>
      <c r="QL31" s="40"/>
      <c r="QM31" s="40"/>
      <c r="QN31" s="40"/>
      <c r="QO31" s="40"/>
      <c r="QP31" s="40"/>
      <c r="QQ31" s="40"/>
      <c r="QR31" s="40"/>
      <c r="QS31" s="40"/>
      <c r="QT31" s="40"/>
      <c r="QU31" s="40"/>
      <c r="QV31" s="40"/>
      <c r="QW31" s="40"/>
      <c r="QX31" s="40"/>
      <c r="QY31" s="40"/>
      <c r="QZ31" s="40"/>
      <c r="RA31" s="40"/>
      <c r="RB31" s="40"/>
      <c r="RC31" s="40"/>
      <c r="RD31" s="40"/>
      <c r="RE31" s="40"/>
      <c r="RF31" s="40"/>
      <c r="RG31" s="40"/>
      <c r="RH31" s="40"/>
      <c r="RI31" s="40"/>
      <c r="RJ31" s="40"/>
      <c r="RK31" s="40"/>
      <c r="RL31" s="40"/>
      <c r="RM31" s="40"/>
      <c r="RN31" s="40"/>
      <c r="RO31" s="40"/>
      <c r="RP31" s="40"/>
      <c r="RQ31" s="40"/>
      <c r="RR31" s="40"/>
      <c r="RS31" s="40"/>
      <c r="RT31" s="40"/>
      <c r="RU31" s="40"/>
      <c r="RV31" s="40"/>
      <c r="RW31" s="40" t="s">
        <v>1820</v>
      </c>
      <c r="RX31" s="40" t="s">
        <v>466</v>
      </c>
      <c r="RY31" s="40" t="s">
        <v>557</v>
      </c>
      <c r="RZ31" s="40" t="s">
        <v>467</v>
      </c>
      <c r="SA31" s="40"/>
      <c r="SB31" s="40"/>
      <c r="SC31" s="40"/>
      <c r="SD31" s="40"/>
      <c r="SE31" s="40"/>
      <c r="SF31" s="40"/>
      <c r="SG31" s="40"/>
      <c r="SH31" s="40"/>
      <c r="SI31" s="40"/>
      <c r="SJ31" s="40"/>
      <c r="SK31" s="40"/>
      <c r="SL31" s="40"/>
      <c r="SM31" s="40"/>
      <c r="SN31" s="40"/>
      <c r="SO31" s="40"/>
      <c r="SP31" s="40"/>
      <c r="SQ31" s="40"/>
      <c r="SR31" s="40"/>
      <c r="SS31" s="40"/>
      <c r="ST31" s="40"/>
      <c r="SU31" s="40"/>
      <c r="SV31" s="40"/>
      <c r="SW31" s="40"/>
      <c r="SX31" s="40"/>
      <c r="SY31" s="40"/>
      <c r="SZ31" s="40"/>
      <c r="TA31" s="40"/>
      <c r="TB31" s="40"/>
      <c r="TC31" s="40"/>
      <c r="TD31" s="40"/>
      <c r="TE31" s="40"/>
      <c r="TF31" s="40"/>
      <c r="TG31" s="40"/>
      <c r="TH31" s="40"/>
      <c r="TI31" s="40"/>
      <c r="TJ31" s="40"/>
      <c r="TK31" s="40" t="s">
        <v>1821</v>
      </c>
      <c r="TL31" s="40" t="s">
        <v>1822</v>
      </c>
      <c r="TM31" s="40" t="s">
        <v>558</v>
      </c>
      <c r="TN31" s="40" t="s">
        <v>1823</v>
      </c>
      <c r="TO31" s="40"/>
      <c r="TP31" s="40"/>
      <c r="TQ31" s="40"/>
      <c r="TR31" s="40"/>
      <c r="TS31" s="40"/>
      <c r="TT31" s="40"/>
      <c r="TU31" s="40"/>
      <c r="TV31" s="40"/>
      <c r="TW31" s="40"/>
      <c r="TX31" s="40"/>
      <c r="TY31" s="40"/>
      <c r="TZ31" s="40"/>
      <c r="UA31" s="40"/>
      <c r="UB31" s="40"/>
      <c r="UC31" s="40"/>
      <c r="UD31" s="40"/>
      <c r="UE31" s="40"/>
    </row>
    <row r="32" spans="1:551" s="43" customFormat="1" ht="15" customHeight="1" x14ac:dyDescent="0.25">
      <c r="A32" s="40" t="s">
        <v>257</v>
      </c>
      <c r="B32" s="40" t="s">
        <v>1824</v>
      </c>
      <c r="C32" s="40" t="s">
        <v>585</v>
      </c>
      <c r="D32" s="40" t="s">
        <v>708</v>
      </c>
      <c r="E32" s="40" t="s">
        <v>152</v>
      </c>
      <c r="F32" s="40">
        <v>21</v>
      </c>
      <c r="G32" s="40">
        <v>14</v>
      </c>
      <c r="H32" s="40">
        <v>45</v>
      </c>
      <c r="I32" s="40">
        <v>3</v>
      </c>
      <c r="J32" s="40" t="s">
        <v>1825</v>
      </c>
      <c r="K32" s="40" t="s">
        <v>10</v>
      </c>
      <c r="L32" s="40" t="s">
        <v>1826</v>
      </c>
      <c r="M32" s="40">
        <v>11</v>
      </c>
      <c r="N32" s="40">
        <v>9</v>
      </c>
      <c r="O32" s="40">
        <v>20</v>
      </c>
      <c r="P32" s="40" t="s">
        <v>1827</v>
      </c>
      <c r="Q32" s="40" t="s">
        <v>1828</v>
      </c>
      <c r="R32" s="40" t="s">
        <v>1829</v>
      </c>
      <c r="S32" s="40" t="s">
        <v>1830</v>
      </c>
      <c r="T32" s="40" t="s">
        <v>3174</v>
      </c>
      <c r="U32" s="40" t="s">
        <v>1831</v>
      </c>
      <c r="V32" s="40" t="s">
        <v>1832</v>
      </c>
      <c r="W32" s="40" t="s">
        <v>1833</v>
      </c>
      <c r="X32" s="40" t="s">
        <v>3271</v>
      </c>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t="s">
        <v>1834</v>
      </c>
      <c r="BB32" s="40" t="s">
        <v>1835</v>
      </c>
      <c r="BC32" s="40" t="s">
        <v>1836</v>
      </c>
      <c r="BD32" s="40" t="s">
        <v>1837</v>
      </c>
      <c r="BE32" s="40" t="s">
        <v>1838</v>
      </c>
      <c r="BF32" s="40" t="s">
        <v>101</v>
      </c>
      <c r="BG32" s="40" t="s">
        <v>31</v>
      </c>
      <c r="BH32" s="40" t="s">
        <v>1839</v>
      </c>
      <c r="BI32" s="40">
        <v>10</v>
      </c>
      <c r="BJ32" s="40">
        <v>15</v>
      </c>
      <c r="BK32" s="40">
        <v>25</v>
      </c>
      <c r="BL32" s="40" t="s">
        <v>1840</v>
      </c>
      <c r="BM32" s="40" t="s">
        <v>1841</v>
      </c>
      <c r="BN32" s="40" t="s">
        <v>1842</v>
      </c>
      <c r="BO32" s="40" t="s">
        <v>1843</v>
      </c>
      <c r="BP32" s="40"/>
      <c r="BQ32" s="40" t="s">
        <v>1844</v>
      </c>
      <c r="BR32" s="40" t="s">
        <v>1845</v>
      </c>
      <c r="BS32" s="40" t="s">
        <v>3174</v>
      </c>
      <c r="BT32" s="40" t="s">
        <v>3174</v>
      </c>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t="s">
        <v>1846</v>
      </c>
      <c r="CX32" s="40" t="s">
        <v>1847</v>
      </c>
      <c r="CY32" s="40" t="s">
        <v>1836</v>
      </c>
      <c r="CZ32" s="40" t="s">
        <v>1837</v>
      </c>
      <c r="DA32" s="40" t="s">
        <v>1848</v>
      </c>
      <c r="DB32" s="40" t="s">
        <v>99</v>
      </c>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1"/>
      <c r="EV32" s="41"/>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1"/>
      <c r="GR32" s="41"/>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c r="IV32" s="40"/>
      <c r="IW32" s="40"/>
      <c r="IX32" s="40"/>
      <c r="IY32" s="40"/>
      <c r="IZ32" s="40"/>
      <c r="JA32" s="40"/>
      <c r="JB32" s="40"/>
      <c r="JC32" s="40"/>
      <c r="JD32" s="40"/>
      <c r="JE32" s="40"/>
      <c r="JF32" s="40"/>
      <c r="JG32" s="40"/>
      <c r="JH32" s="40"/>
      <c r="JI32" s="40"/>
      <c r="JJ32" s="40"/>
      <c r="JK32" s="40"/>
      <c r="JL32" s="40"/>
      <c r="JM32" s="40"/>
      <c r="JN32" s="40"/>
      <c r="JO32" s="40"/>
      <c r="JP32" s="40"/>
      <c r="JQ32" s="40"/>
      <c r="JR32" s="40"/>
      <c r="JS32" s="40"/>
      <c r="JT32" s="40"/>
      <c r="JU32" s="40"/>
      <c r="JV32" s="40"/>
      <c r="JW32" s="40"/>
      <c r="JX32" s="40"/>
      <c r="JY32" s="40"/>
      <c r="JZ32" s="40"/>
      <c r="KA32" s="40"/>
      <c r="KB32" s="40"/>
      <c r="KC32" s="40"/>
      <c r="KD32" s="40"/>
      <c r="KE32" s="40"/>
      <c r="KF32" s="40"/>
      <c r="KG32" s="40"/>
      <c r="KH32" s="40"/>
      <c r="KI32" s="41"/>
      <c r="KJ32" s="41"/>
      <c r="KK32" s="40"/>
      <c r="KL32" s="40"/>
      <c r="KM32" s="40"/>
      <c r="KN32" s="40"/>
      <c r="KO32" s="40"/>
      <c r="KP32" s="40"/>
      <c r="KQ32" s="40"/>
      <c r="KR32" s="40"/>
      <c r="KS32" s="40"/>
      <c r="KT32" s="40"/>
      <c r="KU32" s="40"/>
      <c r="KV32" s="40"/>
      <c r="KW32" s="40"/>
      <c r="KX32" s="40"/>
      <c r="KY32" s="40"/>
      <c r="KZ32" s="40"/>
      <c r="LA32" s="40"/>
      <c r="LB32" s="40"/>
      <c r="LC32" s="40"/>
      <c r="LD32" s="40"/>
      <c r="LE32" s="40"/>
      <c r="LF32" s="40"/>
      <c r="LG32" s="40"/>
      <c r="LH32" s="40"/>
      <c r="LI32" s="40"/>
      <c r="LJ32" s="40"/>
      <c r="LK32" s="40"/>
      <c r="LL32" s="40"/>
      <c r="LM32" s="40"/>
      <c r="LN32" s="40"/>
      <c r="LO32" s="40"/>
      <c r="LP32" s="40"/>
      <c r="LQ32" s="40"/>
      <c r="LR32" s="40"/>
      <c r="LS32" s="40"/>
      <c r="LT32" s="40"/>
      <c r="LU32" s="40"/>
      <c r="LV32" s="40"/>
      <c r="LW32" s="40"/>
      <c r="LX32" s="40"/>
      <c r="LY32" s="40"/>
      <c r="LZ32" s="40"/>
      <c r="MA32" s="40"/>
      <c r="MB32" s="40"/>
      <c r="MC32" s="40"/>
      <c r="MD32" s="40"/>
      <c r="ME32" s="40"/>
      <c r="MF32" s="40"/>
      <c r="MG32" s="40"/>
      <c r="MH32" s="40"/>
      <c r="MI32" s="40"/>
      <c r="MJ32" s="40"/>
      <c r="MK32" s="40"/>
      <c r="ML32" s="40"/>
      <c r="MM32" s="40"/>
      <c r="MN32" s="40"/>
      <c r="MO32" s="40"/>
      <c r="MP32" s="40"/>
      <c r="MQ32" s="40"/>
      <c r="MR32" s="40"/>
      <c r="MS32" s="40"/>
      <c r="MT32" s="40"/>
      <c r="MU32" s="40"/>
      <c r="MV32" s="40"/>
      <c r="MW32" s="40"/>
      <c r="MX32" s="40"/>
      <c r="MY32" s="40"/>
      <c r="MZ32" s="40"/>
      <c r="NA32" s="40"/>
      <c r="NB32" s="40"/>
      <c r="NC32" s="40"/>
      <c r="ND32" s="40"/>
      <c r="NE32" s="40"/>
      <c r="NF32" s="40"/>
      <c r="NG32" s="40"/>
      <c r="NH32" s="40"/>
      <c r="NI32" s="40"/>
      <c r="NJ32" s="40"/>
      <c r="NK32" s="40"/>
      <c r="NL32" s="40"/>
      <c r="NM32" s="40"/>
      <c r="NN32" s="40"/>
      <c r="NO32" s="40"/>
      <c r="NP32" s="40"/>
      <c r="NQ32" s="40"/>
      <c r="NR32" s="40"/>
      <c r="NS32" s="40"/>
      <c r="NT32" s="40"/>
      <c r="NU32" s="40"/>
      <c r="NV32" s="40"/>
      <c r="NW32" s="40"/>
      <c r="NX32" s="40"/>
      <c r="NY32" s="40"/>
      <c r="NZ32" s="40"/>
      <c r="OA32" s="40"/>
      <c r="OB32" s="40"/>
      <c r="OC32" s="40"/>
      <c r="OD32" s="40"/>
      <c r="OE32" s="40"/>
      <c r="OF32" s="40"/>
      <c r="OG32" s="40"/>
      <c r="OH32" s="40"/>
      <c r="OI32" s="40"/>
      <c r="OJ32" s="40"/>
      <c r="OK32" s="40"/>
      <c r="OL32" s="40"/>
      <c r="OM32" s="40"/>
      <c r="ON32" s="40"/>
      <c r="OO32" s="40"/>
      <c r="OP32" s="40"/>
      <c r="OQ32" s="40"/>
      <c r="OR32" s="40"/>
      <c r="OS32" s="40"/>
      <c r="OT32" s="40"/>
      <c r="OU32" s="40"/>
      <c r="OV32" s="40"/>
      <c r="OW32" s="40"/>
      <c r="OX32" s="40"/>
      <c r="OY32" s="40"/>
      <c r="OZ32" s="40"/>
      <c r="PA32" s="40"/>
      <c r="PB32" s="40"/>
      <c r="PC32" s="40"/>
      <c r="PD32" s="40"/>
      <c r="PE32" s="40"/>
      <c r="PF32" s="40"/>
      <c r="PG32" s="40"/>
      <c r="PH32" s="40"/>
      <c r="PI32" s="40"/>
      <c r="PJ32" s="40"/>
      <c r="PK32" s="40"/>
      <c r="PL32" s="40"/>
      <c r="PM32" s="40"/>
      <c r="PN32" s="40"/>
      <c r="PO32" s="40"/>
      <c r="PP32" s="40"/>
      <c r="PQ32" s="40"/>
      <c r="PR32" s="40"/>
      <c r="PS32" s="40"/>
      <c r="PT32" s="40"/>
      <c r="PU32" s="40"/>
      <c r="PV32" s="40"/>
      <c r="PW32" s="40"/>
      <c r="PX32" s="40"/>
      <c r="PY32" s="40"/>
      <c r="PZ32" s="40"/>
      <c r="QA32" s="40"/>
      <c r="QB32" s="40"/>
      <c r="QC32" s="40"/>
      <c r="QD32" s="40"/>
      <c r="QE32" s="40"/>
      <c r="QF32" s="40"/>
      <c r="QG32" s="40"/>
      <c r="QH32" s="40"/>
      <c r="QI32" s="40"/>
      <c r="QJ32" s="40"/>
      <c r="QK32" s="40"/>
      <c r="QL32" s="40"/>
      <c r="QM32" s="40"/>
      <c r="QN32" s="40"/>
      <c r="QO32" s="40"/>
      <c r="QP32" s="40"/>
      <c r="QQ32" s="40"/>
      <c r="QR32" s="40"/>
      <c r="QS32" s="40"/>
      <c r="QT32" s="40"/>
      <c r="QU32" s="40"/>
      <c r="QV32" s="40"/>
      <c r="QW32" s="40"/>
      <c r="QX32" s="40"/>
      <c r="QY32" s="40"/>
      <c r="QZ32" s="40"/>
      <c r="RA32" s="40"/>
      <c r="RB32" s="40"/>
      <c r="RC32" s="40"/>
      <c r="RD32" s="40"/>
      <c r="RE32" s="40"/>
      <c r="RF32" s="40"/>
      <c r="RG32" s="40"/>
      <c r="RH32" s="40"/>
      <c r="RI32" s="40"/>
      <c r="RJ32" s="40"/>
      <c r="RK32" s="40"/>
      <c r="RL32" s="40"/>
      <c r="RM32" s="40"/>
      <c r="RN32" s="40"/>
      <c r="RO32" s="40"/>
      <c r="RP32" s="40"/>
      <c r="RQ32" s="40"/>
      <c r="RR32" s="40"/>
      <c r="RS32" s="40"/>
      <c r="RT32" s="40"/>
      <c r="RU32" s="40"/>
      <c r="RV32" s="40"/>
      <c r="RW32" s="40" t="s">
        <v>1849</v>
      </c>
      <c r="RX32" s="40" t="s">
        <v>1850</v>
      </c>
      <c r="RY32" s="40"/>
      <c r="RZ32" s="40"/>
      <c r="SA32" s="40"/>
      <c r="SB32" s="40"/>
      <c r="SC32" s="40"/>
      <c r="SD32" s="40"/>
      <c r="SE32" s="40"/>
      <c r="SF32" s="40"/>
      <c r="SG32" s="40"/>
      <c r="SH32" s="40"/>
      <c r="SI32" s="40"/>
      <c r="SJ32" s="40"/>
      <c r="SK32" s="40"/>
      <c r="SL32" s="40"/>
      <c r="SM32" s="40"/>
      <c r="SN32" s="40"/>
      <c r="SO32" s="40"/>
      <c r="SP32" s="40"/>
      <c r="SQ32" s="40"/>
      <c r="SR32" s="40"/>
      <c r="SS32" s="40"/>
      <c r="ST32" s="40"/>
      <c r="SU32" s="40"/>
      <c r="SV32" s="40"/>
      <c r="SW32" s="40"/>
      <c r="SX32" s="40"/>
      <c r="SY32" s="40"/>
      <c r="SZ32" s="40"/>
      <c r="TA32" s="40"/>
      <c r="TB32" s="40"/>
      <c r="TC32" s="40"/>
      <c r="TD32" s="40"/>
      <c r="TE32" s="40"/>
      <c r="TF32" s="40"/>
      <c r="TG32" s="40"/>
      <c r="TH32" s="40"/>
      <c r="TI32" s="40"/>
      <c r="TJ32" s="40"/>
      <c r="TK32" s="40" t="s">
        <v>1851</v>
      </c>
      <c r="TL32" s="40" t="s">
        <v>1852</v>
      </c>
      <c r="TM32" s="40" t="s">
        <v>1853</v>
      </c>
      <c r="TN32" s="40" t="s">
        <v>1854</v>
      </c>
      <c r="TO32" s="40" t="s">
        <v>1855</v>
      </c>
      <c r="TP32" s="40" t="s">
        <v>1856</v>
      </c>
      <c r="TQ32" s="40"/>
      <c r="TR32" s="40"/>
      <c r="TS32" s="40"/>
      <c r="TT32" s="40"/>
      <c r="TU32" s="40"/>
      <c r="TV32" s="40"/>
      <c r="TW32" s="40"/>
      <c r="TX32" s="40"/>
      <c r="TY32" s="40"/>
      <c r="TZ32" s="40"/>
      <c r="UA32" s="40"/>
      <c r="UB32" s="40"/>
      <c r="UC32" s="40"/>
      <c r="UD32" s="40"/>
      <c r="UE32" s="40"/>
    </row>
    <row r="33" spans="1:551" s="43" customFormat="1" ht="15" customHeight="1" x14ac:dyDescent="0.25">
      <c r="A33" s="40" t="s">
        <v>258</v>
      </c>
      <c r="B33" s="40" t="s">
        <v>117</v>
      </c>
      <c r="C33" s="40" t="s">
        <v>585</v>
      </c>
      <c r="D33" s="40" t="s">
        <v>992</v>
      </c>
      <c r="E33" s="40" t="s">
        <v>115</v>
      </c>
      <c r="F33" s="40">
        <v>10</v>
      </c>
      <c r="G33" s="40">
        <v>35</v>
      </c>
      <c r="H33" s="40">
        <v>45</v>
      </c>
      <c r="I33" s="40">
        <v>3</v>
      </c>
      <c r="J33" s="40" t="s">
        <v>1857</v>
      </c>
      <c r="K33" s="40" t="s">
        <v>10</v>
      </c>
      <c r="L33" s="40" t="s">
        <v>1858</v>
      </c>
      <c r="M33" s="40">
        <v>2</v>
      </c>
      <c r="N33" s="40">
        <v>4</v>
      </c>
      <c r="O33" s="40">
        <v>6</v>
      </c>
      <c r="P33" s="40" t="s">
        <v>1859</v>
      </c>
      <c r="Q33" s="40" t="s">
        <v>1860</v>
      </c>
      <c r="R33" s="40" t="s">
        <v>1861</v>
      </c>
      <c r="S33" s="40" t="s">
        <v>1862</v>
      </c>
      <c r="T33" s="40" t="s">
        <v>1863</v>
      </c>
      <c r="U33" s="40" t="s">
        <v>1864</v>
      </c>
      <c r="V33" s="40" t="s">
        <v>1865</v>
      </c>
      <c r="W33" s="40" t="s">
        <v>1866</v>
      </c>
      <c r="X33" s="40" t="s">
        <v>1867</v>
      </c>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t="s">
        <v>1868</v>
      </c>
      <c r="BB33" s="40" t="s">
        <v>1869</v>
      </c>
      <c r="BC33" s="40" t="s">
        <v>1870</v>
      </c>
      <c r="BD33" s="40" t="s">
        <v>1871</v>
      </c>
      <c r="BE33" s="40" t="s">
        <v>1872</v>
      </c>
      <c r="BF33" s="40" t="s">
        <v>99</v>
      </c>
      <c r="BG33" s="40" t="s">
        <v>31</v>
      </c>
      <c r="BH33" s="40" t="s">
        <v>514</v>
      </c>
      <c r="BI33" s="40">
        <v>2</v>
      </c>
      <c r="BJ33" s="40">
        <v>7</v>
      </c>
      <c r="BK33" s="40">
        <v>9</v>
      </c>
      <c r="BL33" s="40" t="s">
        <v>1873</v>
      </c>
      <c r="BM33" s="40" t="s">
        <v>1874</v>
      </c>
      <c r="BN33" s="40" t="s">
        <v>1875</v>
      </c>
      <c r="BO33" s="40" t="s">
        <v>3121</v>
      </c>
      <c r="BP33" s="40" t="s">
        <v>1863</v>
      </c>
      <c r="BQ33" s="40" t="s">
        <v>1876</v>
      </c>
      <c r="BR33" s="40" t="s">
        <v>1877</v>
      </c>
      <c r="BS33" s="40" t="s">
        <v>1878</v>
      </c>
      <c r="BT33" s="40" t="s">
        <v>1879</v>
      </c>
      <c r="BU33" s="40" t="s">
        <v>1880</v>
      </c>
      <c r="BV33" s="40" t="s">
        <v>1881</v>
      </c>
      <c r="BW33" s="40" t="s">
        <v>1882</v>
      </c>
      <c r="BX33" s="40" t="s">
        <v>1863</v>
      </c>
      <c r="BY33" s="40" t="s">
        <v>1883</v>
      </c>
      <c r="BZ33" s="40" t="s">
        <v>1884</v>
      </c>
      <c r="CA33" s="40" t="s">
        <v>1885</v>
      </c>
      <c r="CB33" s="40" t="s">
        <v>1863</v>
      </c>
      <c r="CC33" s="40"/>
      <c r="CD33" s="40"/>
      <c r="CE33" s="40"/>
      <c r="CF33" s="40"/>
      <c r="CG33" s="40"/>
      <c r="CH33" s="40"/>
      <c r="CI33" s="40"/>
      <c r="CJ33" s="40"/>
      <c r="CK33" s="40"/>
      <c r="CL33" s="40"/>
      <c r="CM33" s="40"/>
      <c r="CN33" s="40"/>
      <c r="CO33" s="40"/>
      <c r="CP33" s="40"/>
      <c r="CQ33" s="40"/>
      <c r="CR33" s="40"/>
      <c r="CS33" s="40"/>
      <c r="CT33" s="40"/>
      <c r="CU33" s="40"/>
      <c r="CV33" s="40"/>
      <c r="CW33" s="40" t="s">
        <v>1887</v>
      </c>
      <c r="CX33" s="40" t="s">
        <v>1888</v>
      </c>
      <c r="CY33" s="40" t="s">
        <v>1889</v>
      </c>
      <c r="CZ33" s="40" t="s">
        <v>1886</v>
      </c>
      <c r="DA33" s="40" t="s">
        <v>1890</v>
      </c>
      <c r="DB33" s="40" t="s">
        <v>99</v>
      </c>
      <c r="DC33" s="40" t="s">
        <v>32</v>
      </c>
      <c r="DD33" s="40" t="s">
        <v>1891</v>
      </c>
      <c r="DE33" s="40">
        <v>2</v>
      </c>
      <c r="DF33" s="40">
        <v>10</v>
      </c>
      <c r="DG33" s="40">
        <v>12</v>
      </c>
      <c r="DH33" s="40" t="s">
        <v>1892</v>
      </c>
      <c r="DI33" s="40" t="s">
        <v>1893</v>
      </c>
      <c r="DJ33" s="40" t="s">
        <v>3272</v>
      </c>
      <c r="DK33" s="40" t="s">
        <v>3273</v>
      </c>
      <c r="DL33" s="40" t="s">
        <v>1894</v>
      </c>
      <c r="DM33" s="40" t="s">
        <v>1895</v>
      </c>
      <c r="DN33" s="40" t="s">
        <v>3121</v>
      </c>
      <c r="DO33" s="40" t="s">
        <v>1896</v>
      </c>
      <c r="DP33" s="40" t="s">
        <v>1897</v>
      </c>
      <c r="DQ33" s="40" t="s">
        <v>1898</v>
      </c>
      <c r="DR33" s="40" t="s">
        <v>3174</v>
      </c>
      <c r="DS33" s="40" t="s">
        <v>1899</v>
      </c>
      <c r="DT33" s="40" t="s">
        <v>1863</v>
      </c>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t="s">
        <v>1900</v>
      </c>
      <c r="ET33" s="40" t="s">
        <v>1901</v>
      </c>
      <c r="EU33" s="40" t="s">
        <v>1902</v>
      </c>
      <c r="EV33" s="40" t="s">
        <v>1903</v>
      </c>
      <c r="EW33" s="40" t="s">
        <v>1904</v>
      </c>
      <c r="EX33" s="40" t="s">
        <v>99</v>
      </c>
      <c r="EY33" s="40" t="s">
        <v>33</v>
      </c>
      <c r="EZ33" s="40" t="s">
        <v>118</v>
      </c>
      <c r="FA33" s="40">
        <v>2</v>
      </c>
      <c r="FB33" s="40">
        <v>7</v>
      </c>
      <c r="FC33" s="40">
        <v>9</v>
      </c>
      <c r="FD33" s="40" t="s">
        <v>1905</v>
      </c>
      <c r="FE33" s="40" t="s">
        <v>515</v>
      </c>
      <c r="FF33" s="40" t="s">
        <v>1906</v>
      </c>
      <c r="FG33" s="40" t="s">
        <v>3271</v>
      </c>
      <c r="FH33" s="40" t="s">
        <v>1894</v>
      </c>
      <c r="FI33" s="40" t="s">
        <v>516</v>
      </c>
      <c r="FJ33" s="40" t="s">
        <v>1907</v>
      </c>
      <c r="FK33" s="40" t="s">
        <v>1908</v>
      </c>
      <c r="FL33" s="40" t="s">
        <v>1894</v>
      </c>
      <c r="FM33" s="40" t="s">
        <v>517</v>
      </c>
      <c r="FN33" s="40" t="s">
        <v>1909</v>
      </c>
      <c r="FO33" s="40" t="s">
        <v>1910</v>
      </c>
      <c r="FP33" s="40" t="s">
        <v>1863</v>
      </c>
      <c r="FQ33" s="40" t="s">
        <v>518</v>
      </c>
      <c r="FR33" s="40" t="s">
        <v>1911</v>
      </c>
      <c r="FS33" s="40" t="s">
        <v>1912</v>
      </c>
      <c r="FT33" s="40" t="s">
        <v>1863</v>
      </c>
      <c r="FU33" s="40"/>
      <c r="FV33" s="40"/>
      <c r="FW33" s="40"/>
      <c r="FX33" s="40"/>
      <c r="FY33" s="40"/>
      <c r="FZ33" s="40"/>
      <c r="GA33" s="40"/>
      <c r="GB33" s="40"/>
      <c r="GC33" s="40"/>
      <c r="GD33" s="40"/>
      <c r="GE33" s="40"/>
      <c r="GF33" s="40"/>
      <c r="GG33" s="40"/>
      <c r="GH33" s="40"/>
      <c r="GI33" s="40"/>
      <c r="GJ33" s="40"/>
      <c r="GK33" s="40"/>
      <c r="GL33" s="40"/>
      <c r="GM33" s="40"/>
      <c r="GN33" s="40"/>
      <c r="GO33" s="40" t="s">
        <v>1913</v>
      </c>
      <c r="GP33" s="40" t="s">
        <v>1914</v>
      </c>
      <c r="GQ33" s="40" t="s">
        <v>1915</v>
      </c>
      <c r="GR33" s="40" t="s">
        <v>1916</v>
      </c>
      <c r="GS33" s="40" t="s">
        <v>3274</v>
      </c>
      <c r="GT33" s="40" t="s">
        <v>99</v>
      </c>
      <c r="GU33" s="40" t="s">
        <v>34</v>
      </c>
      <c r="GV33" s="40" t="s">
        <v>1917</v>
      </c>
      <c r="GW33" s="40">
        <v>2</v>
      </c>
      <c r="GX33" s="40">
        <v>7</v>
      </c>
      <c r="GY33" s="40">
        <v>9</v>
      </c>
      <c r="GZ33" s="40" t="s">
        <v>1918</v>
      </c>
      <c r="HA33" s="40" t="s">
        <v>1919</v>
      </c>
      <c r="HB33" s="40" t="s">
        <v>1920</v>
      </c>
      <c r="HC33" s="40" t="s">
        <v>1921</v>
      </c>
      <c r="HD33" s="40" t="s">
        <v>1922</v>
      </c>
      <c r="HE33" s="40" t="s">
        <v>1923</v>
      </c>
      <c r="HF33" s="40" t="s">
        <v>1924</v>
      </c>
      <c r="HG33" s="40" t="s">
        <v>1925</v>
      </c>
      <c r="HH33" s="40" t="s">
        <v>1879</v>
      </c>
      <c r="HI33" s="40" t="s">
        <v>1926</v>
      </c>
      <c r="HJ33" s="40" t="s">
        <v>1927</v>
      </c>
      <c r="HK33" s="40" t="s">
        <v>1928</v>
      </c>
      <c r="HL33" s="40" t="s">
        <v>1929</v>
      </c>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t="s">
        <v>1930</v>
      </c>
      <c r="IL33" s="40" t="s">
        <v>1931</v>
      </c>
      <c r="IM33" s="40" t="s">
        <v>1902</v>
      </c>
      <c r="IN33" s="40" t="s">
        <v>1886</v>
      </c>
      <c r="IO33" s="40" t="s">
        <v>1932</v>
      </c>
      <c r="IP33" s="40" t="s">
        <v>99</v>
      </c>
      <c r="IQ33" s="40"/>
      <c r="IR33" s="40"/>
      <c r="IS33" s="40"/>
      <c r="IT33" s="40"/>
      <c r="IU33" s="40"/>
      <c r="IV33" s="40"/>
      <c r="IW33" s="40"/>
      <c r="IX33" s="40"/>
      <c r="IY33" s="40"/>
      <c r="IZ33" s="40"/>
      <c r="JA33" s="40"/>
      <c r="JB33" s="40"/>
      <c r="JC33" s="40"/>
      <c r="JD33" s="40"/>
      <c r="JE33" s="40"/>
      <c r="JF33" s="40"/>
      <c r="JG33" s="40"/>
      <c r="JH33" s="40"/>
      <c r="JI33" s="40"/>
      <c r="JJ33" s="40"/>
      <c r="JK33" s="40"/>
      <c r="JL33" s="40"/>
      <c r="JM33" s="40"/>
      <c r="JN33" s="40"/>
      <c r="JO33" s="40"/>
      <c r="JP33" s="40"/>
      <c r="JQ33" s="40"/>
      <c r="JR33" s="40"/>
      <c r="JS33" s="40"/>
      <c r="JT33" s="40"/>
      <c r="JU33" s="40"/>
      <c r="JV33" s="40"/>
      <c r="JW33" s="40"/>
      <c r="JX33" s="40"/>
      <c r="JY33" s="40"/>
      <c r="JZ33" s="40"/>
      <c r="KA33" s="40"/>
      <c r="KB33" s="40"/>
      <c r="KC33" s="40"/>
      <c r="KD33" s="40"/>
      <c r="KE33" s="40"/>
      <c r="KF33" s="40"/>
      <c r="KG33" s="40"/>
      <c r="KH33" s="40"/>
      <c r="KI33" s="40"/>
      <c r="KJ33" s="40"/>
      <c r="KK33" s="40"/>
      <c r="KL33" s="40"/>
      <c r="KM33" s="40"/>
      <c r="KN33" s="40"/>
      <c r="KO33" s="40"/>
      <c r="KP33" s="40"/>
      <c r="KQ33" s="40"/>
      <c r="KR33" s="40"/>
      <c r="KS33" s="40"/>
      <c r="KT33" s="40"/>
      <c r="KU33" s="40"/>
      <c r="KV33" s="40"/>
      <c r="KW33" s="40"/>
      <c r="KX33" s="40"/>
      <c r="KY33" s="40"/>
      <c r="KZ33" s="40"/>
      <c r="LA33" s="40"/>
      <c r="LB33" s="40"/>
      <c r="LC33" s="40"/>
      <c r="LD33" s="40"/>
      <c r="LE33" s="40"/>
      <c r="LF33" s="40"/>
      <c r="LG33" s="40"/>
      <c r="LH33" s="40"/>
      <c r="LI33" s="40"/>
      <c r="LJ33" s="40"/>
      <c r="LK33" s="40"/>
      <c r="LL33" s="40"/>
      <c r="LM33" s="40"/>
      <c r="LN33" s="40"/>
      <c r="LO33" s="40"/>
      <c r="LP33" s="40"/>
      <c r="LQ33" s="40"/>
      <c r="LR33" s="40"/>
      <c r="LS33" s="40"/>
      <c r="LT33" s="40"/>
      <c r="LU33" s="40"/>
      <c r="LV33" s="40"/>
      <c r="LW33" s="40"/>
      <c r="LX33" s="40"/>
      <c r="LY33" s="40"/>
      <c r="LZ33" s="40"/>
      <c r="MA33" s="40"/>
      <c r="MB33" s="40"/>
      <c r="MC33" s="40"/>
      <c r="MD33" s="40"/>
      <c r="ME33" s="40"/>
      <c r="MF33" s="40"/>
      <c r="MG33" s="40"/>
      <c r="MH33" s="40"/>
      <c r="MI33" s="40"/>
      <c r="MJ33" s="40"/>
      <c r="MK33" s="40"/>
      <c r="ML33" s="40"/>
      <c r="MM33" s="40"/>
      <c r="MN33" s="40"/>
      <c r="MO33" s="40"/>
      <c r="MP33" s="40"/>
      <c r="MQ33" s="40"/>
      <c r="MR33" s="40"/>
      <c r="MS33" s="40"/>
      <c r="MT33" s="40"/>
      <c r="MU33" s="40"/>
      <c r="MV33" s="40"/>
      <c r="MW33" s="40"/>
      <c r="MX33" s="40"/>
      <c r="MY33" s="40"/>
      <c r="MZ33" s="40"/>
      <c r="NA33" s="40"/>
      <c r="NB33" s="40"/>
      <c r="NC33" s="40"/>
      <c r="ND33" s="40"/>
      <c r="NE33" s="40"/>
      <c r="NF33" s="40"/>
      <c r="NG33" s="40"/>
      <c r="NH33" s="40"/>
      <c r="NI33" s="40"/>
      <c r="NJ33" s="40"/>
      <c r="NK33" s="40"/>
      <c r="NL33" s="40"/>
      <c r="NM33" s="40"/>
      <c r="NN33" s="40"/>
      <c r="NO33" s="40"/>
      <c r="NP33" s="40"/>
      <c r="NQ33" s="40"/>
      <c r="NR33" s="40"/>
      <c r="NS33" s="40"/>
      <c r="NT33" s="40"/>
      <c r="NU33" s="40"/>
      <c r="NV33" s="40"/>
      <c r="NW33" s="40"/>
      <c r="NX33" s="40"/>
      <c r="NY33" s="40"/>
      <c r="NZ33" s="40"/>
      <c r="OA33" s="40"/>
      <c r="OB33" s="40"/>
      <c r="OC33" s="40"/>
      <c r="OD33" s="40"/>
      <c r="OE33" s="40"/>
      <c r="OF33" s="40"/>
      <c r="OG33" s="40"/>
      <c r="OH33" s="40"/>
      <c r="OI33" s="40"/>
      <c r="OJ33" s="40"/>
      <c r="OK33" s="40"/>
      <c r="OL33" s="40"/>
      <c r="OM33" s="40"/>
      <c r="ON33" s="40"/>
      <c r="OO33" s="40"/>
      <c r="OP33" s="40"/>
      <c r="OQ33" s="40"/>
      <c r="OR33" s="40"/>
      <c r="OS33" s="40"/>
      <c r="OT33" s="40"/>
      <c r="OU33" s="40"/>
      <c r="OV33" s="40"/>
      <c r="OW33" s="40"/>
      <c r="OX33" s="40"/>
      <c r="OY33" s="40"/>
      <c r="OZ33" s="40"/>
      <c r="PA33" s="40"/>
      <c r="PB33" s="40"/>
      <c r="PC33" s="40"/>
      <c r="PD33" s="40"/>
      <c r="PE33" s="40"/>
      <c r="PF33" s="40"/>
      <c r="PG33" s="40"/>
      <c r="PH33" s="40"/>
      <c r="PI33" s="40"/>
      <c r="PJ33" s="40"/>
      <c r="PK33" s="40"/>
      <c r="PL33" s="40"/>
      <c r="PM33" s="40"/>
      <c r="PN33" s="40"/>
      <c r="PO33" s="40"/>
      <c r="PP33" s="40"/>
      <c r="PQ33" s="40"/>
      <c r="PR33" s="40"/>
      <c r="PS33" s="40"/>
      <c r="PT33" s="40"/>
      <c r="PU33" s="40"/>
      <c r="PV33" s="40"/>
      <c r="PW33" s="40"/>
      <c r="PX33" s="40"/>
      <c r="PY33" s="40"/>
      <c r="PZ33" s="40"/>
      <c r="QA33" s="40"/>
      <c r="QB33" s="40"/>
      <c r="QC33" s="40"/>
      <c r="QD33" s="40"/>
      <c r="QE33" s="40"/>
      <c r="QF33" s="40"/>
      <c r="QG33" s="40"/>
      <c r="QH33" s="40"/>
      <c r="QI33" s="40"/>
      <c r="QJ33" s="40"/>
      <c r="QK33" s="40"/>
      <c r="QL33" s="40"/>
      <c r="QM33" s="40"/>
      <c r="QN33" s="40"/>
      <c r="QO33" s="40"/>
      <c r="QP33" s="40"/>
      <c r="QQ33" s="40"/>
      <c r="QR33" s="40"/>
      <c r="QS33" s="40"/>
      <c r="QT33" s="40"/>
      <c r="QU33" s="40"/>
      <c r="QV33" s="40"/>
      <c r="QW33" s="40"/>
      <c r="QX33" s="40"/>
      <c r="QY33" s="40"/>
      <c r="QZ33" s="40"/>
      <c r="RA33" s="40"/>
      <c r="RB33" s="40"/>
      <c r="RC33" s="40"/>
      <c r="RD33" s="40"/>
      <c r="RE33" s="40"/>
      <c r="RF33" s="40"/>
      <c r="RG33" s="40"/>
      <c r="RH33" s="40"/>
      <c r="RI33" s="40"/>
      <c r="RJ33" s="40"/>
      <c r="RK33" s="40"/>
      <c r="RL33" s="40"/>
      <c r="RM33" s="40"/>
      <c r="RN33" s="40"/>
      <c r="RO33" s="40"/>
      <c r="RP33" s="40"/>
      <c r="RQ33" s="40"/>
      <c r="RR33" s="40"/>
      <c r="RS33" s="40"/>
      <c r="RT33" s="40"/>
      <c r="RU33" s="40"/>
      <c r="RV33" s="40"/>
      <c r="RW33" s="40" t="s">
        <v>1933</v>
      </c>
      <c r="RX33" s="40" t="s">
        <v>1934</v>
      </c>
      <c r="RY33" s="40" t="s">
        <v>1935</v>
      </c>
      <c r="RZ33" s="40" t="s">
        <v>663</v>
      </c>
      <c r="SA33" s="40" t="s">
        <v>1936</v>
      </c>
      <c r="SB33" s="40" t="s">
        <v>1035</v>
      </c>
      <c r="SC33" s="40"/>
      <c r="SD33" s="40"/>
      <c r="SE33" s="40"/>
      <c r="SF33" s="40"/>
      <c r="SG33" s="40"/>
      <c r="SH33" s="40"/>
      <c r="SI33" s="40"/>
      <c r="SJ33" s="40"/>
      <c r="SK33" s="40"/>
      <c r="SL33" s="40"/>
      <c r="SM33" s="40"/>
      <c r="SN33" s="40"/>
      <c r="SO33" s="40"/>
      <c r="SP33" s="40"/>
      <c r="SQ33" s="40"/>
      <c r="SR33" s="40"/>
      <c r="SS33" s="40"/>
      <c r="ST33" s="40"/>
      <c r="SU33" s="40"/>
      <c r="SV33" s="40"/>
      <c r="SW33" s="40"/>
      <c r="SX33" s="40"/>
      <c r="SY33" s="40"/>
      <c r="SZ33" s="40"/>
      <c r="TA33" s="40"/>
      <c r="TB33" s="40"/>
      <c r="TC33" s="40"/>
      <c r="TD33" s="40"/>
      <c r="TE33" s="40"/>
      <c r="TF33" s="40"/>
      <c r="TG33" s="40"/>
      <c r="TH33" s="40"/>
      <c r="TI33" s="40"/>
      <c r="TJ33" s="40"/>
      <c r="TK33" s="40" t="s">
        <v>1937</v>
      </c>
      <c r="TL33" s="40" t="s">
        <v>1938</v>
      </c>
      <c r="TM33" s="40" t="s">
        <v>1939</v>
      </c>
      <c r="TN33" s="40" t="s">
        <v>1940</v>
      </c>
      <c r="TO33" s="40" t="s">
        <v>1941</v>
      </c>
      <c r="TP33" s="40" t="s">
        <v>1942</v>
      </c>
      <c r="TQ33" s="40"/>
      <c r="TR33" s="40"/>
      <c r="TS33" s="40"/>
      <c r="TT33" s="40"/>
      <c r="TU33" s="40"/>
      <c r="TV33" s="40"/>
      <c r="TW33" s="40"/>
      <c r="TX33" s="40"/>
      <c r="TY33" s="40"/>
      <c r="TZ33" s="40"/>
      <c r="UA33" s="40"/>
      <c r="UB33" s="40"/>
      <c r="UC33" s="40"/>
      <c r="UD33" s="40"/>
      <c r="UE33" s="40"/>
    </row>
    <row r="34" spans="1:551" s="43" customFormat="1" ht="15" customHeight="1" x14ac:dyDescent="0.25">
      <c r="A34" s="40" t="s">
        <v>259</v>
      </c>
      <c r="B34" s="43" t="s">
        <v>3275</v>
      </c>
      <c r="C34" s="40" t="s">
        <v>585</v>
      </c>
      <c r="D34" s="40" t="s">
        <v>992</v>
      </c>
      <c r="E34" s="40" t="s">
        <v>98</v>
      </c>
      <c r="F34" s="40">
        <v>10</v>
      </c>
      <c r="G34" s="40">
        <v>35</v>
      </c>
      <c r="H34" s="40">
        <v>45</v>
      </c>
      <c r="I34" s="40">
        <v>3</v>
      </c>
      <c r="J34" s="40" t="s">
        <v>3276</v>
      </c>
      <c r="K34" s="40" t="s">
        <v>10</v>
      </c>
      <c r="L34" s="40" t="s">
        <v>1858</v>
      </c>
      <c r="M34" s="40">
        <v>2</v>
      </c>
      <c r="N34" s="40">
        <v>4</v>
      </c>
      <c r="O34" s="40">
        <v>6</v>
      </c>
      <c r="P34" s="40" t="s">
        <v>3277</v>
      </c>
      <c r="Q34" s="40" t="s">
        <v>1860</v>
      </c>
      <c r="R34" s="40" t="s">
        <v>3278</v>
      </c>
      <c r="S34" s="40" t="s">
        <v>1862</v>
      </c>
      <c r="T34" s="40" t="s">
        <v>3279</v>
      </c>
      <c r="U34" s="40" t="s">
        <v>1864</v>
      </c>
      <c r="V34" s="40" t="s">
        <v>3280</v>
      </c>
      <c r="W34" s="40" t="s">
        <v>3281</v>
      </c>
      <c r="X34" s="40" t="s">
        <v>3279</v>
      </c>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t="s">
        <v>3282</v>
      </c>
      <c r="BB34" s="40" t="s">
        <v>3283</v>
      </c>
      <c r="BC34" s="40" t="s">
        <v>3284</v>
      </c>
      <c r="BD34" s="40" t="s">
        <v>1871</v>
      </c>
      <c r="BE34" s="40" t="s">
        <v>1872</v>
      </c>
      <c r="BF34" s="40" t="s">
        <v>99</v>
      </c>
      <c r="BG34" s="40" t="s">
        <v>31</v>
      </c>
      <c r="BH34" s="40" t="s">
        <v>514</v>
      </c>
      <c r="BI34" s="40">
        <v>2</v>
      </c>
      <c r="BJ34" s="40">
        <v>7</v>
      </c>
      <c r="BK34" s="40">
        <v>9</v>
      </c>
      <c r="BL34" s="40" t="s">
        <v>3285</v>
      </c>
      <c r="BM34" s="40" t="s">
        <v>1874</v>
      </c>
      <c r="BN34" s="40" t="s">
        <v>3286</v>
      </c>
      <c r="BO34" s="40" t="s">
        <v>3121</v>
      </c>
      <c r="BP34" s="40" t="s">
        <v>1863</v>
      </c>
      <c r="BQ34" s="40" t="s">
        <v>1876</v>
      </c>
      <c r="BR34" s="40" t="s">
        <v>1877</v>
      </c>
      <c r="BS34" s="40" t="s">
        <v>1878</v>
      </c>
      <c r="BT34" s="40" t="s">
        <v>1879</v>
      </c>
      <c r="BU34" s="40" t="s">
        <v>1880</v>
      </c>
      <c r="BV34" s="40" t="s">
        <v>1881</v>
      </c>
      <c r="BW34" s="40" t="s">
        <v>3287</v>
      </c>
      <c r="BX34" s="40" t="s">
        <v>1863</v>
      </c>
      <c r="BY34" s="40" t="s">
        <v>1883</v>
      </c>
      <c r="BZ34" s="40" t="s">
        <v>1884</v>
      </c>
      <c r="CA34" s="40" t="s">
        <v>3288</v>
      </c>
      <c r="CB34" s="40" t="s">
        <v>1863</v>
      </c>
      <c r="CC34" s="40"/>
      <c r="CD34" s="40"/>
      <c r="CE34" s="40"/>
      <c r="CF34" s="40"/>
      <c r="CG34" s="40"/>
      <c r="CH34" s="40"/>
      <c r="CI34" s="40"/>
      <c r="CJ34" s="40"/>
      <c r="CK34" s="40"/>
      <c r="CL34" s="40"/>
      <c r="CM34" s="40"/>
      <c r="CN34" s="40"/>
      <c r="CO34" s="40"/>
      <c r="CP34" s="40"/>
      <c r="CQ34" s="40"/>
      <c r="CR34" s="40"/>
      <c r="CS34" s="40"/>
      <c r="CT34" s="40"/>
      <c r="CU34" s="40"/>
      <c r="CV34" s="40"/>
      <c r="CW34" s="40" t="s">
        <v>3289</v>
      </c>
      <c r="CX34" s="40" t="s">
        <v>3290</v>
      </c>
      <c r="CY34" s="40" t="s">
        <v>1889</v>
      </c>
      <c r="CZ34" s="40" t="s">
        <v>1886</v>
      </c>
      <c r="DA34" s="40" t="s">
        <v>1890</v>
      </c>
      <c r="DB34" s="40" t="s">
        <v>99</v>
      </c>
      <c r="DC34" s="40" t="s">
        <v>32</v>
      </c>
      <c r="DD34" s="40" t="s">
        <v>1891</v>
      </c>
      <c r="DE34" s="40">
        <v>2</v>
      </c>
      <c r="DF34" s="40">
        <v>10</v>
      </c>
      <c r="DG34" s="40">
        <v>12</v>
      </c>
      <c r="DH34" s="40" t="s">
        <v>3291</v>
      </c>
      <c r="DI34" s="40" t="s">
        <v>1893</v>
      </c>
      <c r="DJ34" s="40" t="s">
        <v>3272</v>
      </c>
      <c r="DK34" s="40" t="s">
        <v>3121</v>
      </c>
      <c r="DL34" s="40" t="s">
        <v>1894</v>
      </c>
      <c r="DM34" s="40" t="s">
        <v>1895</v>
      </c>
      <c r="DN34" s="40" t="s">
        <v>3292</v>
      </c>
      <c r="DO34" s="40" t="s">
        <v>3293</v>
      </c>
      <c r="DP34" s="40" t="s">
        <v>3279</v>
      </c>
      <c r="DQ34" s="40" t="s">
        <v>1898</v>
      </c>
      <c r="DR34" s="40" t="s">
        <v>3294</v>
      </c>
      <c r="DS34" s="40" t="s">
        <v>3295</v>
      </c>
      <c r="DT34" s="40" t="s">
        <v>3279</v>
      </c>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t="s">
        <v>3296</v>
      </c>
      <c r="ET34" s="40" t="s">
        <v>3297</v>
      </c>
      <c r="EU34" s="40" t="s">
        <v>3298</v>
      </c>
      <c r="EV34" s="40" t="s">
        <v>1903</v>
      </c>
      <c r="EW34" s="40" t="s">
        <v>1904</v>
      </c>
      <c r="EX34" s="40" t="s">
        <v>99</v>
      </c>
      <c r="EY34" s="40" t="s">
        <v>33</v>
      </c>
      <c r="EZ34" s="40" t="s">
        <v>118</v>
      </c>
      <c r="FA34" s="40">
        <v>2</v>
      </c>
      <c r="FB34" s="40">
        <v>7</v>
      </c>
      <c r="FC34" s="40">
        <v>9</v>
      </c>
      <c r="FD34" s="40" t="s">
        <v>3299</v>
      </c>
      <c r="FE34" s="40" t="s">
        <v>515</v>
      </c>
      <c r="FF34" s="40" t="s">
        <v>1906</v>
      </c>
      <c r="FG34" s="40" t="s">
        <v>3271</v>
      </c>
      <c r="FH34" s="40" t="s">
        <v>1894</v>
      </c>
      <c r="FI34" s="40" t="s">
        <v>516</v>
      </c>
      <c r="FJ34" s="40" t="s">
        <v>1907</v>
      </c>
      <c r="FK34" s="40" t="s">
        <v>3300</v>
      </c>
      <c r="FL34" s="40" t="s">
        <v>1894</v>
      </c>
      <c r="FM34" s="40" t="s">
        <v>517</v>
      </c>
      <c r="FN34" s="40" t="s">
        <v>1909</v>
      </c>
      <c r="FO34" s="40" t="s">
        <v>3301</v>
      </c>
      <c r="FP34" s="40" t="s">
        <v>1863</v>
      </c>
      <c r="FQ34" s="40" t="s">
        <v>518</v>
      </c>
      <c r="FR34" s="40" t="s">
        <v>1911</v>
      </c>
      <c r="FS34" s="40" t="s">
        <v>3302</v>
      </c>
      <c r="FT34" s="40" t="s">
        <v>1863</v>
      </c>
      <c r="FU34" s="40"/>
      <c r="FV34" s="40"/>
      <c r="FW34" s="40"/>
      <c r="FX34" s="40"/>
      <c r="FY34" s="40"/>
      <c r="FZ34" s="40"/>
      <c r="GA34" s="40"/>
      <c r="GB34" s="40"/>
      <c r="GC34" s="40"/>
      <c r="GD34" s="40"/>
      <c r="GE34" s="40"/>
      <c r="GF34" s="40"/>
      <c r="GG34" s="40"/>
      <c r="GH34" s="40"/>
      <c r="GI34" s="40"/>
      <c r="GJ34" s="40"/>
      <c r="GK34" s="40"/>
      <c r="GL34" s="40"/>
      <c r="GM34" s="40"/>
      <c r="GN34" s="40"/>
      <c r="GO34" s="40" t="s">
        <v>3303</v>
      </c>
      <c r="GP34" s="40" t="s">
        <v>1914</v>
      </c>
      <c r="GQ34" s="40" t="s">
        <v>1915</v>
      </c>
      <c r="GR34" s="40" t="s">
        <v>1916</v>
      </c>
      <c r="GS34" s="40" t="s">
        <v>3304</v>
      </c>
      <c r="GT34" s="40" t="s">
        <v>99</v>
      </c>
      <c r="GU34" s="40" t="s">
        <v>34</v>
      </c>
      <c r="GV34" s="40" t="s">
        <v>1917</v>
      </c>
      <c r="GW34" s="40">
        <v>2</v>
      </c>
      <c r="GX34" s="40">
        <v>7</v>
      </c>
      <c r="GY34" s="40">
        <v>9</v>
      </c>
      <c r="GZ34" s="40" t="s">
        <v>3305</v>
      </c>
      <c r="HA34" s="40" t="s">
        <v>1919</v>
      </c>
      <c r="HB34" s="40" t="s">
        <v>3306</v>
      </c>
      <c r="HC34" s="40" t="s">
        <v>3307</v>
      </c>
      <c r="HD34" s="40" t="s">
        <v>1922</v>
      </c>
      <c r="HE34" s="40" t="s">
        <v>3308</v>
      </c>
      <c r="HF34" s="40" t="s">
        <v>3309</v>
      </c>
      <c r="HG34" s="40" t="s">
        <v>3310</v>
      </c>
      <c r="HH34" s="40" t="s">
        <v>1879</v>
      </c>
      <c r="HI34" s="40" t="s">
        <v>3311</v>
      </c>
      <c r="HJ34" s="40" t="s">
        <v>3312</v>
      </c>
      <c r="HK34" s="40" t="s">
        <v>3313</v>
      </c>
      <c r="HL34" s="40" t="s">
        <v>1929</v>
      </c>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t="s">
        <v>3314</v>
      </c>
      <c r="IL34" s="40" t="s">
        <v>3315</v>
      </c>
      <c r="IM34" s="40" t="s">
        <v>3316</v>
      </c>
      <c r="IN34" s="40" t="s">
        <v>1886</v>
      </c>
      <c r="IO34" s="40" t="s">
        <v>1932</v>
      </c>
      <c r="IP34" s="40" t="s">
        <v>99</v>
      </c>
      <c r="IQ34" s="40"/>
      <c r="IR34" s="40"/>
      <c r="IS34" s="40"/>
      <c r="IT34" s="40"/>
      <c r="IU34" s="40"/>
      <c r="IV34" s="40"/>
      <c r="IW34" s="40"/>
      <c r="IX34" s="40"/>
      <c r="IY34" s="40"/>
      <c r="IZ34" s="40"/>
      <c r="JA34" s="40"/>
      <c r="JB34" s="40"/>
      <c r="JC34" s="40"/>
      <c r="JD34" s="40"/>
      <c r="JE34" s="40"/>
      <c r="JF34" s="40"/>
      <c r="JG34" s="40"/>
      <c r="JH34" s="40"/>
      <c r="JI34" s="40"/>
      <c r="JJ34" s="40"/>
      <c r="JK34" s="40"/>
      <c r="JL34" s="40"/>
      <c r="JM34" s="40"/>
      <c r="JN34" s="40"/>
      <c r="JO34" s="40"/>
      <c r="JP34" s="40"/>
      <c r="JQ34" s="40"/>
      <c r="JR34" s="40"/>
      <c r="JS34" s="40"/>
      <c r="JT34" s="40"/>
      <c r="JU34" s="40"/>
      <c r="JV34" s="40"/>
      <c r="JW34" s="40"/>
      <c r="JX34" s="40"/>
      <c r="JY34" s="40"/>
      <c r="JZ34" s="40"/>
      <c r="KA34" s="40"/>
      <c r="KB34" s="40"/>
      <c r="KC34" s="40"/>
      <c r="KD34" s="40"/>
      <c r="KE34" s="40"/>
      <c r="KF34" s="40"/>
      <c r="KG34" s="40"/>
      <c r="KH34" s="40"/>
      <c r="KI34" s="40"/>
      <c r="KJ34" s="40"/>
      <c r="KK34" s="40"/>
      <c r="KL34" s="40"/>
      <c r="KM34" s="40"/>
      <c r="KN34" s="40"/>
      <c r="KO34" s="40"/>
      <c r="KP34" s="40"/>
      <c r="KQ34" s="40"/>
      <c r="KR34" s="40"/>
      <c r="KS34" s="40"/>
      <c r="KT34" s="40"/>
      <c r="KU34" s="40"/>
      <c r="KV34" s="40"/>
      <c r="KW34" s="40"/>
      <c r="KX34" s="40"/>
      <c r="KY34" s="40"/>
      <c r="KZ34" s="40"/>
      <c r="LA34" s="40"/>
      <c r="LB34" s="40"/>
      <c r="LC34" s="40"/>
      <c r="LD34" s="40"/>
      <c r="LE34" s="40"/>
      <c r="LF34" s="40"/>
      <c r="LG34" s="40"/>
      <c r="LH34" s="40"/>
      <c r="LI34" s="40"/>
      <c r="LJ34" s="40"/>
      <c r="LK34" s="40"/>
      <c r="LL34" s="40"/>
      <c r="LM34" s="40"/>
      <c r="LN34" s="40"/>
      <c r="LO34" s="40"/>
      <c r="LP34" s="40"/>
      <c r="LQ34" s="40"/>
      <c r="LR34" s="40"/>
      <c r="LS34" s="40"/>
      <c r="LT34" s="40"/>
      <c r="LU34" s="40"/>
      <c r="LV34" s="40"/>
      <c r="LW34" s="40"/>
      <c r="LX34" s="40"/>
      <c r="LY34" s="40"/>
      <c r="LZ34" s="40"/>
      <c r="MA34" s="40"/>
      <c r="MB34" s="40"/>
      <c r="MC34" s="40"/>
      <c r="MD34" s="40"/>
      <c r="ME34" s="40"/>
      <c r="MF34" s="40"/>
      <c r="MG34" s="40"/>
      <c r="MH34" s="40"/>
      <c r="MI34" s="40"/>
      <c r="MJ34" s="40"/>
      <c r="MK34" s="40"/>
      <c r="ML34" s="40"/>
      <c r="MM34" s="40"/>
      <c r="MN34" s="40"/>
      <c r="MO34" s="40"/>
      <c r="MP34" s="40"/>
      <c r="MQ34" s="40"/>
      <c r="MR34" s="40"/>
      <c r="MS34" s="40"/>
      <c r="MT34" s="40"/>
      <c r="MU34" s="40"/>
      <c r="MV34" s="40"/>
      <c r="MW34" s="40"/>
      <c r="MX34" s="40"/>
      <c r="MY34" s="40"/>
      <c r="MZ34" s="40"/>
      <c r="NA34" s="40"/>
      <c r="NB34" s="40"/>
      <c r="NC34" s="40"/>
      <c r="ND34" s="40"/>
      <c r="NE34" s="40"/>
      <c r="NF34" s="40"/>
      <c r="NG34" s="40"/>
      <c r="NH34" s="40"/>
      <c r="NI34" s="40"/>
      <c r="NJ34" s="40"/>
      <c r="NK34" s="40"/>
      <c r="NL34" s="40"/>
      <c r="NM34" s="40"/>
      <c r="NN34" s="40"/>
      <c r="NO34" s="40"/>
      <c r="NP34" s="40"/>
      <c r="NQ34" s="40"/>
      <c r="NR34" s="40"/>
      <c r="NS34" s="40"/>
      <c r="NT34" s="40"/>
      <c r="NU34" s="40"/>
      <c r="NV34" s="40"/>
      <c r="NW34" s="40"/>
      <c r="NX34" s="40"/>
      <c r="NY34" s="40"/>
      <c r="NZ34" s="40"/>
      <c r="OA34" s="40"/>
      <c r="OB34" s="40"/>
      <c r="OC34" s="40"/>
      <c r="OD34" s="40"/>
      <c r="OE34" s="40"/>
      <c r="OF34" s="40"/>
      <c r="OG34" s="40"/>
      <c r="OH34" s="40"/>
      <c r="OI34" s="40"/>
      <c r="OJ34" s="40"/>
      <c r="OK34" s="40"/>
      <c r="OL34" s="40"/>
      <c r="OM34" s="40"/>
      <c r="ON34" s="40"/>
      <c r="OO34" s="40"/>
      <c r="OP34" s="40"/>
      <c r="OQ34" s="40"/>
      <c r="OR34" s="40"/>
      <c r="OS34" s="40"/>
      <c r="OT34" s="40"/>
      <c r="OU34" s="40"/>
      <c r="OV34" s="40"/>
      <c r="OW34" s="40"/>
      <c r="OX34" s="40"/>
      <c r="OY34" s="40"/>
      <c r="OZ34" s="40"/>
      <c r="PA34" s="40"/>
      <c r="PB34" s="40"/>
      <c r="PC34" s="40"/>
      <c r="PD34" s="40"/>
      <c r="PE34" s="40"/>
      <c r="PF34" s="40"/>
      <c r="PG34" s="40"/>
      <c r="PH34" s="40"/>
      <c r="PI34" s="40"/>
      <c r="PJ34" s="40"/>
      <c r="PK34" s="40"/>
      <c r="PL34" s="40"/>
      <c r="PM34" s="40"/>
      <c r="PN34" s="40"/>
      <c r="PO34" s="40"/>
      <c r="PP34" s="40"/>
      <c r="PQ34" s="40"/>
      <c r="PR34" s="40"/>
      <c r="PS34" s="40"/>
      <c r="PT34" s="40"/>
      <c r="PU34" s="40"/>
      <c r="PV34" s="40"/>
      <c r="PW34" s="40"/>
      <c r="PX34" s="40"/>
      <c r="PY34" s="40"/>
      <c r="PZ34" s="40"/>
      <c r="QA34" s="40"/>
      <c r="QB34" s="40"/>
      <c r="QC34" s="40"/>
      <c r="QD34" s="40"/>
      <c r="QE34" s="40"/>
      <c r="QF34" s="40"/>
      <c r="QG34" s="40"/>
      <c r="QH34" s="40"/>
      <c r="QI34" s="40"/>
      <c r="QJ34" s="40"/>
      <c r="QK34" s="40"/>
      <c r="QL34" s="40"/>
      <c r="QM34" s="40"/>
      <c r="QN34" s="40"/>
      <c r="QO34" s="40"/>
      <c r="QP34" s="40"/>
      <c r="QQ34" s="40"/>
      <c r="QR34" s="40"/>
      <c r="QS34" s="40"/>
      <c r="QT34" s="40"/>
      <c r="QU34" s="40"/>
      <c r="QV34" s="40"/>
      <c r="QW34" s="40"/>
      <c r="QX34" s="40"/>
      <c r="QY34" s="40"/>
      <c r="QZ34" s="40"/>
      <c r="RA34" s="40"/>
      <c r="RB34" s="40"/>
      <c r="RC34" s="40"/>
      <c r="RD34" s="40"/>
      <c r="RE34" s="40"/>
      <c r="RF34" s="40"/>
      <c r="RG34" s="40"/>
      <c r="RH34" s="40"/>
      <c r="RI34" s="40"/>
      <c r="RJ34" s="40"/>
      <c r="RK34" s="40"/>
      <c r="RL34" s="40"/>
      <c r="RM34" s="40"/>
      <c r="RN34" s="40"/>
      <c r="RO34" s="40"/>
      <c r="RP34" s="40"/>
      <c r="RQ34" s="40"/>
      <c r="RR34" s="40"/>
      <c r="RS34" s="40"/>
      <c r="RT34" s="40"/>
      <c r="RU34" s="40"/>
      <c r="RV34" s="40"/>
      <c r="RW34" s="40" t="s">
        <v>1933</v>
      </c>
      <c r="RX34" s="40" t="s">
        <v>3317</v>
      </c>
      <c r="RY34" s="40" t="s">
        <v>1935</v>
      </c>
      <c r="RZ34" s="40" t="s">
        <v>3137</v>
      </c>
      <c r="SA34" s="40" t="s">
        <v>1936</v>
      </c>
      <c r="SB34" s="40" t="s">
        <v>3166</v>
      </c>
      <c r="SC34" s="40"/>
      <c r="SD34" s="40"/>
      <c r="SE34" s="40"/>
      <c r="SF34" s="40"/>
      <c r="SG34" s="40"/>
      <c r="SH34" s="40"/>
      <c r="SI34" s="40"/>
      <c r="SJ34" s="40"/>
      <c r="SK34" s="40"/>
      <c r="SL34" s="40"/>
      <c r="SM34" s="40"/>
      <c r="SN34" s="40"/>
      <c r="SO34" s="40"/>
      <c r="SP34" s="40"/>
      <c r="SQ34" s="40"/>
      <c r="SR34" s="40"/>
      <c r="SS34" s="40"/>
      <c r="ST34" s="40"/>
      <c r="SU34" s="40"/>
      <c r="SV34" s="40"/>
      <c r="SW34" s="40"/>
      <c r="SX34" s="40"/>
      <c r="SY34" s="40"/>
      <c r="SZ34" s="40"/>
      <c r="TA34" s="40"/>
      <c r="TB34" s="40"/>
      <c r="TC34" s="40"/>
      <c r="TD34" s="40"/>
      <c r="TE34" s="40"/>
      <c r="TF34" s="40"/>
      <c r="TG34" s="40"/>
      <c r="TH34" s="40"/>
      <c r="TI34" s="40"/>
      <c r="TJ34" s="40"/>
      <c r="TK34" s="40" t="s">
        <v>3318</v>
      </c>
      <c r="TL34" s="40" t="s">
        <v>3319</v>
      </c>
      <c r="TM34" s="40" t="s">
        <v>3320</v>
      </c>
      <c r="TN34" s="40" t="s">
        <v>3321</v>
      </c>
      <c r="TO34" s="40" t="s">
        <v>3322</v>
      </c>
      <c r="TP34" s="40" t="s">
        <v>3323</v>
      </c>
      <c r="TQ34" s="40" t="s">
        <v>3324</v>
      </c>
      <c r="TR34" s="40" t="s">
        <v>3325</v>
      </c>
      <c r="TS34" s="40" t="s">
        <v>3326</v>
      </c>
      <c r="TT34" s="40"/>
      <c r="TU34" s="40"/>
      <c r="TV34" s="40"/>
      <c r="TW34" s="40"/>
      <c r="TX34" s="40"/>
      <c r="TY34" s="40"/>
      <c r="TZ34" s="40"/>
      <c r="UA34" s="40"/>
      <c r="UB34" s="40"/>
      <c r="UC34" s="40"/>
      <c r="UD34" s="40"/>
      <c r="UE34" s="40"/>
    </row>
    <row r="35" spans="1:551" s="43" customFormat="1" ht="15" customHeight="1" x14ac:dyDescent="0.25">
      <c r="A35" s="40" t="s">
        <v>260</v>
      </c>
      <c r="B35" s="40" t="s">
        <v>3327</v>
      </c>
      <c r="C35" s="40" t="s">
        <v>585</v>
      </c>
      <c r="D35" s="40" t="s">
        <v>3328</v>
      </c>
      <c r="E35" s="40" t="s">
        <v>98</v>
      </c>
      <c r="F35" s="40">
        <v>20</v>
      </c>
      <c r="G35" s="40">
        <v>40</v>
      </c>
      <c r="H35" s="40">
        <v>60</v>
      </c>
      <c r="I35" s="40">
        <v>4</v>
      </c>
      <c r="J35" s="40" t="s">
        <v>3329</v>
      </c>
      <c r="K35" s="40" t="s">
        <v>10</v>
      </c>
      <c r="L35" s="40" t="s">
        <v>3330</v>
      </c>
      <c r="M35" s="40">
        <v>10</v>
      </c>
      <c r="N35" s="40">
        <v>20</v>
      </c>
      <c r="O35" s="40">
        <v>30</v>
      </c>
      <c r="P35" s="40" t="s">
        <v>3331</v>
      </c>
      <c r="Q35" s="40" t="s">
        <v>3332</v>
      </c>
      <c r="R35" s="40" t="s">
        <v>3333</v>
      </c>
      <c r="S35" s="40" t="s">
        <v>3334</v>
      </c>
      <c r="T35" s="40" t="s">
        <v>3335</v>
      </c>
      <c r="U35" s="40" t="s">
        <v>3336</v>
      </c>
      <c r="V35" s="40" t="s">
        <v>3337</v>
      </c>
      <c r="W35" s="40" t="s">
        <v>3338</v>
      </c>
      <c r="X35" s="40" t="s">
        <v>3335</v>
      </c>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t="s">
        <v>3339</v>
      </c>
      <c r="BB35" s="40" t="s">
        <v>3340</v>
      </c>
      <c r="BC35" s="40" t="s">
        <v>3341</v>
      </c>
      <c r="BD35" s="40" t="s">
        <v>3342</v>
      </c>
      <c r="BE35" s="40" t="s">
        <v>3343</v>
      </c>
      <c r="BF35" s="40" t="s">
        <v>101</v>
      </c>
      <c r="BG35" s="40" t="s">
        <v>31</v>
      </c>
      <c r="BH35" s="40" t="s">
        <v>228</v>
      </c>
      <c r="BI35" s="40">
        <v>10</v>
      </c>
      <c r="BJ35" s="40">
        <v>20</v>
      </c>
      <c r="BK35" s="40">
        <v>30</v>
      </c>
      <c r="BL35" s="40" t="s">
        <v>3344</v>
      </c>
      <c r="BM35" s="40" t="s">
        <v>3345</v>
      </c>
      <c r="BN35" s="40" t="s">
        <v>3346</v>
      </c>
      <c r="BO35" s="40" t="s">
        <v>3347</v>
      </c>
      <c r="BP35" s="40" t="s">
        <v>3335</v>
      </c>
      <c r="BQ35" s="40" t="s">
        <v>3348</v>
      </c>
      <c r="BR35" s="40" t="s">
        <v>3349</v>
      </c>
      <c r="BS35" s="40" t="s">
        <v>3350</v>
      </c>
      <c r="BT35" s="40" t="s">
        <v>3335</v>
      </c>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t="s">
        <v>3351</v>
      </c>
      <c r="CX35" s="40" t="s">
        <v>3352</v>
      </c>
      <c r="CY35" s="40" t="s">
        <v>3353</v>
      </c>
      <c r="CZ35" s="40" t="s">
        <v>3354</v>
      </c>
      <c r="DA35" s="40" t="s">
        <v>3355</v>
      </c>
      <c r="DB35" s="40" t="s">
        <v>101</v>
      </c>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c r="IT35" s="40"/>
      <c r="IU35" s="40"/>
      <c r="IV35" s="40"/>
      <c r="IW35" s="40"/>
      <c r="IX35" s="40"/>
      <c r="IY35" s="40"/>
      <c r="IZ35" s="40"/>
      <c r="JA35" s="40"/>
      <c r="JB35" s="40"/>
      <c r="JC35" s="40"/>
      <c r="JD35" s="40"/>
      <c r="JE35" s="40"/>
      <c r="JF35" s="40"/>
      <c r="JG35" s="40"/>
      <c r="JH35" s="40"/>
      <c r="JI35" s="40"/>
      <c r="JJ35" s="40"/>
      <c r="JK35" s="40"/>
      <c r="JL35" s="40"/>
      <c r="JM35" s="40"/>
      <c r="JN35" s="40"/>
      <c r="JO35" s="40"/>
      <c r="JP35" s="40"/>
      <c r="JQ35" s="40"/>
      <c r="JR35" s="40"/>
      <c r="JS35" s="40"/>
      <c r="JT35" s="40"/>
      <c r="JU35" s="40"/>
      <c r="JV35" s="40"/>
      <c r="JW35" s="40"/>
      <c r="JX35" s="40"/>
      <c r="JY35" s="40"/>
      <c r="JZ35" s="40"/>
      <c r="KA35" s="40"/>
      <c r="KB35" s="40"/>
      <c r="KC35" s="40"/>
      <c r="KD35" s="40"/>
      <c r="KE35" s="40"/>
      <c r="KF35" s="40"/>
      <c r="KG35" s="40"/>
      <c r="KH35" s="40"/>
      <c r="KI35" s="40"/>
      <c r="KJ35" s="40"/>
      <c r="KK35" s="40"/>
      <c r="KL35" s="40"/>
      <c r="KM35" s="40"/>
      <c r="KN35" s="40"/>
      <c r="KO35" s="40"/>
      <c r="KP35" s="40"/>
      <c r="KQ35" s="40"/>
      <c r="KR35" s="40"/>
      <c r="KS35" s="40"/>
      <c r="KT35" s="40"/>
      <c r="KU35" s="40"/>
      <c r="KV35" s="40"/>
      <c r="KW35" s="40"/>
      <c r="KX35" s="40"/>
      <c r="KY35" s="40"/>
      <c r="KZ35" s="40"/>
      <c r="LA35" s="40"/>
      <c r="LB35" s="40"/>
      <c r="LC35" s="40"/>
      <c r="LD35" s="40"/>
      <c r="LE35" s="40"/>
      <c r="LF35" s="40"/>
      <c r="LG35" s="40"/>
      <c r="LH35" s="40"/>
      <c r="LI35" s="40"/>
      <c r="LJ35" s="40"/>
      <c r="LK35" s="40"/>
      <c r="LL35" s="40"/>
      <c r="LM35" s="40"/>
      <c r="LN35" s="40"/>
      <c r="LO35" s="40"/>
      <c r="LP35" s="40"/>
      <c r="LQ35" s="40"/>
      <c r="LR35" s="40"/>
      <c r="LS35" s="40"/>
      <c r="LT35" s="40"/>
      <c r="LU35" s="40"/>
      <c r="LV35" s="40"/>
      <c r="LW35" s="40"/>
      <c r="LX35" s="40"/>
      <c r="LY35" s="40"/>
      <c r="LZ35" s="40"/>
      <c r="MA35" s="40"/>
      <c r="MB35" s="40"/>
      <c r="MC35" s="40"/>
      <c r="MD35" s="40"/>
      <c r="ME35" s="40"/>
      <c r="MF35" s="40"/>
      <c r="MG35" s="40"/>
      <c r="MH35" s="40"/>
      <c r="MI35" s="40"/>
      <c r="MJ35" s="40"/>
      <c r="MK35" s="40"/>
      <c r="ML35" s="40"/>
      <c r="MM35" s="40"/>
      <c r="MN35" s="40"/>
      <c r="MO35" s="40"/>
      <c r="MP35" s="40"/>
      <c r="MQ35" s="40"/>
      <c r="MR35" s="40"/>
      <c r="MS35" s="40"/>
      <c r="MT35" s="40"/>
      <c r="MU35" s="40"/>
      <c r="MV35" s="40"/>
      <c r="MW35" s="40"/>
      <c r="MX35" s="40"/>
      <c r="MY35" s="40"/>
      <c r="MZ35" s="40"/>
      <c r="NA35" s="40"/>
      <c r="NB35" s="40"/>
      <c r="NC35" s="40"/>
      <c r="ND35" s="40"/>
      <c r="NE35" s="40"/>
      <c r="NF35" s="40"/>
      <c r="NG35" s="40"/>
      <c r="NH35" s="40"/>
      <c r="NI35" s="40"/>
      <c r="NJ35" s="40"/>
      <c r="NK35" s="40"/>
      <c r="NL35" s="40"/>
      <c r="NM35" s="40"/>
      <c r="NN35" s="40"/>
      <c r="NO35" s="40"/>
      <c r="NP35" s="40"/>
      <c r="NQ35" s="40"/>
      <c r="NR35" s="40"/>
      <c r="NS35" s="40"/>
      <c r="NT35" s="40"/>
      <c r="NU35" s="40"/>
      <c r="NV35" s="40"/>
      <c r="NW35" s="40"/>
      <c r="NX35" s="40"/>
      <c r="NY35" s="40"/>
      <c r="NZ35" s="40"/>
      <c r="OA35" s="40"/>
      <c r="OB35" s="40"/>
      <c r="OC35" s="40"/>
      <c r="OD35" s="40"/>
      <c r="OE35" s="40"/>
      <c r="OF35" s="40"/>
      <c r="OG35" s="40"/>
      <c r="OH35" s="40"/>
      <c r="OI35" s="40"/>
      <c r="OJ35" s="40"/>
      <c r="OK35" s="40"/>
      <c r="OL35" s="40"/>
      <c r="OM35" s="40"/>
      <c r="ON35" s="40"/>
      <c r="OO35" s="40"/>
      <c r="OP35" s="40"/>
      <c r="OQ35" s="40"/>
      <c r="OR35" s="40"/>
      <c r="OS35" s="40"/>
      <c r="OT35" s="40"/>
      <c r="OU35" s="40"/>
      <c r="OV35" s="40"/>
      <c r="OW35" s="40"/>
      <c r="OX35" s="40"/>
      <c r="OY35" s="40"/>
      <c r="OZ35" s="40"/>
      <c r="PA35" s="40"/>
      <c r="PB35" s="40"/>
      <c r="PC35" s="40"/>
      <c r="PD35" s="40"/>
      <c r="PE35" s="40"/>
      <c r="PF35" s="40"/>
      <c r="PG35" s="40"/>
      <c r="PH35" s="40"/>
      <c r="PI35" s="40"/>
      <c r="PJ35" s="40"/>
      <c r="PK35" s="40"/>
      <c r="PL35" s="40"/>
      <c r="PM35" s="40"/>
      <c r="PN35" s="40"/>
      <c r="PO35" s="40"/>
      <c r="PP35" s="40"/>
      <c r="PQ35" s="40"/>
      <c r="PR35" s="40"/>
      <c r="PS35" s="40"/>
      <c r="PT35" s="40"/>
      <c r="PU35" s="40"/>
      <c r="PV35" s="40"/>
      <c r="PW35" s="40"/>
      <c r="PX35" s="40"/>
      <c r="PY35" s="40"/>
      <c r="PZ35" s="40"/>
      <c r="QA35" s="40"/>
      <c r="QB35" s="40"/>
      <c r="QC35" s="40"/>
      <c r="QD35" s="40"/>
      <c r="QE35" s="40"/>
      <c r="QF35" s="40"/>
      <c r="QG35" s="40"/>
      <c r="QH35" s="40"/>
      <c r="QI35" s="40"/>
      <c r="QJ35" s="40"/>
      <c r="QK35" s="40"/>
      <c r="QL35" s="40"/>
      <c r="QM35" s="40"/>
      <c r="QN35" s="40"/>
      <c r="QO35" s="40"/>
      <c r="QP35" s="40"/>
      <c r="QQ35" s="40"/>
      <c r="QR35" s="40"/>
      <c r="QS35" s="40"/>
      <c r="QT35" s="40"/>
      <c r="QU35" s="40"/>
      <c r="QV35" s="40"/>
      <c r="QW35" s="40"/>
      <c r="QX35" s="40"/>
      <c r="QY35" s="40"/>
      <c r="QZ35" s="40"/>
      <c r="RA35" s="40"/>
      <c r="RB35" s="40"/>
      <c r="RC35" s="40"/>
      <c r="RD35" s="40"/>
      <c r="RE35" s="40"/>
      <c r="RF35" s="40"/>
      <c r="RG35" s="40"/>
      <c r="RH35" s="40"/>
      <c r="RI35" s="40"/>
      <c r="RJ35" s="40"/>
      <c r="RK35" s="40"/>
      <c r="RL35" s="40"/>
      <c r="RM35" s="40"/>
      <c r="RN35" s="40"/>
      <c r="RO35" s="40"/>
      <c r="RP35" s="40"/>
      <c r="RQ35" s="40"/>
      <c r="RR35" s="40"/>
      <c r="RS35" s="40"/>
      <c r="RT35" s="40"/>
      <c r="RU35" s="40"/>
      <c r="RV35" s="40"/>
      <c r="RW35" s="40" t="s">
        <v>3356</v>
      </c>
      <c r="RX35" s="41" t="s">
        <v>3357</v>
      </c>
      <c r="RY35" s="40" t="s">
        <v>3358</v>
      </c>
      <c r="RZ35" s="40" t="s">
        <v>3359</v>
      </c>
      <c r="SA35" s="40" t="s">
        <v>3360</v>
      </c>
      <c r="SB35" s="40" t="s">
        <v>3361</v>
      </c>
      <c r="SC35" s="40" t="s">
        <v>3362</v>
      </c>
      <c r="SD35" s="40" t="s">
        <v>3363</v>
      </c>
      <c r="SE35" s="40"/>
      <c r="SF35" s="40"/>
      <c r="SG35" s="40"/>
      <c r="SH35" s="40"/>
      <c r="SI35" s="40"/>
      <c r="SJ35" s="40"/>
      <c r="SK35" s="40"/>
      <c r="SL35" s="40"/>
      <c r="SM35" s="40"/>
      <c r="SN35" s="40"/>
      <c r="SO35" s="40"/>
      <c r="SP35" s="40"/>
      <c r="SQ35" s="40"/>
      <c r="SR35" s="40"/>
      <c r="SS35" s="40"/>
      <c r="ST35" s="40"/>
      <c r="SU35" s="40"/>
      <c r="SV35" s="40"/>
      <c r="SW35" s="40"/>
      <c r="SX35" s="40"/>
      <c r="SY35" s="40"/>
      <c r="SZ35" s="40"/>
      <c r="TA35" s="40"/>
      <c r="TB35" s="40"/>
      <c r="TC35" s="40"/>
      <c r="TD35" s="40"/>
      <c r="TE35" s="40"/>
      <c r="TF35" s="40"/>
      <c r="TG35" s="40"/>
      <c r="TH35" s="40"/>
      <c r="TI35" s="40"/>
      <c r="TJ35" s="40"/>
      <c r="TK35" s="42" t="s">
        <v>3364</v>
      </c>
      <c r="TL35" s="42" t="s">
        <v>3365</v>
      </c>
      <c r="TM35" s="42" t="s">
        <v>3366</v>
      </c>
      <c r="TN35" s="42" t="s">
        <v>3367</v>
      </c>
      <c r="TO35" s="42" t="s">
        <v>3368</v>
      </c>
      <c r="TP35" s="42" t="s">
        <v>3369</v>
      </c>
      <c r="TQ35" s="40"/>
      <c r="TR35" s="40"/>
      <c r="TS35" s="40"/>
      <c r="TT35" s="40"/>
      <c r="TU35" s="40"/>
      <c r="TV35" s="40"/>
      <c r="TW35" s="40"/>
      <c r="TX35" s="40"/>
      <c r="TY35" s="40"/>
      <c r="TZ35" s="40"/>
      <c r="UA35" s="40"/>
      <c r="UB35" s="40"/>
      <c r="UC35" s="40"/>
      <c r="UD35" s="40"/>
      <c r="UE35" s="40"/>
    </row>
    <row r="36" spans="1:551" s="43" customFormat="1" ht="15" customHeight="1" x14ac:dyDescent="0.25">
      <c r="A36" s="40" t="s">
        <v>271</v>
      </c>
      <c r="B36" s="40" t="s">
        <v>113</v>
      </c>
      <c r="C36" s="40" t="s">
        <v>585</v>
      </c>
      <c r="D36" s="40" t="s">
        <v>625</v>
      </c>
      <c r="E36" s="40" t="s">
        <v>108</v>
      </c>
      <c r="F36" s="40">
        <v>20</v>
      </c>
      <c r="G36" s="40">
        <v>40</v>
      </c>
      <c r="H36" s="40">
        <v>60</v>
      </c>
      <c r="I36" s="40">
        <v>4</v>
      </c>
      <c r="J36" s="40" t="s">
        <v>664</v>
      </c>
      <c r="K36" s="40" t="s">
        <v>10</v>
      </c>
      <c r="L36" s="40" t="s">
        <v>665</v>
      </c>
      <c r="M36" s="40">
        <v>10</v>
      </c>
      <c r="N36" s="40">
        <v>20</v>
      </c>
      <c r="O36" s="40">
        <v>30</v>
      </c>
      <c r="P36" s="40" t="s">
        <v>666</v>
      </c>
      <c r="Q36" s="40" t="s">
        <v>667</v>
      </c>
      <c r="R36" s="40" t="s">
        <v>668</v>
      </c>
      <c r="S36" s="40" t="s">
        <v>3121</v>
      </c>
      <c r="T36" s="40" t="s">
        <v>669</v>
      </c>
      <c r="U36" s="40" t="s">
        <v>670</v>
      </c>
      <c r="V36" s="40" t="s">
        <v>671</v>
      </c>
      <c r="W36" s="40" t="s">
        <v>672</v>
      </c>
      <c r="X36" s="40" t="s">
        <v>673</v>
      </c>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t="s">
        <v>674</v>
      </c>
      <c r="BB36" s="40" t="s">
        <v>675</v>
      </c>
      <c r="BC36" s="41" t="s">
        <v>676</v>
      </c>
      <c r="BD36" s="41" t="s">
        <v>677</v>
      </c>
      <c r="BE36" s="40" t="s">
        <v>678</v>
      </c>
      <c r="BF36" s="40" t="s">
        <v>99</v>
      </c>
      <c r="BG36" s="40" t="s">
        <v>31</v>
      </c>
      <c r="BH36" s="40" t="s">
        <v>679</v>
      </c>
      <c r="BI36" s="40">
        <v>10</v>
      </c>
      <c r="BJ36" s="40">
        <v>20</v>
      </c>
      <c r="BK36" s="40">
        <v>30</v>
      </c>
      <c r="BL36" s="40" t="s">
        <v>680</v>
      </c>
      <c r="BM36" s="40" t="s">
        <v>681</v>
      </c>
      <c r="BN36" s="40" t="s">
        <v>682</v>
      </c>
      <c r="BO36" s="40" t="s">
        <v>3121</v>
      </c>
      <c r="BP36" s="40" t="s">
        <v>683</v>
      </c>
      <c r="BQ36" s="40" t="s">
        <v>684</v>
      </c>
      <c r="BR36" s="40" t="s">
        <v>685</v>
      </c>
      <c r="BS36" s="40" t="s">
        <v>686</v>
      </c>
      <c r="BT36" s="40" t="s">
        <v>687</v>
      </c>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t="s">
        <v>688</v>
      </c>
      <c r="CX36" s="40" t="s">
        <v>689</v>
      </c>
      <c r="CY36" s="41" t="s">
        <v>690</v>
      </c>
      <c r="CZ36" s="41" t="s">
        <v>691</v>
      </c>
      <c r="DA36" s="40" t="s">
        <v>692</v>
      </c>
      <c r="DB36" s="40" t="s">
        <v>99</v>
      </c>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1"/>
      <c r="EV36" s="41"/>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1"/>
      <c r="GR36" s="41"/>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c r="IT36" s="40"/>
      <c r="IU36" s="40"/>
      <c r="IV36" s="40"/>
      <c r="IW36" s="40"/>
      <c r="IX36" s="40"/>
      <c r="IY36" s="40"/>
      <c r="IZ36" s="40"/>
      <c r="JA36" s="40"/>
      <c r="JB36" s="40"/>
      <c r="JC36" s="40"/>
      <c r="JD36" s="40"/>
      <c r="JE36" s="40"/>
      <c r="JF36" s="40"/>
      <c r="JG36" s="40"/>
      <c r="JH36" s="40"/>
      <c r="JI36" s="40"/>
      <c r="JJ36" s="40"/>
      <c r="JK36" s="40"/>
      <c r="JL36" s="40"/>
      <c r="JM36" s="40"/>
      <c r="JN36" s="40"/>
      <c r="JO36" s="40"/>
      <c r="JP36" s="40"/>
      <c r="JQ36" s="40"/>
      <c r="JR36" s="40"/>
      <c r="JS36" s="40"/>
      <c r="JT36" s="40"/>
      <c r="JU36" s="40"/>
      <c r="JV36" s="40"/>
      <c r="JW36" s="40"/>
      <c r="JX36" s="40"/>
      <c r="JY36" s="40"/>
      <c r="JZ36" s="40"/>
      <c r="KA36" s="40"/>
      <c r="KB36" s="40"/>
      <c r="KC36" s="40"/>
      <c r="KD36" s="40"/>
      <c r="KE36" s="40"/>
      <c r="KF36" s="40"/>
      <c r="KG36" s="40"/>
      <c r="KH36" s="40"/>
      <c r="KI36" s="41"/>
      <c r="KJ36" s="41"/>
      <c r="KK36" s="40"/>
      <c r="KL36" s="40"/>
      <c r="KM36" s="40"/>
      <c r="KN36" s="40"/>
      <c r="KO36" s="40"/>
      <c r="KP36" s="40"/>
      <c r="KQ36" s="40"/>
      <c r="KR36" s="40"/>
      <c r="KS36" s="40"/>
      <c r="KT36" s="40"/>
      <c r="KU36" s="40"/>
      <c r="KV36" s="40"/>
      <c r="KW36" s="40"/>
      <c r="KX36" s="40"/>
      <c r="KY36" s="40"/>
      <c r="KZ36" s="40"/>
      <c r="LA36" s="40"/>
      <c r="LB36" s="40"/>
      <c r="LC36" s="40"/>
      <c r="LD36" s="40"/>
      <c r="LE36" s="40"/>
      <c r="LF36" s="40"/>
      <c r="LG36" s="40"/>
      <c r="LH36" s="40"/>
      <c r="LI36" s="40"/>
      <c r="LJ36" s="40"/>
      <c r="LK36" s="40"/>
      <c r="LL36" s="40"/>
      <c r="LM36" s="40"/>
      <c r="LN36" s="40"/>
      <c r="LO36" s="40"/>
      <c r="LP36" s="40"/>
      <c r="LQ36" s="40"/>
      <c r="LR36" s="40"/>
      <c r="LS36" s="40"/>
      <c r="LT36" s="40"/>
      <c r="LU36" s="40"/>
      <c r="LV36" s="40"/>
      <c r="LW36" s="40"/>
      <c r="LX36" s="40"/>
      <c r="LY36" s="40"/>
      <c r="LZ36" s="40"/>
      <c r="MA36" s="40"/>
      <c r="MB36" s="40"/>
      <c r="MC36" s="40"/>
      <c r="MD36" s="40"/>
      <c r="ME36" s="40"/>
      <c r="MF36" s="40"/>
      <c r="MG36" s="40"/>
      <c r="MH36" s="40"/>
      <c r="MI36" s="40"/>
      <c r="MJ36" s="40"/>
      <c r="MK36" s="40"/>
      <c r="ML36" s="40"/>
      <c r="MM36" s="40"/>
      <c r="MN36" s="40"/>
      <c r="MO36" s="40"/>
      <c r="MP36" s="40"/>
      <c r="MQ36" s="40"/>
      <c r="MR36" s="40"/>
      <c r="MS36" s="40"/>
      <c r="MT36" s="40"/>
      <c r="MU36" s="40"/>
      <c r="MV36" s="40"/>
      <c r="MW36" s="40"/>
      <c r="MX36" s="40"/>
      <c r="MY36" s="40"/>
      <c r="MZ36" s="40"/>
      <c r="NA36" s="40"/>
      <c r="NB36" s="40"/>
      <c r="NC36" s="40"/>
      <c r="ND36" s="40"/>
      <c r="NE36" s="40"/>
      <c r="NF36" s="40"/>
      <c r="NG36" s="40"/>
      <c r="NH36" s="40"/>
      <c r="NI36" s="40"/>
      <c r="NJ36" s="40"/>
      <c r="NK36" s="40"/>
      <c r="NL36" s="40"/>
      <c r="NM36" s="40"/>
      <c r="NN36" s="40"/>
      <c r="NO36" s="40"/>
      <c r="NP36" s="40"/>
      <c r="NQ36" s="40"/>
      <c r="NR36" s="40"/>
      <c r="NS36" s="40"/>
      <c r="NT36" s="40"/>
      <c r="NU36" s="40"/>
      <c r="NV36" s="40"/>
      <c r="NW36" s="40"/>
      <c r="NX36" s="40"/>
      <c r="NY36" s="40"/>
      <c r="NZ36" s="40"/>
      <c r="OA36" s="40"/>
      <c r="OB36" s="40"/>
      <c r="OC36" s="40"/>
      <c r="OD36" s="40"/>
      <c r="OE36" s="40"/>
      <c r="OF36" s="40"/>
      <c r="OG36" s="40"/>
      <c r="OH36" s="40"/>
      <c r="OI36" s="40"/>
      <c r="OJ36" s="40"/>
      <c r="OK36" s="40"/>
      <c r="OL36" s="40"/>
      <c r="OM36" s="40"/>
      <c r="ON36" s="40"/>
      <c r="OO36" s="40"/>
      <c r="OP36" s="40"/>
      <c r="OQ36" s="40"/>
      <c r="OR36" s="40"/>
      <c r="OS36" s="40"/>
      <c r="OT36" s="40"/>
      <c r="OU36" s="40"/>
      <c r="OV36" s="40"/>
      <c r="OW36" s="40"/>
      <c r="OX36" s="40"/>
      <c r="OY36" s="40"/>
      <c r="OZ36" s="40"/>
      <c r="PA36" s="40"/>
      <c r="PB36" s="40"/>
      <c r="PC36" s="40"/>
      <c r="PD36" s="40"/>
      <c r="PE36" s="40"/>
      <c r="PF36" s="40"/>
      <c r="PG36" s="40"/>
      <c r="PH36" s="40"/>
      <c r="PI36" s="40"/>
      <c r="PJ36" s="40"/>
      <c r="PK36" s="40"/>
      <c r="PL36" s="40"/>
      <c r="PM36" s="40"/>
      <c r="PN36" s="40"/>
      <c r="PO36" s="40"/>
      <c r="PP36" s="40"/>
      <c r="PQ36" s="40"/>
      <c r="PR36" s="40"/>
      <c r="PS36" s="40"/>
      <c r="PT36" s="40"/>
      <c r="PU36" s="40"/>
      <c r="PV36" s="40"/>
      <c r="PW36" s="40"/>
      <c r="PX36" s="40"/>
      <c r="PY36" s="40"/>
      <c r="PZ36" s="40"/>
      <c r="QA36" s="40"/>
      <c r="QB36" s="40"/>
      <c r="QC36" s="40"/>
      <c r="QD36" s="40"/>
      <c r="QE36" s="40"/>
      <c r="QF36" s="40"/>
      <c r="QG36" s="40"/>
      <c r="QH36" s="40"/>
      <c r="QI36" s="40"/>
      <c r="QJ36" s="40"/>
      <c r="QK36" s="40"/>
      <c r="QL36" s="40"/>
      <c r="QM36" s="40"/>
      <c r="QN36" s="40"/>
      <c r="QO36" s="40"/>
      <c r="QP36" s="40"/>
      <c r="QQ36" s="40"/>
      <c r="QR36" s="40"/>
      <c r="QS36" s="40"/>
      <c r="QT36" s="40"/>
      <c r="QU36" s="40"/>
      <c r="QV36" s="40"/>
      <c r="QW36" s="40"/>
      <c r="QX36" s="40"/>
      <c r="QY36" s="40"/>
      <c r="QZ36" s="40"/>
      <c r="RA36" s="40"/>
      <c r="RB36" s="40"/>
      <c r="RC36" s="40"/>
      <c r="RD36" s="40"/>
      <c r="RE36" s="40"/>
      <c r="RF36" s="40"/>
      <c r="RG36" s="40"/>
      <c r="RH36" s="40"/>
      <c r="RI36" s="40"/>
      <c r="RJ36" s="40"/>
      <c r="RK36" s="40"/>
      <c r="RL36" s="40"/>
      <c r="RM36" s="40"/>
      <c r="RN36" s="40"/>
      <c r="RO36" s="40"/>
      <c r="RP36" s="40"/>
      <c r="RQ36" s="40"/>
      <c r="RR36" s="40"/>
      <c r="RS36" s="40"/>
      <c r="RT36" s="40"/>
      <c r="RU36" s="40"/>
      <c r="RV36" s="40"/>
      <c r="RW36" s="40" t="s">
        <v>693</v>
      </c>
      <c r="RX36" s="40" t="s">
        <v>694</v>
      </c>
      <c r="RY36" s="40" t="s">
        <v>695</v>
      </c>
      <c r="RZ36" s="40" t="s">
        <v>696</v>
      </c>
      <c r="SA36" s="40" t="s">
        <v>697</v>
      </c>
      <c r="SB36" s="40" t="s">
        <v>698</v>
      </c>
      <c r="SC36" s="40"/>
      <c r="SD36" s="40"/>
      <c r="SE36" s="40"/>
      <c r="SF36" s="40"/>
      <c r="SG36" s="40"/>
      <c r="SH36" s="40"/>
      <c r="SI36" s="40"/>
      <c r="SJ36" s="40"/>
      <c r="SK36" s="40"/>
      <c r="SL36" s="40"/>
      <c r="SM36" s="40"/>
      <c r="SN36" s="40"/>
      <c r="SO36" s="40"/>
      <c r="SP36" s="40"/>
      <c r="SQ36" s="40"/>
      <c r="SR36" s="40"/>
      <c r="SS36" s="40"/>
      <c r="ST36" s="40"/>
      <c r="SU36" s="40"/>
      <c r="SV36" s="40"/>
      <c r="SW36" s="40"/>
      <c r="SX36" s="40"/>
      <c r="SY36" s="40"/>
      <c r="SZ36" s="40"/>
      <c r="TA36" s="40"/>
      <c r="TB36" s="40"/>
      <c r="TC36" s="40"/>
      <c r="TD36" s="40"/>
      <c r="TE36" s="40"/>
      <c r="TF36" s="40"/>
      <c r="TG36" s="40"/>
      <c r="TH36" s="40"/>
      <c r="TI36" s="40"/>
      <c r="TJ36" s="40"/>
      <c r="TK36" s="40" t="s">
        <v>699</v>
      </c>
      <c r="TL36" s="40" t="s">
        <v>700</v>
      </c>
      <c r="TM36" s="40" t="s">
        <v>701</v>
      </c>
      <c r="TN36" s="40" t="s">
        <v>702</v>
      </c>
      <c r="TO36" s="40" t="s">
        <v>703</v>
      </c>
      <c r="TP36" s="40" t="s">
        <v>704</v>
      </c>
      <c r="TQ36" s="40" t="s">
        <v>705</v>
      </c>
      <c r="TR36" s="40" t="s">
        <v>621</v>
      </c>
      <c r="TS36" s="40" t="s">
        <v>622</v>
      </c>
      <c r="TT36" s="40" t="s">
        <v>706</v>
      </c>
      <c r="TU36" s="40" t="s">
        <v>707</v>
      </c>
      <c r="TV36" s="40"/>
      <c r="TW36" s="40"/>
      <c r="TX36" s="40"/>
      <c r="TY36" s="40"/>
      <c r="TZ36" s="40"/>
      <c r="UA36" s="40"/>
      <c r="UB36" s="40"/>
      <c r="UC36" s="40"/>
      <c r="UD36" s="40"/>
      <c r="UE36" s="40"/>
    </row>
    <row r="37" spans="1:551" s="43" customFormat="1" ht="15" customHeight="1" x14ac:dyDescent="0.25">
      <c r="A37" s="40" t="s">
        <v>261</v>
      </c>
      <c r="B37" s="40" t="s">
        <v>3391</v>
      </c>
      <c r="C37" s="40" t="s">
        <v>585</v>
      </c>
      <c r="D37" s="40" t="s">
        <v>3392</v>
      </c>
      <c r="E37" s="40" t="s">
        <v>115</v>
      </c>
      <c r="F37" s="40">
        <v>18</v>
      </c>
      <c r="G37" s="40">
        <v>42</v>
      </c>
      <c r="H37" s="40">
        <v>60</v>
      </c>
      <c r="I37" s="40">
        <v>4</v>
      </c>
      <c r="J37" s="40" t="s">
        <v>3393</v>
      </c>
      <c r="K37" s="40" t="s">
        <v>10</v>
      </c>
      <c r="L37" s="40" t="s">
        <v>3394</v>
      </c>
      <c r="M37" s="40">
        <v>4</v>
      </c>
      <c r="N37" s="40">
        <v>14</v>
      </c>
      <c r="O37" s="40">
        <v>20</v>
      </c>
      <c r="P37" s="40" t="s">
        <v>3395</v>
      </c>
      <c r="Q37" s="40" t="s">
        <v>3396</v>
      </c>
      <c r="R37" s="40" t="s">
        <v>3397</v>
      </c>
      <c r="S37" s="40" t="s">
        <v>3398</v>
      </c>
      <c r="T37" s="40" t="s">
        <v>3399</v>
      </c>
      <c r="U37" s="40" t="s">
        <v>3400</v>
      </c>
      <c r="V37" s="40" t="s">
        <v>3401</v>
      </c>
      <c r="W37" s="40" t="s">
        <v>3402</v>
      </c>
      <c r="X37" s="40" t="s">
        <v>3399</v>
      </c>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t="s">
        <v>3403</v>
      </c>
      <c r="BB37" s="40" t="s">
        <v>3404</v>
      </c>
      <c r="BC37" s="40" t="s">
        <v>3353</v>
      </c>
      <c r="BD37" s="40" t="s">
        <v>3405</v>
      </c>
      <c r="BE37" s="40" t="s">
        <v>3406</v>
      </c>
      <c r="BF37" s="40" t="s">
        <v>101</v>
      </c>
      <c r="BG37" s="40" t="s">
        <v>31</v>
      </c>
      <c r="BH37" s="40" t="s">
        <v>3407</v>
      </c>
      <c r="BI37" s="40">
        <v>6</v>
      </c>
      <c r="BJ37" s="40">
        <v>14</v>
      </c>
      <c r="BK37" s="40">
        <v>20</v>
      </c>
      <c r="BL37" s="40" t="s">
        <v>3408</v>
      </c>
      <c r="BM37" s="40" t="s">
        <v>3409</v>
      </c>
      <c r="BN37" s="40" t="s">
        <v>3410</v>
      </c>
      <c r="BO37" s="40" t="s">
        <v>3411</v>
      </c>
      <c r="BP37" s="40" t="s">
        <v>3412</v>
      </c>
      <c r="BQ37" s="40" t="s">
        <v>3413</v>
      </c>
      <c r="BR37" s="40" t="s">
        <v>3414</v>
      </c>
      <c r="BS37" s="40" t="s">
        <v>3415</v>
      </c>
      <c r="BT37" s="40" t="s">
        <v>3399</v>
      </c>
      <c r="BU37" s="40" t="s">
        <v>3416</v>
      </c>
      <c r="BV37" s="40" t="s">
        <v>3417</v>
      </c>
      <c r="BW37" s="40" t="s">
        <v>3418</v>
      </c>
      <c r="BX37" s="40" t="s">
        <v>3399</v>
      </c>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t="s">
        <v>3419</v>
      </c>
      <c r="CX37" s="40" t="s">
        <v>3420</v>
      </c>
      <c r="CY37" s="40" t="s">
        <v>3376</v>
      </c>
      <c r="CZ37" s="40" t="s">
        <v>3421</v>
      </c>
      <c r="DA37" s="40" t="s">
        <v>3422</v>
      </c>
      <c r="DB37" s="40" t="s">
        <v>101</v>
      </c>
      <c r="DC37" s="40" t="s">
        <v>32</v>
      </c>
      <c r="DD37" s="40" t="s">
        <v>3423</v>
      </c>
      <c r="DE37" s="40">
        <v>6</v>
      </c>
      <c r="DF37" s="40">
        <v>14</v>
      </c>
      <c r="DG37" s="40">
        <v>20</v>
      </c>
      <c r="DH37" s="40" t="s">
        <v>3424</v>
      </c>
      <c r="DI37" s="40" t="s">
        <v>3425</v>
      </c>
      <c r="DJ37" s="40" t="s">
        <v>3426</v>
      </c>
      <c r="DK37" s="40" t="s">
        <v>3427</v>
      </c>
      <c r="DL37" s="40" t="s">
        <v>3399</v>
      </c>
      <c r="DM37" s="40" t="s">
        <v>3428</v>
      </c>
      <c r="DN37" s="40" t="s">
        <v>3429</v>
      </c>
      <c r="DO37" s="40" t="s">
        <v>3430</v>
      </c>
      <c r="DP37" s="40" t="s">
        <v>3399</v>
      </c>
      <c r="DQ37" s="40" t="s">
        <v>3431</v>
      </c>
      <c r="DR37" s="40" t="s">
        <v>3432</v>
      </c>
      <c r="DS37" s="40" t="s">
        <v>3433</v>
      </c>
      <c r="DT37" s="40" t="s">
        <v>3399</v>
      </c>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t="s">
        <v>3434</v>
      </c>
      <c r="ET37" s="40" t="s">
        <v>3435</v>
      </c>
      <c r="EU37" s="40" t="s">
        <v>3376</v>
      </c>
      <c r="EV37" s="40" t="s">
        <v>3436</v>
      </c>
      <c r="EW37" s="40" t="s">
        <v>3437</v>
      </c>
      <c r="EX37" s="40" t="s">
        <v>101</v>
      </c>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c r="IT37" s="40"/>
      <c r="IU37" s="40"/>
      <c r="IV37" s="40"/>
      <c r="IW37" s="40"/>
      <c r="IX37" s="40"/>
      <c r="IY37" s="40"/>
      <c r="IZ37" s="40"/>
      <c r="JA37" s="40"/>
      <c r="JB37" s="40"/>
      <c r="JC37" s="40"/>
      <c r="JD37" s="40"/>
      <c r="JE37" s="40"/>
      <c r="JF37" s="40"/>
      <c r="JG37" s="40"/>
      <c r="JH37" s="40"/>
      <c r="JI37" s="40"/>
      <c r="JJ37" s="40"/>
      <c r="JK37" s="40"/>
      <c r="JL37" s="40"/>
      <c r="JM37" s="40"/>
      <c r="JN37" s="40"/>
      <c r="JO37" s="40"/>
      <c r="JP37" s="40"/>
      <c r="JQ37" s="40"/>
      <c r="JR37" s="40"/>
      <c r="JS37" s="40"/>
      <c r="JT37" s="40"/>
      <c r="JU37" s="40"/>
      <c r="JV37" s="40"/>
      <c r="JW37" s="40"/>
      <c r="JX37" s="40"/>
      <c r="JY37" s="40"/>
      <c r="JZ37" s="40"/>
      <c r="KA37" s="40"/>
      <c r="KB37" s="40"/>
      <c r="KC37" s="40"/>
      <c r="KD37" s="40"/>
      <c r="KE37" s="40"/>
      <c r="KF37" s="40"/>
      <c r="KG37" s="40"/>
      <c r="KH37" s="40"/>
      <c r="KI37" s="40"/>
      <c r="KJ37" s="40"/>
      <c r="KK37" s="40"/>
      <c r="KL37" s="40"/>
      <c r="KM37" s="40"/>
      <c r="KN37" s="40"/>
      <c r="KO37" s="40"/>
      <c r="KP37" s="40"/>
      <c r="KQ37" s="40"/>
      <c r="KR37" s="40"/>
      <c r="KS37" s="40"/>
      <c r="KT37" s="40"/>
      <c r="KU37" s="40"/>
      <c r="KV37" s="40"/>
      <c r="KW37" s="40"/>
      <c r="KX37" s="40"/>
      <c r="KY37" s="40"/>
      <c r="KZ37" s="40"/>
      <c r="LA37" s="40"/>
      <c r="LB37" s="40"/>
      <c r="LC37" s="40"/>
      <c r="LD37" s="40"/>
      <c r="LE37" s="40"/>
      <c r="LF37" s="40"/>
      <c r="LG37" s="40"/>
      <c r="LH37" s="40"/>
      <c r="LI37" s="40"/>
      <c r="LJ37" s="40"/>
      <c r="LK37" s="40"/>
      <c r="LL37" s="40"/>
      <c r="LM37" s="40"/>
      <c r="LN37" s="40"/>
      <c r="LO37" s="40"/>
      <c r="LP37" s="40"/>
      <c r="LQ37" s="40"/>
      <c r="LR37" s="40"/>
      <c r="LS37" s="40"/>
      <c r="LT37" s="40"/>
      <c r="LU37" s="40"/>
      <c r="LV37" s="40"/>
      <c r="LW37" s="40"/>
      <c r="LX37" s="40"/>
      <c r="LY37" s="40"/>
      <c r="LZ37" s="40"/>
      <c r="MA37" s="40"/>
      <c r="MB37" s="40"/>
      <c r="MC37" s="40"/>
      <c r="MD37" s="40"/>
      <c r="ME37" s="40"/>
      <c r="MF37" s="40"/>
      <c r="MG37" s="40"/>
      <c r="MH37" s="40"/>
      <c r="MI37" s="40"/>
      <c r="MJ37" s="40"/>
      <c r="MK37" s="40"/>
      <c r="ML37" s="40"/>
      <c r="MM37" s="40"/>
      <c r="MN37" s="40"/>
      <c r="MO37" s="40"/>
      <c r="MP37" s="40"/>
      <c r="MQ37" s="40"/>
      <c r="MR37" s="40"/>
      <c r="MS37" s="40"/>
      <c r="MT37" s="40"/>
      <c r="MU37" s="40"/>
      <c r="MV37" s="40"/>
      <c r="MW37" s="40"/>
      <c r="MX37" s="40"/>
      <c r="MY37" s="40"/>
      <c r="MZ37" s="40"/>
      <c r="NA37" s="40"/>
      <c r="NB37" s="40"/>
      <c r="NC37" s="40"/>
      <c r="ND37" s="40"/>
      <c r="NE37" s="40"/>
      <c r="NF37" s="40"/>
      <c r="NG37" s="40"/>
      <c r="NH37" s="40"/>
      <c r="NI37" s="40"/>
      <c r="NJ37" s="40"/>
      <c r="NK37" s="40"/>
      <c r="NL37" s="40"/>
      <c r="NM37" s="40"/>
      <c r="NN37" s="40"/>
      <c r="NO37" s="40"/>
      <c r="NP37" s="40"/>
      <c r="NQ37" s="40"/>
      <c r="NR37" s="40"/>
      <c r="NS37" s="40"/>
      <c r="NT37" s="40"/>
      <c r="NU37" s="40"/>
      <c r="NV37" s="40"/>
      <c r="NW37" s="40"/>
      <c r="NX37" s="40"/>
      <c r="NY37" s="40"/>
      <c r="NZ37" s="40"/>
      <c r="OA37" s="40"/>
      <c r="OB37" s="40"/>
      <c r="OC37" s="40"/>
      <c r="OD37" s="40"/>
      <c r="OE37" s="40"/>
      <c r="OF37" s="40"/>
      <c r="OG37" s="40"/>
      <c r="OH37" s="40"/>
      <c r="OI37" s="40"/>
      <c r="OJ37" s="40"/>
      <c r="OK37" s="40"/>
      <c r="OL37" s="40"/>
      <c r="OM37" s="40"/>
      <c r="ON37" s="40"/>
      <c r="OO37" s="40"/>
      <c r="OP37" s="40"/>
      <c r="OQ37" s="40"/>
      <c r="OR37" s="40"/>
      <c r="OS37" s="40"/>
      <c r="OT37" s="40"/>
      <c r="OU37" s="40"/>
      <c r="OV37" s="40"/>
      <c r="OW37" s="40"/>
      <c r="OX37" s="40"/>
      <c r="OY37" s="40"/>
      <c r="OZ37" s="40"/>
      <c r="PA37" s="40"/>
      <c r="PB37" s="40"/>
      <c r="PC37" s="40"/>
      <c r="PD37" s="40"/>
      <c r="PE37" s="40"/>
      <c r="PF37" s="40"/>
      <c r="PG37" s="40"/>
      <c r="PH37" s="40"/>
      <c r="PI37" s="40"/>
      <c r="PJ37" s="40"/>
      <c r="PK37" s="40"/>
      <c r="PL37" s="40"/>
      <c r="PM37" s="40"/>
      <c r="PN37" s="40"/>
      <c r="PO37" s="40"/>
      <c r="PP37" s="40"/>
      <c r="PQ37" s="40"/>
      <c r="PR37" s="40"/>
      <c r="PS37" s="40"/>
      <c r="PT37" s="40"/>
      <c r="PU37" s="40"/>
      <c r="PV37" s="40"/>
      <c r="PW37" s="40"/>
      <c r="PX37" s="40"/>
      <c r="PY37" s="40"/>
      <c r="PZ37" s="40"/>
      <c r="QA37" s="40"/>
      <c r="QB37" s="40"/>
      <c r="QC37" s="40"/>
      <c r="QD37" s="40"/>
      <c r="QE37" s="40"/>
      <c r="QF37" s="40"/>
      <c r="QG37" s="40"/>
      <c r="QH37" s="40"/>
      <c r="QI37" s="40"/>
      <c r="QJ37" s="40"/>
      <c r="QK37" s="40"/>
      <c r="QL37" s="40"/>
      <c r="QM37" s="40"/>
      <c r="QN37" s="40"/>
      <c r="QO37" s="40"/>
      <c r="QP37" s="40"/>
      <c r="QQ37" s="40"/>
      <c r="QR37" s="40"/>
      <c r="QS37" s="40"/>
      <c r="QT37" s="40"/>
      <c r="QU37" s="40"/>
      <c r="QV37" s="40"/>
      <c r="QW37" s="40"/>
      <c r="QX37" s="40"/>
      <c r="QY37" s="40"/>
      <c r="QZ37" s="40"/>
      <c r="RA37" s="40"/>
      <c r="RB37" s="40"/>
      <c r="RC37" s="40"/>
      <c r="RD37" s="40"/>
      <c r="RE37" s="40"/>
      <c r="RF37" s="40"/>
      <c r="RG37" s="40"/>
      <c r="RH37" s="40"/>
      <c r="RI37" s="40"/>
      <c r="RJ37" s="40"/>
      <c r="RK37" s="40"/>
      <c r="RL37" s="40"/>
      <c r="RM37" s="40"/>
      <c r="RN37" s="40"/>
      <c r="RO37" s="40"/>
      <c r="RP37" s="40"/>
      <c r="RQ37" s="40"/>
      <c r="RR37" s="40"/>
      <c r="RS37" s="40"/>
      <c r="RT37" s="40"/>
      <c r="RU37" s="40"/>
      <c r="RV37" s="40"/>
      <c r="RW37" s="40" t="s">
        <v>3356</v>
      </c>
      <c r="RX37" s="41" t="s">
        <v>3357</v>
      </c>
      <c r="RY37" s="40" t="s">
        <v>3358</v>
      </c>
      <c r="RZ37" s="40" t="s">
        <v>3438</v>
      </c>
      <c r="SA37" s="40" t="s">
        <v>3387</v>
      </c>
      <c r="SB37" s="40" t="s">
        <v>3361</v>
      </c>
      <c r="SC37" s="40" t="s">
        <v>3362</v>
      </c>
      <c r="SD37" s="40" t="s">
        <v>3363</v>
      </c>
      <c r="SE37" s="40"/>
      <c r="SF37" s="40"/>
      <c r="SG37" s="40"/>
      <c r="SH37" s="40"/>
      <c r="SI37" s="40"/>
      <c r="SJ37" s="40"/>
      <c r="SK37" s="40"/>
      <c r="SL37" s="40"/>
      <c r="SM37" s="40"/>
      <c r="SN37" s="40"/>
      <c r="SO37" s="40"/>
      <c r="SP37" s="40"/>
      <c r="SQ37" s="40"/>
      <c r="SR37" s="40"/>
      <c r="SS37" s="40"/>
      <c r="ST37" s="40"/>
      <c r="SU37" s="40"/>
      <c r="SV37" s="40"/>
      <c r="SW37" s="40"/>
      <c r="SX37" s="40"/>
      <c r="SY37" s="40"/>
      <c r="SZ37" s="40"/>
      <c r="TA37" s="40"/>
      <c r="TB37" s="40"/>
      <c r="TC37" s="40"/>
      <c r="TD37" s="40"/>
      <c r="TE37" s="40"/>
      <c r="TF37" s="40"/>
      <c r="TG37" s="40"/>
      <c r="TH37" s="40"/>
      <c r="TI37" s="40"/>
      <c r="TJ37" s="40"/>
      <c r="TK37" s="40" t="s">
        <v>3388</v>
      </c>
      <c r="TL37" s="40" t="s">
        <v>3389</v>
      </c>
      <c r="TM37" s="40" t="s">
        <v>3390</v>
      </c>
      <c r="TN37" s="40" t="s">
        <v>3439</v>
      </c>
      <c r="TO37" s="40" t="s">
        <v>3440</v>
      </c>
      <c r="TP37" s="40" t="s">
        <v>3441</v>
      </c>
      <c r="TQ37" s="40"/>
      <c r="TR37" s="40"/>
      <c r="TS37" s="40"/>
      <c r="TT37" s="40"/>
      <c r="TU37" s="40"/>
      <c r="TV37" s="40"/>
      <c r="TW37" s="40"/>
      <c r="TX37" s="40"/>
      <c r="TY37" s="40"/>
      <c r="TZ37" s="40"/>
      <c r="UA37" s="40"/>
      <c r="UB37" s="40"/>
      <c r="UC37" s="40"/>
      <c r="UD37" s="40"/>
      <c r="UE37" s="40"/>
    </row>
    <row r="38" spans="1:551" s="43" customFormat="1" ht="15" customHeight="1" x14ac:dyDescent="0.25">
      <c r="A38" s="40" t="s">
        <v>262</v>
      </c>
      <c r="B38" s="40" t="s">
        <v>3442</v>
      </c>
      <c r="C38" s="40" t="s">
        <v>585</v>
      </c>
      <c r="D38" s="40" t="s">
        <v>3370</v>
      </c>
      <c r="E38" s="40" t="s">
        <v>125</v>
      </c>
      <c r="F38" s="40">
        <v>24</v>
      </c>
      <c r="G38" s="40">
        <v>36</v>
      </c>
      <c r="H38" s="40">
        <v>60</v>
      </c>
      <c r="I38" s="40">
        <v>4</v>
      </c>
      <c r="J38" s="40" t="s">
        <v>3443</v>
      </c>
      <c r="K38" s="40" t="s">
        <v>10</v>
      </c>
      <c r="L38" s="40" t="s">
        <v>3444</v>
      </c>
      <c r="M38" s="40">
        <v>8</v>
      </c>
      <c r="N38" s="40">
        <v>12</v>
      </c>
      <c r="O38" s="40">
        <v>20</v>
      </c>
      <c r="P38" s="40" t="s">
        <v>3445</v>
      </c>
      <c r="Q38" s="40" t="s">
        <v>3446</v>
      </c>
      <c r="R38" s="40" t="s">
        <v>3447</v>
      </c>
      <c r="S38" s="40" t="s">
        <v>3448</v>
      </c>
      <c r="T38" s="40" t="s">
        <v>3449</v>
      </c>
      <c r="U38" s="40" t="s">
        <v>3450</v>
      </c>
      <c r="V38" s="40" t="s">
        <v>3451</v>
      </c>
      <c r="W38" s="40" t="s">
        <v>3452</v>
      </c>
      <c r="X38" s="40" t="s">
        <v>3449</v>
      </c>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t="s">
        <v>3453</v>
      </c>
      <c r="BB38" s="40" t="s">
        <v>3454</v>
      </c>
      <c r="BC38" s="40" t="s">
        <v>3376</v>
      </c>
      <c r="BD38" s="40" t="s">
        <v>3455</v>
      </c>
      <c r="BE38" s="40" t="s">
        <v>3456</v>
      </c>
      <c r="BF38" s="40" t="s">
        <v>101</v>
      </c>
      <c r="BG38" s="40" t="s">
        <v>31</v>
      </c>
      <c r="BH38" s="40" t="s">
        <v>3457</v>
      </c>
      <c r="BI38" s="40">
        <v>16</v>
      </c>
      <c r="BJ38" s="40">
        <v>24</v>
      </c>
      <c r="BK38" s="40">
        <v>40</v>
      </c>
      <c r="BL38" s="40" t="s">
        <v>3458</v>
      </c>
      <c r="BM38" s="40" t="s">
        <v>3459</v>
      </c>
      <c r="BN38" s="40" t="s">
        <v>3460</v>
      </c>
      <c r="BO38" s="40" t="s">
        <v>3461</v>
      </c>
      <c r="BP38" s="40" t="s">
        <v>3449</v>
      </c>
      <c r="BQ38" s="40" t="s">
        <v>3462</v>
      </c>
      <c r="BR38" s="40" t="s">
        <v>3463</v>
      </c>
      <c r="BS38" s="40" t="s">
        <v>3464</v>
      </c>
      <c r="BT38" s="40" t="s">
        <v>3449</v>
      </c>
      <c r="BU38" s="40" t="s">
        <v>3465</v>
      </c>
      <c r="BV38" s="40" t="s">
        <v>3466</v>
      </c>
      <c r="BW38" s="40" t="s">
        <v>3467</v>
      </c>
      <c r="BX38" s="40" t="s">
        <v>3449</v>
      </c>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t="s">
        <v>3468</v>
      </c>
      <c r="CX38" s="40" t="s">
        <v>3469</v>
      </c>
      <c r="CY38" s="40" t="s">
        <v>3376</v>
      </c>
      <c r="CZ38" s="40" t="s">
        <v>3470</v>
      </c>
      <c r="DA38" s="40" t="s">
        <v>3471</v>
      </c>
      <c r="DB38" s="40" t="s">
        <v>101</v>
      </c>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c r="IU38" s="40"/>
      <c r="IV38" s="40"/>
      <c r="IW38" s="40"/>
      <c r="IX38" s="40"/>
      <c r="IY38" s="40"/>
      <c r="IZ38" s="40"/>
      <c r="JA38" s="40"/>
      <c r="JB38" s="40"/>
      <c r="JC38" s="40"/>
      <c r="JD38" s="40"/>
      <c r="JE38" s="40"/>
      <c r="JF38" s="40"/>
      <c r="JG38" s="40"/>
      <c r="JH38" s="40"/>
      <c r="JI38" s="40"/>
      <c r="JJ38" s="40"/>
      <c r="JK38" s="40"/>
      <c r="JL38" s="40"/>
      <c r="JM38" s="40"/>
      <c r="JN38" s="40"/>
      <c r="JO38" s="40"/>
      <c r="JP38" s="40"/>
      <c r="JQ38" s="40"/>
      <c r="JR38" s="40"/>
      <c r="JS38" s="40"/>
      <c r="JT38" s="40"/>
      <c r="JU38" s="40"/>
      <c r="JV38" s="40"/>
      <c r="JW38" s="40"/>
      <c r="JX38" s="40"/>
      <c r="JY38" s="40"/>
      <c r="JZ38" s="40"/>
      <c r="KA38" s="40"/>
      <c r="KB38" s="40"/>
      <c r="KC38" s="40"/>
      <c r="KD38" s="40"/>
      <c r="KE38" s="40"/>
      <c r="KF38" s="40"/>
      <c r="KG38" s="40"/>
      <c r="KH38" s="40"/>
      <c r="KI38" s="40"/>
      <c r="KJ38" s="40"/>
      <c r="KK38" s="40"/>
      <c r="KL38" s="40"/>
      <c r="KM38" s="40"/>
      <c r="KN38" s="40"/>
      <c r="KO38" s="40"/>
      <c r="KP38" s="40"/>
      <c r="KQ38" s="40"/>
      <c r="KR38" s="40"/>
      <c r="KS38" s="40"/>
      <c r="KT38" s="40"/>
      <c r="KU38" s="40"/>
      <c r="KV38" s="40"/>
      <c r="KW38" s="40"/>
      <c r="KX38" s="40"/>
      <c r="KY38" s="40"/>
      <c r="KZ38" s="40"/>
      <c r="LA38" s="40"/>
      <c r="LB38" s="40"/>
      <c r="LC38" s="40"/>
      <c r="LD38" s="40"/>
      <c r="LE38" s="40"/>
      <c r="LF38" s="40"/>
      <c r="LG38" s="40"/>
      <c r="LH38" s="40"/>
      <c r="LI38" s="40"/>
      <c r="LJ38" s="40"/>
      <c r="LK38" s="40"/>
      <c r="LL38" s="40"/>
      <c r="LM38" s="40"/>
      <c r="LN38" s="40"/>
      <c r="LO38" s="40"/>
      <c r="LP38" s="40"/>
      <c r="LQ38" s="40"/>
      <c r="LR38" s="40"/>
      <c r="LS38" s="40"/>
      <c r="LT38" s="40"/>
      <c r="LU38" s="40"/>
      <c r="LV38" s="40"/>
      <c r="LW38" s="40"/>
      <c r="LX38" s="40"/>
      <c r="LY38" s="40"/>
      <c r="LZ38" s="40"/>
      <c r="MA38" s="40"/>
      <c r="MB38" s="40"/>
      <c r="MC38" s="40"/>
      <c r="MD38" s="40"/>
      <c r="ME38" s="40"/>
      <c r="MF38" s="40"/>
      <c r="MG38" s="40"/>
      <c r="MH38" s="40"/>
      <c r="MI38" s="40"/>
      <c r="MJ38" s="40"/>
      <c r="MK38" s="40"/>
      <c r="ML38" s="40"/>
      <c r="MM38" s="40"/>
      <c r="MN38" s="40"/>
      <c r="MO38" s="40"/>
      <c r="MP38" s="40"/>
      <c r="MQ38" s="40"/>
      <c r="MR38" s="40"/>
      <c r="MS38" s="40"/>
      <c r="MT38" s="40"/>
      <c r="MU38" s="40"/>
      <c r="MV38" s="40"/>
      <c r="MW38" s="40"/>
      <c r="MX38" s="40"/>
      <c r="MY38" s="40"/>
      <c r="MZ38" s="40"/>
      <c r="NA38" s="40"/>
      <c r="NB38" s="40"/>
      <c r="NC38" s="40"/>
      <c r="ND38" s="40"/>
      <c r="NE38" s="40"/>
      <c r="NF38" s="40"/>
      <c r="NG38" s="40"/>
      <c r="NH38" s="40"/>
      <c r="NI38" s="40"/>
      <c r="NJ38" s="40"/>
      <c r="NK38" s="40"/>
      <c r="NL38" s="40"/>
      <c r="NM38" s="40"/>
      <c r="NN38" s="40"/>
      <c r="NO38" s="40"/>
      <c r="NP38" s="40"/>
      <c r="NQ38" s="40"/>
      <c r="NR38" s="40"/>
      <c r="NS38" s="40"/>
      <c r="NT38" s="40"/>
      <c r="NU38" s="40"/>
      <c r="NV38" s="40"/>
      <c r="NW38" s="40"/>
      <c r="NX38" s="40"/>
      <c r="NY38" s="40"/>
      <c r="NZ38" s="40"/>
      <c r="OA38" s="40"/>
      <c r="OB38" s="40"/>
      <c r="OC38" s="40"/>
      <c r="OD38" s="40"/>
      <c r="OE38" s="40"/>
      <c r="OF38" s="40"/>
      <c r="OG38" s="40"/>
      <c r="OH38" s="40"/>
      <c r="OI38" s="40"/>
      <c r="OJ38" s="40"/>
      <c r="OK38" s="40"/>
      <c r="OL38" s="40"/>
      <c r="OM38" s="40"/>
      <c r="ON38" s="40"/>
      <c r="OO38" s="40"/>
      <c r="OP38" s="40"/>
      <c r="OQ38" s="40"/>
      <c r="OR38" s="40"/>
      <c r="OS38" s="40"/>
      <c r="OT38" s="40"/>
      <c r="OU38" s="40"/>
      <c r="OV38" s="40"/>
      <c r="OW38" s="40"/>
      <c r="OX38" s="40"/>
      <c r="OY38" s="40"/>
      <c r="OZ38" s="40"/>
      <c r="PA38" s="40"/>
      <c r="PB38" s="40"/>
      <c r="PC38" s="40"/>
      <c r="PD38" s="40"/>
      <c r="PE38" s="40"/>
      <c r="PF38" s="40"/>
      <c r="PG38" s="40"/>
      <c r="PH38" s="40"/>
      <c r="PI38" s="40"/>
      <c r="PJ38" s="40"/>
      <c r="PK38" s="40"/>
      <c r="PL38" s="40"/>
      <c r="PM38" s="40"/>
      <c r="PN38" s="40"/>
      <c r="PO38" s="40"/>
      <c r="PP38" s="40"/>
      <c r="PQ38" s="40"/>
      <c r="PR38" s="40"/>
      <c r="PS38" s="40"/>
      <c r="PT38" s="40"/>
      <c r="PU38" s="40"/>
      <c r="PV38" s="40"/>
      <c r="PW38" s="40"/>
      <c r="PX38" s="40"/>
      <c r="PY38" s="40"/>
      <c r="PZ38" s="40"/>
      <c r="QA38" s="40"/>
      <c r="QB38" s="40"/>
      <c r="QC38" s="40"/>
      <c r="QD38" s="40"/>
      <c r="QE38" s="40"/>
      <c r="QF38" s="40"/>
      <c r="QG38" s="40"/>
      <c r="QH38" s="40"/>
      <c r="QI38" s="40"/>
      <c r="QJ38" s="40"/>
      <c r="QK38" s="40"/>
      <c r="QL38" s="40"/>
      <c r="QM38" s="40"/>
      <c r="QN38" s="40"/>
      <c r="QO38" s="40"/>
      <c r="QP38" s="40"/>
      <c r="QQ38" s="40"/>
      <c r="QR38" s="40"/>
      <c r="QS38" s="40"/>
      <c r="QT38" s="40"/>
      <c r="QU38" s="40"/>
      <c r="QV38" s="40"/>
      <c r="QW38" s="40"/>
      <c r="QX38" s="40"/>
      <c r="QY38" s="40"/>
      <c r="QZ38" s="40"/>
      <c r="RA38" s="40"/>
      <c r="RB38" s="40"/>
      <c r="RC38" s="40"/>
      <c r="RD38" s="40"/>
      <c r="RE38" s="40"/>
      <c r="RF38" s="40"/>
      <c r="RG38" s="40"/>
      <c r="RH38" s="40"/>
      <c r="RI38" s="40"/>
      <c r="RJ38" s="40"/>
      <c r="RK38" s="40"/>
      <c r="RL38" s="40"/>
      <c r="RM38" s="40"/>
      <c r="RN38" s="40"/>
      <c r="RO38" s="40"/>
      <c r="RP38" s="40"/>
      <c r="RQ38" s="40"/>
      <c r="RR38" s="40"/>
      <c r="RS38" s="40"/>
      <c r="RT38" s="40"/>
      <c r="RU38" s="40"/>
      <c r="RV38" s="40"/>
      <c r="RW38" s="40" t="s">
        <v>3472</v>
      </c>
      <c r="RX38" s="41" t="s">
        <v>3357</v>
      </c>
      <c r="RY38" s="40" t="s">
        <v>3358</v>
      </c>
      <c r="RZ38" s="40" t="s">
        <v>3473</v>
      </c>
      <c r="SA38" s="40" t="s">
        <v>3362</v>
      </c>
      <c r="SB38" s="40" t="s">
        <v>3363</v>
      </c>
      <c r="SC38" s="40"/>
      <c r="SD38" s="40"/>
      <c r="SE38" s="40"/>
      <c r="SF38" s="40"/>
      <c r="SG38" s="40"/>
      <c r="SH38" s="40"/>
      <c r="SI38" s="40"/>
      <c r="SJ38" s="40"/>
      <c r="SK38" s="40"/>
      <c r="SL38" s="40"/>
      <c r="SM38" s="40"/>
      <c r="SN38" s="40"/>
      <c r="SO38" s="40"/>
      <c r="SP38" s="40"/>
      <c r="SQ38" s="40"/>
      <c r="SR38" s="40"/>
      <c r="SS38" s="40"/>
      <c r="ST38" s="40"/>
      <c r="SU38" s="40"/>
      <c r="SV38" s="40"/>
      <c r="SW38" s="40"/>
      <c r="SX38" s="40"/>
      <c r="SY38" s="40"/>
      <c r="SZ38" s="40"/>
      <c r="TA38" s="40"/>
      <c r="TB38" s="40"/>
      <c r="TC38" s="40"/>
      <c r="TD38" s="40"/>
      <c r="TE38" s="40"/>
      <c r="TF38" s="40"/>
      <c r="TG38" s="40"/>
      <c r="TH38" s="40"/>
      <c r="TI38" s="40"/>
      <c r="TJ38" s="40"/>
      <c r="TK38" s="40" t="s">
        <v>3474</v>
      </c>
      <c r="TL38" s="40" t="s">
        <v>3475</v>
      </c>
      <c r="TM38" s="40" t="s">
        <v>3476</v>
      </c>
      <c r="TN38" s="40" t="s">
        <v>3439</v>
      </c>
      <c r="TO38" s="40" t="s">
        <v>3440</v>
      </c>
      <c r="TP38" s="40" t="s">
        <v>3441</v>
      </c>
      <c r="TQ38" s="40"/>
      <c r="TR38" s="40"/>
      <c r="TS38" s="40"/>
      <c r="TT38" s="40"/>
      <c r="TU38" s="40"/>
      <c r="TV38" s="40"/>
      <c r="TW38" s="40"/>
      <c r="TX38" s="40"/>
      <c r="TY38" s="40"/>
      <c r="TZ38" s="40"/>
      <c r="UA38" s="40"/>
      <c r="UB38" s="40"/>
      <c r="UC38" s="40"/>
      <c r="UD38" s="40"/>
      <c r="UE38" s="40"/>
    </row>
    <row r="39" spans="1:551" s="43" customFormat="1" ht="15" customHeight="1" x14ac:dyDescent="0.25">
      <c r="A39" s="40" t="s">
        <v>263</v>
      </c>
      <c r="B39" s="40" t="s">
        <v>3477</v>
      </c>
      <c r="C39" s="40" t="s">
        <v>585</v>
      </c>
      <c r="D39" s="40" t="s">
        <v>3478</v>
      </c>
      <c r="E39" s="40" t="s">
        <v>152</v>
      </c>
      <c r="F39" s="40">
        <v>24</v>
      </c>
      <c r="G39" s="40">
        <v>36</v>
      </c>
      <c r="H39" s="40">
        <v>60</v>
      </c>
      <c r="I39" s="40">
        <v>4</v>
      </c>
      <c r="J39" s="40" t="s">
        <v>3479</v>
      </c>
      <c r="K39" s="40" t="s">
        <v>10</v>
      </c>
      <c r="L39" s="40" t="s">
        <v>3480</v>
      </c>
      <c r="M39" s="40">
        <v>8</v>
      </c>
      <c r="N39" s="40">
        <v>12</v>
      </c>
      <c r="O39" s="40">
        <v>20</v>
      </c>
      <c r="P39" s="40" t="s">
        <v>3481</v>
      </c>
      <c r="Q39" s="40" t="s">
        <v>3482</v>
      </c>
      <c r="R39" s="40" t="s">
        <v>3483</v>
      </c>
      <c r="S39" s="40" t="s">
        <v>3484</v>
      </c>
      <c r="T39" s="40" t="s">
        <v>3485</v>
      </c>
      <c r="U39" s="40" t="s">
        <v>3486</v>
      </c>
      <c r="V39" s="40" t="s">
        <v>3487</v>
      </c>
      <c r="W39" s="40" t="s">
        <v>3488</v>
      </c>
      <c r="X39" s="40" t="s">
        <v>3485</v>
      </c>
      <c r="Y39" s="40" t="s">
        <v>3489</v>
      </c>
      <c r="Z39" s="40" t="s">
        <v>3490</v>
      </c>
      <c r="AA39" s="40" t="s">
        <v>3491</v>
      </c>
      <c r="AB39" s="40" t="s">
        <v>3485</v>
      </c>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t="s">
        <v>3492</v>
      </c>
      <c r="BB39" s="40" t="s">
        <v>3493</v>
      </c>
      <c r="BC39" s="40" t="s">
        <v>3494</v>
      </c>
      <c r="BD39" s="40" t="s">
        <v>3495</v>
      </c>
      <c r="BE39" s="40" t="s">
        <v>3496</v>
      </c>
      <c r="BF39" s="40" t="s">
        <v>101</v>
      </c>
      <c r="BG39" s="40" t="s">
        <v>31</v>
      </c>
      <c r="BH39" s="40" t="s">
        <v>3497</v>
      </c>
      <c r="BI39" s="40">
        <v>8</v>
      </c>
      <c r="BJ39" s="40">
        <v>12</v>
      </c>
      <c r="BK39" s="40">
        <v>20</v>
      </c>
      <c r="BL39" s="40" t="s">
        <v>3498</v>
      </c>
      <c r="BM39" s="40" t="s">
        <v>3499</v>
      </c>
      <c r="BN39" s="40" t="s">
        <v>3500</v>
      </c>
      <c r="BO39" s="40" t="s">
        <v>3501</v>
      </c>
      <c r="BP39" s="40" t="s">
        <v>3502</v>
      </c>
      <c r="BQ39" s="40" t="s">
        <v>3503</v>
      </c>
      <c r="BR39" s="40" t="s">
        <v>3504</v>
      </c>
      <c r="BS39" s="40" t="s">
        <v>3505</v>
      </c>
      <c r="BT39" s="40" t="s">
        <v>3506</v>
      </c>
      <c r="BU39" s="40" t="s">
        <v>3507</v>
      </c>
      <c r="BV39" s="40" t="s">
        <v>3508</v>
      </c>
      <c r="BW39" s="40" t="s">
        <v>3509</v>
      </c>
      <c r="BX39" s="40" t="s">
        <v>3485</v>
      </c>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t="s">
        <v>3510</v>
      </c>
      <c r="CX39" s="40" t="s">
        <v>3511</v>
      </c>
      <c r="CY39" s="40" t="s">
        <v>527</v>
      </c>
      <c r="CZ39" s="40" t="s">
        <v>3512</v>
      </c>
      <c r="DA39" s="40" t="s">
        <v>3496</v>
      </c>
      <c r="DB39" s="40" t="s">
        <v>101</v>
      </c>
      <c r="DC39" s="40" t="s">
        <v>32</v>
      </c>
      <c r="DD39" s="40" t="s">
        <v>3513</v>
      </c>
      <c r="DE39" s="40">
        <v>8</v>
      </c>
      <c r="DF39" s="40">
        <v>12</v>
      </c>
      <c r="DG39" s="40">
        <v>20</v>
      </c>
      <c r="DH39" s="40" t="s">
        <v>3514</v>
      </c>
      <c r="DI39" s="40" t="s">
        <v>3515</v>
      </c>
      <c r="DJ39" s="40" t="s">
        <v>3516</v>
      </c>
      <c r="DK39" s="40" t="s">
        <v>3517</v>
      </c>
      <c r="DL39" s="40" t="s">
        <v>3506</v>
      </c>
      <c r="DM39" s="40" t="s">
        <v>3518</v>
      </c>
      <c r="DN39" s="40" t="s">
        <v>3519</v>
      </c>
      <c r="DO39" s="40" t="s">
        <v>3520</v>
      </c>
      <c r="DP39" s="40" t="s">
        <v>3506</v>
      </c>
      <c r="DQ39" s="40" t="s">
        <v>3521</v>
      </c>
      <c r="DR39" s="40" t="s">
        <v>3522</v>
      </c>
      <c r="DS39" s="40" t="s">
        <v>3523</v>
      </c>
      <c r="DT39" s="40" t="s">
        <v>3506</v>
      </c>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t="s">
        <v>3524</v>
      </c>
      <c r="ET39" s="40" t="s">
        <v>3525</v>
      </c>
      <c r="EU39" s="40" t="s">
        <v>3526</v>
      </c>
      <c r="EV39" s="40" t="s">
        <v>3527</v>
      </c>
      <c r="EW39" s="40" t="s">
        <v>3496</v>
      </c>
      <c r="EX39" s="40" t="s">
        <v>101</v>
      </c>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c r="IU39" s="40"/>
      <c r="IV39" s="40"/>
      <c r="IW39" s="40"/>
      <c r="IX39" s="40"/>
      <c r="IY39" s="40"/>
      <c r="IZ39" s="40"/>
      <c r="JA39" s="40"/>
      <c r="JB39" s="40"/>
      <c r="JC39" s="40"/>
      <c r="JD39" s="40"/>
      <c r="JE39" s="40"/>
      <c r="JF39" s="40"/>
      <c r="JG39" s="40"/>
      <c r="JH39" s="40"/>
      <c r="JI39" s="40"/>
      <c r="JJ39" s="40"/>
      <c r="JK39" s="40"/>
      <c r="JL39" s="40"/>
      <c r="JM39" s="40"/>
      <c r="JN39" s="40"/>
      <c r="JO39" s="40"/>
      <c r="JP39" s="40"/>
      <c r="JQ39" s="40"/>
      <c r="JR39" s="40"/>
      <c r="JS39" s="40"/>
      <c r="JT39" s="40"/>
      <c r="JU39" s="40"/>
      <c r="JV39" s="40"/>
      <c r="JW39" s="40"/>
      <c r="JX39" s="40"/>
      <c r="JY39" s="40"/>
      <c r="JZ39" s="40"/>
      <c r="KA39" s="40"/>
      <c r="KB39" s="40"/>
      <c r="KC39" s="40"/>
      <c r="KD39" s="40"/>
      <c r="KE39" s="40"/>
      <c r="KF39" s="40"/>
      <c r="KG39" s="40"/>
      <c r="KH39" s="40"/>
      <c r="KI39" s="40"/>
      <c r="KJ39" s="40"/>
      <c r="KK39" s="40"/>
      <c r="KL39" s="40"/>
      <c r="KM39" s="40"/>
      <c r="KN39" s="40"/>
      <c r="KO39" s="40"/>
      <c r="KP39" s="40"/>
      <c r="KQ39" s="40"/>
      <c r="KR39" s="40"/>
      <c r="KS39" s="40"/>
      <c r="KT39" s="40"/>
      <c r="KU39" s="40"/>
      <c r="KV39" s="40"/>
      <c r="KW39" s="40"/>
      <c r="KX39" s="40"/>
      <c r="KY39" s="40"/>
      <c r="KZ39" s="40"/>
      <c r="LA39" s="40"/>
      <c r="LB39" s="40"/>
      <c r="LC39" s="40"/>
      <c r="LD39" s="40"/>
      <c r="LE39" s="40"/>
      <c r="LF39" s="40"/>
      <c r="LG39" s="40"/>
      <c r="LH39" s="40"/>
      <c r="LI39" s="40"/>
      <c r="LJ39" s="40"/>
      <c r="LK39" s="40"/>
      <c r="LL39" s="40"/>
      <c r="LM39" s="40"/>
      <c r="LN39" s="40"/>
      <c r="LO39" s="40"/>
      <c r="LP39" s="40"/>
      <c r="LQ39" s="40"/>
      <c r="LR39" s="40"/>
      <c r="LS39" s="40"/>
      <c r="LT39" s="40"/>
      <c r="LU39" s="40"/>
      <c r="LV39" s="40"/>
      <c r="LW39" s="40"/>
      <c r="LX39" s="40"/>
      <c r="LY39" s="40"/>
      <c r="LZ39" s="40"/>
      <c r="MA39" s="40"/>
      <c r="MB39" s="40"/>
      <c r="MC39" s="40"/>
      <c r="MD39" s="40"/>
      <c r="ME39" s="40"/>
      <c r="MF39" s="40"/>
      <c r="MG39" s="40"/>
      <c r="MH39" s="40"/>
      <c r="MI39" s="40"/>
      <c r="MJ39" s="40"/>
      <c r="MK39" s="40"/>
      <c r="ML39" s="40"/>
      <c r="MM39" s="40"/>
      <c r="MN39" s="40"/>
      <c r="MO39" s="40"/>
      <c r="MP39" s="40"/>
      <c r="MQ39" s="40"/>
      <c r="MR39" s="40"/>
      <c r="MS39" s="40"/>
      <c r="MT39" s="40"/>
      <c r="MU39" s="40"/>
      <c r="MV39" s="40"/>
      <c r="MW39" s="40"/>
      <c r="MX39" s="40"/>
      <c r="MY39" s="40"/>
      <c r="MZ39" s="40"/>
      <c r="NA39" s="40"/>
      <c r="NB39" s="40"/>
      <c r="NC39" s="40"/>
      <c r="ND39" s="40"/>
      <c r="NE39" s="40"/>
      <c r="NF39" s="40"/>
      <c r="NG39" s="40"/>
      <c r="NH39" s="40"/>
      <c r="NI39" s="40"/>
      <c r="NJ39" s="40"/>
      <c r="NK39" s="40"/>
      <c r="NL39" s="40"/>
      <c r="NM39" s="40"/>
      <c r="NN39" s="40"/>
      <c r="NO39" s="40"/>
      <c r="NP39" s="40"/>
      <c r="NQ39" s="40"/>
      <c r="NR39" s="40"/>
      <c r="NS39" s="40"/>
      <c r="NT39" s="40"/>
      <c r="NU39" s="40"/>
      <c r="NV39" s="40"/>
      <c r="NW39" s="40"/>
      <c r="NX39" s="40"/>
      <c r="NY39" s="40"/>
      <c r="NZ39" s="40"/>
      <c r="OA39" s="40"/>
      <c r="OB39" s="40"/>
      <c r="OC39" s="40"/>
      <c r="OD39" s="40"/>
      <c r="OE39" s="40"/>
      <c r="OF39" s="40"/>
      <c r="OG39" s="40"/>
      <c r="OH39" s="40"/>
      <c r="OI39" s="40"/>
      <c r="OJ39" s="40"/>
      <c r="OK39" s="40"/>
      <c r="OL39" s="40"/>
      <c r="OM39" s="40"/>
      <c r="ON39" s="40"/>
      <c r="OO39" s="40"/>
      <c r="OP39" s="40"/>
      <c r="OQ39" s="40"/>
      <c r="OR39" s="40"/>
      <c r="OS39" s="40"/>
      <c r="OT39" s="40"/>
      <c r="OU39" s="40"/>
      <c r="OV39" s="40"/>
      <c r="OW39" s="40"/>
      <c r="OX39" s="40"/>
      <c r="OY39" s="40"/>
      <c r="OZ39" s="40"/>
      <c r="PA39" s="40"/>
      <c r="PB39" s="40"/>
      <c r="PC39" s="40"/>
      <c r="PD39" s="40"/>
      <c r="PE39" s="40"/>
      <c r="PF39" s="40"/>
      <c r="PG39" s="40"/>
      <c r="PH39" s="40"/>
      <c r="PI39" s="40"/>
      <c r="PJ39" s="40"/>
      <c r="PK39" s="40"/>
      <c r="PL39" s="40"/>
      <c r="PM39" s="40"/>
      <c r="PN39" s="40"/>
      <c r="PO39" s="40"/>
      <c r="PP39" s="40"/>
      <c r="PQ39" s="40"/>
      <c r="PR39" s="40"/>
      <c r="PS39" s="40"/>
      <c r="PT39" s="40"/>
      <c r="PU39" s="40"/>
      <c r="PV39" s="40"/>
      <c r="PW39" s="40"/>
      <c r="PX39" s="40"/>
      <c r="PY39" s="40"/>
      <c r="PZ39" s="40"/>
      <c r="QA39" s="40"/>
      <c r="QB39" s="40"/>
      <c r="QC39" s="40"/>
      <c r="QD39" s="40"/>
      <c r="QE39" s="40"/>
      <c r="QF39" s="40"/>
      <c r="QG39" s="40"/>
      <c r="QH39" s="40"/>
      <c r="QI39" s="40"/>
      <c r="QJ39" s="40"/>
      <c r="QK39" s="40"/>
      <c r="QL39" s="40"/>
      <c r="QM39" s="40"/>
      <c r="QN39" s="40"/>
      <c r="QO39" s="40"/>
      <c r="QP39" s="40"/>
      <c r="QQ39" s="40"/>
      <c r="QR39" s="40"/>
      <c r="QS39" s="40"/>
      <c r="QT39" s="40"/>
      <c r="QU39" s="40"/>
      <c r="QV39" s="40"/>
      <c r="QW39" s="40"/>
      <c r="QX39" s="40"/>
      <c r="QY39" s="40"/>
      <c r="QZ39" s="40"/>
      <c r="RA39" s="40"/>
      <c r="RB39" s="40"/>
      <c r="RC39" s="40"/>
      <c r="RD39" s="40"/>
      <c r="RE39" s="40"/>
      <c r="RF39" s="40"/>
      <c r="RG39" s="40"/>
      <c r="RH39" s="40"/>
      <c r="RI39" s="40"/>
      <c r="RJ39" s="40"/>
      <c r="RK39" s="40"/>
      <c r="RL39" s="40"/>
      <c r="RM39" s="40"/>
      <c r="RN39" s="40"/>
      <c r="RO39" s="40"/>
      <c r="RP39" s="40"/>
      <c r="RQ39" s="40"/>
      <c r="RR39" s="40"/>
      <c r="RS39" s="40"/>
      <c r="RT39" s="40"/>
      <c r="RU39" s="40"/>
      <c r="RV39" s="40"/>
      <c r="RW39" s="40" t="s">
        <v>3528</v>
      </c>
      <c r="RX39" s="40" t="s">
        <v>3529</v>
      </c>
      <c r="RY39" s="40"/>
      <c r="RZ39" s="40"/>
      <c r="SA39" s="40"/>
      <c r="SB39" s="40"/>
      <c r="SC39" s="40"/>
      <c r="SD39" s="40"/>
      <c r="SE39" s="40"/>
      <c r="SF39" s="40"/>
      <c r="SG39" s="40"/>
      <c r="SH39" s="40"/>
      <c r="SI39" s="40"/>
      <c r="SJ39" s="40"/>
      <c r="SK39" s="40"/>
      <c r="SL39" s="40"/>
      <c r="SM39" s="40"/>
      <c r="SN39" s="40"/>
      <c r="SO39" s="40"/>
      <c r="SP39" s="40"/>
      <c r="SQ39" s="40"/>
      <c r="SR39" s="40"/>
      <c r="SS39" s="40"/>
      <c r="ST39" s="40"/>
      <c r="SU39" s="40"/>
      <c r="SV39" s="40"/>
      <c r="SW39" s="40"/>
      <c r="SX39" s="40"/>
      <c r="SY39" s="40"/>
      <c r="SZ39" s="40"/>
      <c r="TA39" s="40"/>
      <c r="TB39" s="40"/>
      <c r="TC39" s="40"/>
      <c r="TD39" s="40"/>
      <c r="TE39" s="40"/>
      <c r="TF39" s="40"/>
      <c r="TG39" s="40"/>
      <c r="TH39" s="40"/>
      <c r="TI39" s="40"/>
      <c r="TJ39" s="40"/>
      <c r="TK39" s="40" t="s">
        <v>3530</v>
      </c>
      <c r="TL39" s="40" t="s">
        <v>3531</v>
      </c>
      <c r="TM39" s="40" t="s">
        <v>3532</v>
      </c>
      <c r="TN39" s="40" t="s">
        <v>3533</v>
      </c>
      <c r="TO39" s="40" t="s">
        <v>3534</v>
      </c>
      <c r="TP39" s="40" t="s">
        <v>3535</v>
      </c>
      <c r="TQ39" s="40" t="s">
        <v>3536</v>
      </c>
      <c r="TR39" s="40"/>
      <c r="TS39" s="40"/>
      <c r="TT39" s="40"/>
      <c r="TU39" s="40"/>
      <c r="TV39" s="40"/>
      <c r="TW39" s="40"/>
      <c r="TX39" s="40"/>
      <c r="TY39" s="40"/>
      <c r="TZ39" s="40"/>
      <c r="UA39" s="40"/>
      <c r="UB39" s="40"/>
      <c r="UC39" s="40"/>
      <c r="UD39" s="40"/>
      <c r="UE39" s="40"/>
    </row>
    <row r="40" spans="1:551" s="43" customFormat="1" ht="15" customHeight="1" x14ac:dyDescent="0.25">
      <c r="A40" s="40" t="s">
        <v>264</v>
      </c>
      <c r="B40" s="40" t="s">
        <v>3537</v>
      </c>
      <c r="C40" s="40" t="s">
        <v>585</v>
      </c>
      <c r="D40" s="40" t="s">
        <v>3370</v>
      </c>
      <c r="E40" s="40" t="s">
        <v>133</v>
      </c>
      <c r="F40" s="40">
        <v>21</v>
      </c>
      <c r="G40" s="40">
        <v>39</v>
      </c>
      <c r="H40" s="40">
        <v>60</v>
      </c>
      <c r="I40" s="40">
        <v>4</v>
      </c>
      <c r="J40" s="40" t="s">
        <v>3538</v>
      </c>
      <c r="K40" s="40" t="s">
        <v>10</v>
      </c>
      <c r="L40" s="40" t="s">
        <v>3539</v>
      </c>
      <c r="M40" s="40">
        <v>8</v>
      </c>
      <c r="N40" s="40">
        <v>12</v>
      </c>
      <c r="O40" s="40">
        <v>20</v>
      </c>
      <c r="P40" s="40" t="s">
        <v>3540</v>
      </c>
      <c r="Q40" s="40" t="s">
        <v>3541</v>
      </c>
      <c r="R40" s="40" t="s">
        <v>3542</v>
      </c>
      <c r="S40" s="40" t="s">
        <v>3543</v>
      </c>
      <c r="T40" s="40" t="s">
        <v>3544</v>
      </c>
      <c r="U40" s="40" t="s">
        <v>3545</v>
      </c>
      <c r="V40" s="40" t="s">
        <v>3546</v>
      </c>
      <c r="W40" s="40" t="s">
        <v>3547</v>
      </c>
      <c r="X40" s="40" t="s">
        <v>3544</v>
      </c>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t="s">
        <v>3548</v>
      </c>
      <c r="BB40" s="40" t="s">
        <v>3549</v>
      </c>
      <c r="BC40" s="40" t="s">
        <v>3550</v>
      </c>
      <c r="BD40" s="40" t="s">
        <v>3551</v>
      </c>
      <c r="BE40" s="40" t="s">
        <v>3406</v>
      </c>
      <c r="BF40" s="40" t="s">
        <v>101</v>
      </c>
      <c r="BG40" s="40" t="s">
        <v>31</v>
      </c>
      <c r="BH40" s="40" t="s">
        <v>3552</v>
      </c>
      <c r="BI40" s="40">
        <v>8</v>
      </c>
      <c r="BJ40" s="40">
        <v>12</v>
      </c>
      <c r="BK40" s="40">
        <v>20</v>
      </c>
      <c r="BL40" s="40" t="s">
        <v>3553</v>
      </c>
      <c r="BM40" s="40" t="s">
        <v>3554</v>
      </c>
      <c r="BN40" s="40" t="s">
        <v>3555</v>
      </c>
      <c r="BO40" s="40" t="s">
        <v>3556</v>
      </c>
      <c r="BP40" s="40" t="s">
        <v>3544</v>
      </c>
      <c r="BQ40" s="40" t="s">
        <v>3557</v>
      </c>
      <c r="BR40" s="40" t="s">
        <v>3558</v>
      </c>
      <c r="BS40" s="40" t="s">
        <v>3559</v>
      </c>
      <c r="BT40" s="40" t="s">
        <v>3544</v>
      </c>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t="s">
        <v>3560</v>
      </c>
      <c r="CX40" s="40" t="s">
        <v>3561</v>
      </c>
      <c r="CY40" s="40" t="s">
        <v>3562</v>
      </c>
      <c r="CZ40" s="40" t="s">
        <v>3563</v>
      </c>
      <c r="DA40" s="40" t="s">
        <v>3564</v>
      </c>
      <c r="DB40" s="40" t="s">
        <v>101</v>
      </c>
      <c r="DC40" s="40" t="s">
        <v>32</v>
      </c>
      <c r="DD40" s="40" t="s">
        <v>3565</v>
      </c>
      <c r="DE40" s="40">
        <v>5</v>
      </c>
      <c r="DF40" s="40">
        <v>15</v>
      </c>
      <c r="DG40" s="40">
        <v>20</v>
      </c>
      <c r="DH40" s="40" t="s">
        <v>3566</v>
      </c>
      <c r="DI40" s="40" t="s">
        <v>3567</v>
      </c>
      <c r="DJ40" s="40" t="s">
        <v>3568</v>
      </c>
      <c r="DK40" s="40" t="s">
        <v>3121</v>
      </c>
      <c r="DL40" s="40" t="s">
        <v>3544</v>
      </c>
      <c r="DM40" s="40" t="s">
        <v>3569</v>
      </c>
      <c r="DN40" s="40" t="s">
        <v>3570</v>
      </c>
      <c r="DO40" s="40" t="s">
        <v>3571</v>
      </c>
      <c r="DP40" s="40" t="s">
        <v>3544</v>
      </c>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t="s">
        <v>3572</v>
      </c>
      <c r="ET40" s="40" t="s">
        <v>3573</v>
      </c>
      <c r="EU40" s="40" t="s">
        <v>3550</v>
      </c>
      <c r="EV40" s="40" t="s">
        <v>3574</v>
      </c>
      <c r="EW40" s="40" t="s">
        <v>3575</v>
      </c>
      <c r="EX40" s="40" t="s">
        <v>99</v>
      </c>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c r="IT40" s="40"/>
      <c r="IU40" s="40"/>
      <c r="IV40" s="40"/>
      <c r="IW40" s="40"/>
      <c r="IX40" s="40"/>
      <c r="IY40" s="40"/>
      <c r="IZ40" s="40"/>
      <c r="JA40" s="40"/>
      <c r="JB40" s="40"/>
      <c r="JC40" s="40"/>
      <c r="JD40" s="40"/>
      <c r="JE40" s="40"/>
      <c r="JF40" s="40"/>
      <c r="JG40" s="40"/>
      <c r="JH40" s="40"/>
      <c r="JI40" s="40"/>
      <c r="JJ40" s="40"/>
      <c r="JK40" s="40"/>
      <c r="JL40" s="40"/>
      <c r="JM40" s="40"/>
      <c r="JN40" s="40"/>
      <c r="JO40" s="40"/>
      <c r="JP40" s="40"/>
      <c r="JQ40" s="40"/>
      <c r="JR40" s="40"/>
      <c r="JS40" s="40"/>
      <c r="JT40" s="40"/>
      <c r="JU40" s="40"/>
      <c r="JV40" s="40"/>
      <c r="JW40" s="40"/>
      <c r="JX40" s="40"/>
      <c r="JY40" s="40"/>
      <c r="JZ40" s="40"/>
      <c r="KA40" s="40"/>
      <c r="KB40" s="40"/>
      <c r="KC40" s="40"/>
      <c r="KD40" s="40"/>
      <c r="KE40" s="40"/>
      <c r="KF40" s="40"/>
      <c r="KG40" s="40"/>
      <c r="KH40" s="40"/>
      <c r="KI40" s="40"/>
      <c r="KJ40" s="40"/>
      <c r="KK40" s="40"/>
      <c r="KL40" s="40"/>
      <c r="KM40" s="40"/>
      <c r="KN40" s="40"/>
      <c r="KO40" s="40"/>
      <c r="KP40" s="40"/>
      <c r="KQ40" s="40"/>
      <c r="KR40" s="40"/>
      <c r="KS40" s="40"/>
      <c r="KT40" s="40"/>
      <c r="KU40" s="40"/>
      <c r="KV40" s="40"/>
      <c r="KW40" s="40"/>
      <c r="KX40" s="40"/>
      <c r="KY40" s="40"/>
      <c r="KZ40" s="40"/>
      <c r="LA40" s="40"/>
      <c r="LB40" s="40"/>
      <c r="LC40" s="40"/>
      <c r="LD40" s="40"/>
      <c r="LE40" s="40"/>
      <c r="LF40" s="40"/>
      <c r="LG40" s="40"/>
      <c r="LH40" s="40"/>
      <c r="LI40" s="40"/>
      <c r="LJ40" s="40"/>
      <c r="LK40" s="40"/>
      <c r="LL40" s="40"/>
      <c r="LM40" s="40"/>
      <c r="LN40" s="40"/>
      <c r="LO40" s="40"/>
      <c r="LP40" s="40"/>
      <c r="LQ40" s="40"/>
      <c r="LR40" s="40"/>
      <c r="LS40" s="40"/>
      <c r="LT40" s="40"/>
      <c r="LU40" s="40"/>
      <c r="LV40" s="40"/>
      <c r="LW40" s="40"/>
      <c r="LX40" s="40"/>
      <c r="LY40" s="40"/>
      <c r="LZ40" s="40"/>
      <c r="MA40" s="40"/>
      <c r="MB40" s="40"/>
      <c r="MC40" s="40"/>
      <c r="MD40" s="40"/>
      <c r="ME40" s="40"/>
      <c r="MF40" s="40"/>
      <c r="MG40" s="40"/>
      <c r="MH40" s="40"/>
      <c r="MI40" s="40"/>
      <c r="MJ40" s="40"/>
      <c r="MK40" s="40"/>
      <c r="ML40" s="40"/>
      <c r="MM40" s="40"/>
      <c r="MN40" s="40"/>
      <c r="MO40" s="40"/>
      <c r="MP40" s="40"/>
      <c r="MQ40" s="40"/>
      <c r="MR40" s="40"/>
      <c r="MS40" s="40"/>
      <c r="MT40" s="40"/>
      <c r="MU40" s="40"/>
      <c r="MV40" s="40"/>
      <c r="MW40" s="40"/>
      <c r="MX40" s="40"/>
      <c r="MY40" s="40"/>
      <c r="MZ40" s="40"/>
      <c r="NA40" s="40"/>
      <c r="NB40" s="40"/>
      <c r="NC40" s="40"/>
      <c r="ND40" s="40"/>
      <c r="NE40" s="40"/>
      <c r="NF40" s="40"/>
      <c r="NG40" s="40"/>
      <c r="NH40" s="40"/>
      <c r="NI40" s="40"/>
      <c r="NJ40" s="40"/>
      <c r="NK40" s="40"/>
      <c r="NL40" s="40"/>
      <c r="NM40" s="40"/>
      <c r="NN40" s="40"/>
      <c r="NO40" s="40"/>
      <c r="NP40" s="40"/>
      <c r="NQ40" s="40"/>
      <c r="NR40" s="40"/>
      <c r="NS40" s="40"/>
      <c r="NT40" s="40"/>
      <c r="NU40" s="40"/>
      <c r="NV40" s="40"/>
      <c r="NW40" s="40"/>
      <c r="NX40" s="40"/>
      <c r="NY40" s="40"/>
      <c r="NZ40" s="40"/>
      <c r="OA40" s="40"/>
      <c r="OB40" s="40"/>
      <c r="OC40" s="40"/>
      <c r="OD40" s="40"/>
      <c r="OE40" s="40"/>
      <c r="OF40" s="40"/>
      <c r="OG40" s="40"/>
      <c r="OH40" s="40"/>
      <c r="OI40" s="40"/>
      <c r="OJ40" s="40"/>
      <c r="OK40" s="40"/>
      <c r="OL40" s="40"/>
      <c r="OM40" s="40"/>
      <c r="ON40" s="40"/>
      <c r="OO40" s="40"/>
      <c r="OP40" s="40"/>
      <c r="OQ40" s="40"/>
      <c r="OR40" s="40"/>
      <c r="OS40" s="40"/>
      <c r="OT40" s="40"/>
      <c r="OU40" s="40"/>
      <c r="OV40" s="40"/>
      <c r="OW40" s="40"/>
      <c r="OX40" s="40"/>
      <c r="OY40" s="40"/>
      <c r="OZ40" s="40"/>
      <c r="PA40" s="40"/>
      <c r="PB40" s="40"/>
      <c r="PC40" s="40"/>
      <c r="PD40" s="40"/>
      <c r="PE40" s="40"/>
      <c r="PF40" s="40"/>
      <c r="PG40" s="40"/>
      <c r="PH40" s="40"/>
      <c r="PI40" s="40"/>
      <c r="PJ40" s="40"/>
      <c r="PK40" s="40"/>
      <c r="PL40" s="40"/>
      <c r="PM40" s="40"/>
      <c r="PN40" s="40"/>
      <c r="PO40" s="40"/>
      <c r="PP40" s="40"/>
      <c r="PQ40" s="40"/>
      <c r="PR40" s="40"/>
      <c r="PS40" s="40"/>
      <c r="PT40" s="40"/>
      <c r="PU40" s="40"/>
      <c r="PV40" s="40"/>
      <c r="PW40" s="40"/>
      <c r="PX40" s="40"/>
      <c r="PY40" s="40"/>
      <c r="PZ40" s="40"/>
      <c r="QA40" s="40"/>
      <c r="QB40" s="40"/>
      <c r="QC40" s="40"/>
      <c r="QD40" s="40"/>
      <c r="QE40" s="40"/>
      <c r="QF40" s="40"/>
      <c r="QG40" s="40"/>
      <c r="QH40" s="40"/>
      <c r="QI40" s="40"/>
      <c r="QJ40" s="40"/>
      <c r="QK40" s="40"/>
      <c r="QL40" s="40"/>
      <c r="QM40" s="40"/>
      <c r="QN40" s="40"/>
      <c r="QO40" s="40"/>
      <c r="QP40" s="40"/>
      <c r="QQ40" s="40"/>
      <c r="QR40" s="40"/>
      <c r="QS40" s="40"/>
      <c r="QT40" s="40"/>
      <c r="QU40" s="40"/>
      <c r="QV40" s="40"/>
      <c r="QW40" s="40"/>
      <c r="QX40" s="40"/>
      <c r="QY40" s="40"/>
      <c r="QZ40" s="40"/>
      <c r="RA40" s="40"/>
      <c r="RB40" s="40"/>
      <c r="RC40" s="40"/>
      <c r="RD40" s="40"/>
      <c r="RE40" s="40"/>
      <c r="RF40" s="40"/>
      <c r="RG40" s="40"/>
      <c r="RH40" s="40"/>
      <c r="RI40" s="40"/>
      <c r="RJ40" s="40"/>
      <c r="RK40" s="40"/>
      <c r="RL40" s="40"/>
      <c r="RM40" s="40"/>
      <c r="RN40" s="40"/>
      <c r="RO40" s="40"/>
      <c r="RP40" s="40"/>
      <c r="RQ40" s="40"/>
      <c r="RR40" s="40"/>
      <c r="RS40" s="40"/>
      <c r="RT40" s="40"/>
      <c r="RU40" s="40"/>
      <c r="RV40" s="40"/>
      <c r="RW40" s="40" t="s">
        <v>3472</v>
      </c>
      <c r="RX40" s="41" t="s">
        <v>3357</v>
      </c>
      <c r="RY40" s="40" t="s">
        <v>3358</v>
      </c>
      <c r="RZ40" s="40" t="s">
        <v>3359</v>
      </c>
      <c r="SA40" s="40" t="s">
        <v>3387</v>
      </c>
      <c r="SB40" s="40" t="s">
        <v>3361</v>
      </c>
      <c r="SC40" s="40" t="s">
        <v>3362</v>
      </c>
      <c r="SD40" s="40" t="s">
        <v>3363</v>
      </c>
      <c r="SE40" s="40"/>
      <c r="SF40" s="40"/>
      <c r="SG40" s="40"/>
      <c r="SH40" s="40"/>
      <c r="SI40" s="40"/>
      <c r="SJ40" s="40"/>
      <c r="SK40" s="40"/>
      <c r="SL40" s="40"/>
      <c r="SM40" s="40"/>
      <c r="SN40" s="40"/>
      <c r="SO40" s="40"/>
      <c r="SP40" s="40"/>
      <c r="SQ40" s="40"/>
      <c r="SR40" s="40"/>
      <c r="SS40" s="40"/>
      <c r="ST40" s="40"/>
      <c r="SU40" s="40"/>
      <c r="SV40" s="40"/>
      <c r="SW40" s="40"/>
      <c r="SX40" s="40"/>
      <c r="SY40" s="40"/>
      <c r="SZ40" s="40"/>
      <c r="TA40" s="40"/>
      <c r="TB40" s="40"/>
      <c r="TC40" s="40"/>
      <c r="TD40" s="40"/>
      <c r="TE40" s="40"/>
      <c r="TF40" s="40"/>
      <c r="TG40" s="40"/>
      <c r="TH40" s="40"/>
      <c r="TI40" s="40"/>
      <c r="TJ40" s="40"/>
      <c r="TK40" s="40" t="s">
        <v>3474</v>
      </c>
      <c r="TL40" s="40" t="s">
        <v>3475</v>
      </c>
      <c r="TM40" s="40" t="s">
        <v>3576</v>
      </c>
      <c r="TN40" s="40" t="s">
        <v>3577</v>
      </c>
      <c r="TO40" s="40" t="s">
        <v>3578</v>
      </c>
      <c r="TP40" s="40" t="s">
        <v>3579</v>
      </c>
      <c r="TQ40" s="40"/>
      <c r="TR40" s="40"/>
      <c r="TS40" s="40"/>
      <c r="TT40" s="40"/>
      <c r="TU40" s="40"/>
      <c r="TV40" s="40"/>
      <c r="TW40" s="40"/>
      <c r="TX40" s="40"/>
      <c r="TY40" s="40"/>
      <c r="TZ40" s="40"/>
      <c r="UA40" s="40"/>
      <c r="UB40" s="40"/>
      <c r="UC40" s="40"/>
      <c r="UD40" s="40"/>
      <c r="UE40" s="40"/>
    </row>
    <row r="41" spans="1:551" s="43" customFormat="1" ht="15" customHeight="1" x14ac:dyDescent="0.25">
      <c r="A41" s="40" t="s">
        <v>265</v>
      </c>
      <c r="B41" s="40" t="s">
        <v>3580</v>
      </c>
      <c r="C41" s="40" t="s">
        <v>585</v>
      </c>
      <c r="D41" s="40" t="s">
        <v>3581</v>
      </c>
      <c r="E41" s="40" t="s">
        <v>144</v>
      </c>
      <c r="F41" s="40">
        <v>24</v>
      </c>
      <c r="G41" s="40">
        <v>36</v>
      </c>
      <c r="H41" s="40">
        <v>60</v>
      </c>
      <c r="I41" s="40">
        <v>4</v>
      </c>
      <c r="J41" s="40" t="s">
        <v>3582</v>
      </c>
      <c r="K41" s="40" t="s">
        <v>10</v>
      </c>
      <c r="L41" s="40" t="s">
        <v>3583</v>
      </c>
      <c r="M41" s="40">
        <v>8</v>
      </c>
      <c r="N41" s="40">
        <v>12</v>
      </c>
      <c r="O41" s="40">
        <v>20</v>
      </c>
      <c r="P41" s="40" t="s">
        <v>3584</v>
      </c>
      <c r="Q41" s="40" t="s">
        <v>3585</v>
      </c>
      <c r="R41" s="40" t="s">
        <v>3586</v>
      </c>
      <c r="S41" s="40" t="s">
        <v>3587</v>
      </c>
      <c r="T41" s="40" t="s">
        <v>3588</v>
      </c>
      <c r="U41" s="40" t="s">
        <v>3589</v>
      </c>
      <c r="V41" s="40" t="s">
        <v>3590</v>
      </c>
      <c r="W41" s="40" t="s">
        <v>3591</v>
      </c>
      <c r="X41" s="40" t="s">
        <v>3592</v>
      </c>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t="s">
        <v>3593</v>
      </c>
      <c r="BB41" s="40" t="s">
        <v>3594</v>
      </c>
      <c r="BC41" s="40" t="s">
        <v>3595</v>
      </c>
      <c r="BD41" s="40" t="s">
        <v>3596</v>
      </c>
      <c r="BE41" s="40" t="s">
        <v>3597</v>
      </c>
      <c r="BF41" s="40" t="s">
        <v>101</v>
      </c>
      <c r="BG41" s="40" t="s">
        <v>31</v>
      </c>
      <c r="BH41" s="40" t="s">
        <v>3598</v>
      </c>
      <c r="BI41" s="40">
        <v>8</v>
      </c>
      <c r="BJ41" s="40">
        <v>12</v>
      </c>
      <c r="BK41" s="40">
        <v>20</v>
      </c>
      <c r="BL41" s="40" t="s">
        <v>3599</v>
      </c>
      <c r="BM41" s="40" t="s">
        <v>3600</v>
      </c>
      <c r="BN41" s="40" t="s">
        <v>3601</v>
      </c>
      <c r="BO41" s="40" t="s">
        <v>3602</v>
      </c>
      <c r="BP41" s="40" t="s">
        <v>3603</v>
      </c>
      <c r="BQ41" s="40" t="s">
        <v>3604</v>
      </c>
      <c r="BR41" s="40" t="s">
        <v>3605</v>
      </c>
      <c r="BS41" s="40" t="s">
        <v>3606</v>
      </c>
      <c r="BT41" s="40" t="s">
        <v>3485</v>
      </c>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t="s">
        <v>3593</v>
      </c>
      <c r="CX41" s="40" t="s">
        <v>3594</v>
      </c>
      <c r="CY41" s="40" t="s">
        <v>3607</v>
      </c>
      <c r="CZ41" s="40" t="s">
        <v>3596</v>
      </c>
      <c r="DA41" s="40" t="s">
        <v>3597</v>
      </c>
      <c r="DB41" s="40" t="s">
        <v>101</v>
      </c>
      <c r="DC41" s="40" t="s">
        <v>32</v>
      </c>
      <c r="DD41" s="40" t="s">
        <v>3608</v>
      </c>
      <c r="DE41" s="40">
        <v>8</v>
      </c>
      <c r="DF41" s="40">
        <v>12</v>
      </c>
      <c r="DG41" s="40">
        <v>20</v>
      </c>
      <c r="DH41" s="40" t="s">
        <v>3609</v>
      </c>
      <c r="DI41" s="40" t="s">
        <v>3610</v>
      </c>
      <c r="DJ41" s="40" t="s">
        <v>3611</v>
      </c>
      <c r="DK41" s="40" t="s">
        <v>3612</v>
      </c>
      <c r="DL41" s="40" t="s">
        <v>3603</v>
      </c>
      <c r="DM41" s="40" t="s">
        <v>3613</v>
      </c>
      <c r="DN41" s="40" t="s">
        <v>3614</v>
      </c>
      <c r="DO41" s="40" t="s">
        <v>3615</v>
      </c>
      <c r="DP41" s="40" t="s">
        <v>3485</v>
      </c>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t="s">
        <v>3616</v>
      </c>
      <c r="ET41" s="40" t="s">
        <v>3617</v>
      </c>
      <c r="EU41" s="40" t="s">
        <v>3618</v>
      </c>
      <c r="EV41" s="40" t="s">
        <v>3619</v>
      </c>
      <c r="EW41" s="40" t="s">
        <v>3597</v>
      </c>
      <c r="EX41" s="40" t="s">
        <v>101</v>
      </c>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c r="IU41" s="40"/>
      <c r="IV41" s="40"/>
      <c r="IW41" s="40"/>
      <c r="IX41" s="40"/>
      <c r="IY41" s="40"/>
      <c r="IZ41" s="40"/>
      <c r="JA41" s="40"/>
      <c r="JB41" s="40"/>
      <c r="JC41" s="40"/>
      <c r="JD41" s="40"/>
      <c r="JE41" s="40"/>
      <c r="JF41" s="40"/>
      <c r="JG41" s="40"/>
      <c r="JH41" s="40"/>
      <c r="JI41" s="40"/>
      <c r="JJ41" s="40"/>
      <c r="JK41" s="40"/>
      <c r="JL41" s="40"/>
      <c r="JM41" s="40"/>
      <c r="JN41" s="40"/>
      <c r="JO41" s="40"/>
      <c r="JP41" s="40"/>
      <c r="JQ41" s="40"/>
      <c r="JR41" s="40"/>
      <c r="JS41" s="40"/>
      <c r="JT41" s="40"/>
      <c r="JU41" s="40"/>
      <c r="JV41" s="40"/>
      <c r="JW41" s="40"/>
      <c r="JX41" s="40"/>
      <c r="JY41" s="40"/>
      <c r="JZ41" s="40"/>
      <c r="KA41" s="40"/>
      <c r="KB41" s="40"/>
      <c r="KC41" s="40"/>
      <c r="KD41" s="40"/>
      <c r="KE41" s="40"/>
      <c r="KF41" s="40"/>
      <c r="KG41" s="40"/>
      <c r="KH41" s="40"/>
      <c r="KI41" s="40"/>
      <c r="KJ41" s="40"/>
      <c r="KK41" s="40"/>
      <c r="KL41" s="40"/>
      <c r="KM41" s="40"/>
      <c r="KN41" s="40"/>
      <c r="KO41" s="40"/>
      <c r="KP41" s="40"/>
      <c r="KQ41" s="40"/>
      <c r="KR41" s="40"/>
      <c r="KS41" s="40"/>
      <c r="KT41" s="40"/>
      <c r="KU41" s="40"/>
      <c r="KV41" s="40"/>
      <c r="KW41" s="40"/>
      <c r="KX41" s="40"/>
      <c r="KY41" s="40"/>
      <c r="KZ41" s="40"/>
      <c r="LA41" s="40"/>
      <c r="LB41" s="40"/>
      <c r="LC41" s="40"/>
      <c r="LD41" s="40"/>
      <c r="LE41" s="40"/>
      <c r="LF41" s="40"/>
      <c r="LG41" s="40"/>
      <c r="LH41" s="40"/>
      <c r="LI41" s="40"/>
      <c r="LJ41" s="40"/>
      <c r="LK41" s="40"/>
      <c r="LL41" s="40"/>
      <c r="LM41" s="40"/>
      <c r="LN41" s="40"/>
      <c r="LO41" s="40"/>
      <c r="LP41" s="40"/>
      <c r="LQ41" s="40"/>
      <c r="LR41" s="40"/>
      <c r="LS41" s="40"/>
      <c r="LT41" s="40"/>
      <c r="LU41" s="40"/>
      <c r="LV41" s="40"/>
      <c r="LW41" s="40"/>
      <c r="LX41" s="40"/>
      <c r="LY41" s="40"/>
      <c r="LZ41" s="40"/>
      <c r="MA41" s="40"/>
      <c r="MB41" s="40"/>
      <c r="MC41" s="40"/>
      <c r="MD41" s="40"/>
      <c r="ME41" s="40"/>
      <c r="MF41" s="40"/>
      <c r="MG41" s="40"/>
      <c r="MH41" s="40"/>
      <c r="MI41" s="40"/>
      <c r="MJ41" s="40"/>
      <c r="MK41" s="40"/>
      <c r="ML41" s="40"/>
      <c r="MM41" s="40"/>
      <c r="MN41" s="40"/>
      <c r="MO41" s="40"/>
      <c r="MP41" s="40"/>
      <c r="MQ41" s="40"/>
      <c r="MR41" s="40"/>
      <c r="MS41" s="40"/>
      <c r="MT41" s="40"/>
      <c r="MU41" s="40"/>
      <c r="MV41" s="40"/>
      <c r="MW41" s="40"/>
      <c r="MX41" s="40"/>
      <c r="MY41" s="40"/>
      <c r="MZ41" s="40"/>
      <c r="NA41" s="40"/>
      <c r="NB41" s="40"/>
      <c r="NC41" s="40"/>
      <c r="ND41" s="40"/>
      <c r="NE41" s="40"/>
      <c r="NF41" s="40"/>
      <c r="NG41" s="40"/>
      <c r="NH41" s="40"/>
      <c r="NI41" s="40"/>
      <c r="NJ41" s="40"/>
      <c r="NK41" s="40"/>
      <c r="NL41" s="40"/>
      <c r="NM41" s="40"/>
      <c r="NN41" s="40"/>
      <c r="NO41" s="40"/>
      <c r="NP41" s="40"/>
      <c r="NQ41" s="40"/>
      <c r="NR41" s="40"/>
      <c r="NS41" s="40"/>
      <c r="NT41" s="40"/>
      <c r="NU41" s="40"/>
      <c r="NV41" s="40"/>
      <c r="NW41" s="40"/>
      <c r="NX41" s="40"/>
      <c r="NY41" s="40"/>
      <c r="NZ41" s="40"/>
      <c r="OA41" s="40"/>
      <c r="OB41" s="40"/>
      <c r="OC41" s="40"/>
      <c r="OD41" s="40"/>
      <c r="OE41" s="40"/>
      <c r="OF41" s="40"/>
      <c r="OG41" s="40"/>
      <c r="OH41" s="40"/>
      <c r="OI41" s="40"/>
      <c r="OJ41" s="40"/>
      <c r="OK41" s="40"/>
      <c r="OL41" s="40"/>
      <c r="OM41" s="40"/>
      <c r="ON41" s="40"/>
      <c r="OO41" s="40"/>
      <c r="OP41" s="40"/>
      <c r="OQ41" s="40"/>
      <c r="OR41" s="40"/>
      <c r="OS41" s="40"/>
      <c r="OT41" s="40"/>
      <c r="OU41" s="40"/>
      <c r="OV41" s="40"/>
      <c r="OW41" s="40"/>
      <c r="OX41" s="40"/>
      <c r="OY41" s="40"/>
      <c r="OZ41" s="40"/>
      <c r="PA41" s="40"/>
      <c r="PB41" s="40"/>
      <c r="PC41" s="40"/>
      <c r="PD41" s="40"/>
      <c r="PE41" s="40"/>
      <c r="PF41" s="40"/>
      <c r="PG41" s="40"/>
      <c r="PH41" s="40"/>
      <c r="PI41" s="40"/>
      <c r="PJ41" s="40"/>
      <c r="PK41" s="40"/>
      <c r="PL41" s="40"/>
      <c r="PM41" s="40"/>
      <c r="PN41" s="40"/>
      <c r="PO41" s="40"/>
      <c r="PP41" s="40"/>
      <c r="PQ41" s="40"/>
      <c r="PR41" s="40"/>
      <c r="PS41" s="40"/>
      <c r="PT41" s="40"/>
      <c r="PU41" s="40"/>
      <c r="PV41" s="40"/>
      <c r="PW41" s="40"/>
      <c r="PX41" s="40"/>
      <c r="PY41" s="40"/>
      <c r="PZ41" s="40"/>
      <c r="QA41" s="40"/>
      <c r="QB41" s="40"/>
      <c r="QC41" s="40"/>
      <c r="QD41" s="40"/>
      <c r="QE41" s="40"/>
      <c r="QF41" s="40"/>
      <c r="QG41" s="40"/>
      <c r="QH41" s="40"/>
      <c r="QI41" s="40"/>
      <c r="QJ41" s="40"/>
      <c r="QK41" s="40"/>
      <c r="QL41" s="40"/>
      <c r="QM41" s="40"/>
      <c r="QN41" s="40"/>
      <c r="QO41" s="40"/>
      <c r="QP41" s="40"/>
      <c r="QQ41" s="40"/>
      <c r="QR41" s="40"/>
      <c r="QS41" s="40"/>
      <c r="QT41" s="40"/>
      <c r="QU41" s="40"/>
      <c r="QV41" s="40"/>
      <c r="QW41" s="40"/>
      <c r="QX41" s="40"/>
      <c r="QY41" s="40"/>
      <c r="QZ41" s="40"/>
      <c r="RA41" s="40"/>
      <c r="RB41" s="40"/>
      <c r="RC41" s="40"/>
      <c r="RD41" s="40"/>
      <c r="RE41" s="40"/>
      <c r="RF41" s="40"/>
      <c r="RG41" s="40"/>
      <c r="RH41" s="40"/>
      <c r="RI41" s="40"/>
      <c r="RJ41" s="40"/>
      <c r="RK41" s="40"/>
      <c r="RL41" s="40"/>
      <c r="RM41" s="40"/>
      <c r="RN41" s="40"/>
      <c r="RO41" s="40"/>
      <c r="RP41" s="40"/>
      <c r="RQ41" s="40"/>
      <c r="RR41" s="40"/>
      <c r="RS41" s="40"/>
      <c r="RT41" s="40"/>
      <c r="RU41" s="40"/>
      <c r="RV41" s="40"/>
      <c r="RW41" s="40" t="s">
        <v>3620</v>
      </c>
      <c r="RX41" s="40" t="s">
        <v>3621</v>
      </c>
      <c r="RY41" s="40"/>
      <c r="RZ41" s="40"/>
      <c r="SA41" s="40"/>
      <c r="SB41" s="40"/>
      <c r="SC41" s="40"/>
      <c r="SD41" s="40"/>
      <c r="SE41" s="40"/>
      <c r="SF41" s="40"/>
      <c r="SG41" s="40"/>
      <c r="SH41" s="40"/>
      <c r="SI41" s="40"/>
      <c r="SJ41" s="40"/>
      <c r="SK41" s="40"/>
      <c r="SL41" s="40"/>
      <c r="SM41" s="40"/>
      <c r="SN41" s="40"/>
      <c r="SO41" s="40"/>
      <c r="SP41" s="40"/>
      <c r="SQ41" s="40"/>
      <c r="SR41" s="40"/>
      <c r="SS41" s="40"/>
      <c r="ST41" s="40"/>
      <c r="SU41" s="40"/>
      <c r="SV41" s="40"/>
      <c r="SW41" s="40"/>
      <c r="SX41" s="40"/>
      <c r="SY41" s="40"/>
      <c r="SZ41" s="40"/>
      <c r="TA41" s="40"/>
      <c r="TB41" s="40"/>
      <c r="TC41" s="40"/>
      <c r="TD41" s="40"/>
      <c r="TE41" s="40"/>
      <c r="TF41" s="40"/>
      <c r="TG41" s="40"/>
      <c r="TH41" s="40"/>
      <c r="TI41" s="40"/>
      <c r="TJ41" s="40"/>
      <c r="TK41" s="40" t="s">
        <v>3622</v>
      </c>
      <c r="TL41" s="40" t="s">
        <v>3623</v>
      </c>
      <c r="TM41" s="40" t="s">
        <v>3624</v>
      </c>
      <c r="TN41" s="40" t="s">
        <v>3625</v>
      </c>
      <c r="TO41" s="40" t="s">
        <v>3626</v>
      </c>
      <c r="TP41" s="40" t="s">
        <v>3627</v>
      </c>
      <c r="TQ41" s="40"/>
      <c r="TR41" s="40"/>
      <c r="TS41" s="40"/>
      <c r="TT41" s="40"/>
      <c r="TU41" s="40"/>
      <c r="TV41" s="40"/>
      <c r="TW41" s="40"/>
      <c r="TX41" s="40"/>
      <c r="TY41" s="40"/>
      <c r="TZ41" s="40"/>
      <c r="UA41" s="40"/>
      <c r="UB41" s="40"/>
      <c r="UC41" s="40"/>
      <c r="UD41" s="40"/>
      <c r="UE41" s="40"/>
    </row>
    <row r="42" spans="1:551" s="43" customFormat="1" ht="15" customHeight="1" x14ac:dyDescent="0.25">
      <c r="A42" s="40" t="s">
        <v>266</v>
      </c>
      <c r="B42" s="40" t="s">
        <v>3628</v>
      </c>
      <c r="C42" s="40" t="s">
        <v>585</v>
      </c>
      <c r="D42" s="40" t="s">
        <v>3629</v>
      </c>
      <c r="E42" s="40" t="s">
        <v>142</v>
      </c>
      <c r="F42" s="40">
        <v>24</v>
      </c>
      <c r="G42" s="40">
        <v>36</v>
      </c>
      <c r="H42" s="40">
        <v>60</v>
      </c>
      <c r="I42" s="40">
        <v>4</v>
      </c>
      <c r="J42" s="40" t="s">
        <v>3630</v>
      </c>
      <c r="K42" s="40" t="s">
        <v>10</v>
      </c>
      <c r="L42" s="40" t="s">
        <v>3631</v>
      </c>
      <c r="M42" s="40">
        <v>8</v>
      </c>
      <c r="N42" s="40">
        <v>12</v>
      </c>
      <c r="O42" s="40">
        <v>20</v>
      </c>
      <c r="P42" s="40" t="s">
        <v>3632</v>
      </c>
      <c r="Q42" s="40" t="s">
        <v>3633</v>
      </c>
      <c r="R42" s="40" t="s">
        <v>3634</v>
      </c>
      <c r="S42" s="40" t="s">
        <v>3635</v>
      </c>
      <c r="T42" s="40" t="s">
        <v>3636</v>
      </c>
      <c r="U42" s="40" t="s">
        <v>3637</v>
      </c>
      <c r="V42" s="40" t="s">
        <v>3638</v>
      </c>
      <c r="W42" s="40" t="s">
        <v>3639</v>
      </c>
      <c r="X42" s="40" t="s">
        <v>3640</v>
      </c>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t="s">
        <v>3641</v>
      </c>
      <c r="BB42" s="40" t="s">
        <v>3642</v>
      </c>
      <c r="BC42" s="40" t="s">
        <v>3643</v>
      </c>
      <c r="BD42" s="40" t="s">
        <v>3644</v>
      </c>
      <c r="BE42" s="40" t="s">
        <v>3645</v>
      </c>
      <c r="BF42" s="40" t="s">
        <v>101</v>
      </c>
      <c r="BG42" s="40" t="s">
        <v>31</v>
      </c>
      <c r="BH42" s="40" t="s">
        <v>3646</v>
      </c>
      <c r="BI42" s="40">
        <v>8</v>
      </c>
      <c r="BJ42" s="40">
        <v>12</v>
      </c>
      <c r="BK42" s="40">
        <v>20</v>
      </c>
      <c r="BL42" s="40" t="s">
        <v>3647</v>
      </c>
      <c r="BM42" s="40" t="s">
        <v>3648</v>
      </c>
      <c r="BN42" s="40" t="s">
        <v>3649</v>
      </c>
      <c r="BO42" s="40" t="s">
        <v>3650</v>
      </c>
      <c r="BP42" s="40" t="s">
        <v>3651</v>
      </c>
      <c r="BQ42" s="40" t="s">
        <v>3652</v>
      </c>
      <c r="BR42" s="40" t="s">
        <v>3653</v>
      </c>
      <c r="BS42" s="40" t="s">
        <v>3654</v>
      </c>
      <c r="BT42" s="40" t="s">
        <v>3655</v>
      </c>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t="s">
        <v>3656</v>
      </c>
      <c r="CX42" s="40" t="s">
        <v>3657</v>
      </c>
      <c r="CY42" s="40" t="s">
        <v>3658</v>
      </c>
      <c r="CZ42" s="40" t="s">
        <v>3659</v>
      </c>
      <c r="DA42" s="40" t="s">
        <v>3660</v>
      </c>
      <c r="DB42" s="40" t="s">
        <v>101</v>
      </c>
      <c r="DC42" s="40" t="s">
        <v>32</v>
      </c>
      <c r="DD42" s="40" t="s">
        <v>3661</v>
      </c>
      <c r="DE42" s="40">
        <v>8</v>
      </c>
      <c r="DF42" s="40">
        <v>12</v>
      </c>
      <c r="DG42" s="40">
        <v>20</v>
      </c>
      <c r="DH42" s="40" t="s">
        <v>3662</v>
      </c>
      <c r="DI42" s="40" t="s">
        <v>3663</v>
      </c>
      <c r="DJ42" s="40" t="s">
        <v>3664</v>
      </c>
      <c r="DK42" s="40" t="s">
        <v>3665</v>
      </c>
      <c r="DL42" s="40" t="s">
        <v>3666</v>
      </c>
      <c r="DM42" s="40" t="s">
        <v>3667</v>
      </c>
      <c r="DN42" s="40" t="s">
        <v>3668</v>
      </c>
      <c r="DO42" s="40" t="s">
        <v>3669</v>
      </c>
      <c r="DP42" s="40" t="s">
        <v>3670</v>
      </c>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t="s">
        <v>3671</v>
      </c>
      <c r="ET42" s="40" t="s">
        <v>3672</v>
      </c>
      <c r="EU42" s="40" t="s">
        <v>3673</v>
      </c>
      <c r="EV42" s="40" t="s">
        <v>3674</v>
      </c>
      <c r="EW42" s="40" t="s">
        <v>3675</v>
      </c>
      <c r="EX42" s="40" t="s">
        <v>101</v>
      </c>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c r="IV42" s="40"/>
      <c r="IW42" s="40"/>
      <c r="IX42" s="40"/>
      <c r="IY42" s="40"/>
      <c r="IZ42" s="40"/>
      <c r="JA42" s="40"/>
      <c r="JB42" s="40"/>
      <c r="JC42" s="40"/>
      <c r="JD42" s="40"/>
      <c r="JE42" s="40"/>
      <c r="JF42" s="40"/>
      <c r="JG42" s="40"/>
      <c r="JH42" s="40"/>
      <c r="JI42" s="40"/>
      <c r="JJ42" s="40"/>
      <c r="JK42" s="40"/>
      <c r="JL42" s="40"/>
      <c r="JM42" s="40"/>
      <c r="JN42" s="40"/>
      <c r="JO42" s="40"/>
      <c r="JP42" s="40"/>
      <c r="JQ42" s="40"/>
      <c r="JR42" s="40"/>
      <c r="JS42" s="40"/>
      <c r="JT42" s="40"/>
      <c r="JU42" s="40"/>
      <c r="JV42" s="40"/>
      <c r="JW42" s="40"/>
      <c r="JX42" s="40"/>
      <c r="JY42" s="40"/>
      <c r="JZ42" s="40"/>
      <c r="KA42" s="40"/>
      <c r="KB42" s="40"/>
      <c r="KC42" s="40"/>
      <c r="KD42" s="40"/>
      <c r="KE42" s="40"/>
      <c r="KF42" s="40"/>
      <c r="KG42" s="40"/>
      <c r="KH42" s="40"/>
      <c r="KI42" s="40"/>
      <c r="KJ42" s="40"/>
      <c r="KK42" s="40"/>
      <c r="KL42" s="40"/>
      <c r="KM42" s="40"/>
      <c r="KN42" s="40"/>
      <c r="KO42" s="40"/>
      <c r="KP42" s="40"/>
      <c r="KQ42" s="40"/>
      <c r="KR42" s="40"/>
      <c r="KS42" s="40"/>
      <c r="KT42" s="40"/>
      <c r="KU42" s="40"/>
      <c r="KV42" s="40"/>
      <c r="KW42" s="40"/>
      <c r="KX42" s="40"/>
      <c r="KY42" s="40"/>
      <c r="KZ42" s="40"/>
      <c r="LA42" s="40"/>
      <c r="LB42" s="40"/>
      <c r="LC42" s="40"/>
      <c r="LD42" s="40"/>
      <c r="LE42" s="40"/>
      <c r="LF42" s="40"/>
      <c r="LG42" s="40"/>
      <c r="LH42" s="40"/>
      <c r="LI42" s="40"/>
      <c r="LJ42" s="40"/>
      <c r="LK42" s="40"/>
      <c r="LL42" s="40"/>
      <c r="LM42" s="40"/>
      <c r="LN42" s="40"/>
      <c r="LO42" s="40"/>
      <c r="LP42" s="40"/>
      <c r="LQ42" s="40"/>
      <c r="LR42" s="40"/>
      <c r="LS42" s="40"/>
      <c r="LT42" s="40"/>
      <c r="LU42" s="40"/>
      <c r="LV42" s="40"/>
      <c r="LW42" s="40"/>
      <c r="LX42" s="40"/>
      <c r="LY42" s="40"/>
      <c r="LZ42" s="40"/>
      <c r="MA42" s="40"/>
      <c r="MB42" s="40"/>
      <c r="MC42" s="40"/>
      <c r="MD42" s="40"/>
      <c r="ME42" s="40"/>
      <c r="MF42" s="40"/>
      <c r="MG42" s="40"/>
      <c r="MH42" s="40"/>
      <c r="MI42" s="40"/>
      <c r="MJ42" s="40"/>
      <c r="MK42" s="40"/>
      <c r="ML42" s="40"/>
      <c r="MM42" s="40"/>
      <c r="MN42" s="40"/>
      <c r="MO42" s="40"/>
      <c r="MP42" s="40"/>
      <c r="MQ42" s="40"/>
      <c r="MR42" s="40"/>
      <c r="MS42" s="40"/>
      <c r="MT42" s="40"/>
      <c r="MU42" s="40"/>
      <c r="MV42" s="40"/>
      <c r="MW42" s="40"/>
      <c r="MX42" s="40"/>
      <c r="MY42" s="40"/>
      <c r="MZ42" s="40"/>
      <c r="NA42" s="40"/>
      <c r="NB42" s="40"/>
      <c r="NC42" s="40"/>
      <c r="ND42" s="40"/>
      <c r="NE42" s="40"/>
      <c r="NF42" s="40"/>
      <c r="NG42" s="40"/>
      <c r="NH42" s="40"/>
      <c r="NI42" s="40"/>
      <c r="NJ42" s="40"/>
      <c r="NK42" s="40"/>
      <c r="NL42" s="40"/>
      <c r="NM42" s="40"/>
      <c r="NN42" s="40"/>
      <c r="NO42" s="40"/>
      <c r="NP42" s="40"/>
      <c r="NQ42" s="40"/>
      <c r="NR42" s="40"/>
      <c r="NS42" s="40"/>
      <c r="NT42" s="40"/>
      <c r="NU42" s="40"/>
      <c r="NV42" s="40"/>
      <c r="NW42" s="40"/>
      <c r="NX42" s="40"/>
      <c r="NY42" s="40"/>
      <c r="NZ42" s="40"/>
      <c r="OA42" s="40"/>
      <c r="OB42" s="40"/>
      <c r="OC42" s="40"/>
      <c r="OD42" s="40"/>
      <c r="OE42" s="40"/>
      <c r="OF42" s="40"/>
      <c r="OG42" s="40"/>
      <c r="OH42" s="40"/>
      <c r="OI42" s="40"/>
      <c r="OJ42" s="40"/>
      <c r="OK42" s="40"/>
      <c r="OL42" s="40"/>
      <c r="OM42" s="40"/>
      <c r="ON42" s="40"/>
      <c r="OO42" s="40"/>
      <c r="OP42" s="40"/>
      <c r="OQ42" s="40"/>
      <c r="OR42" s="40"/>
      <c r="OS42" s="40"/>
      <c r="OT42" s="40"/>
      <c r="OU42" s="40"/>
      <c r="OV42" s="40"/>
      <c r="OW42" s="40"/>
      <c r="OX42" s="40"/>
      <c r="OY42" s="40"/>
      <c r="OZ42" s="40"/>
      <c r="PA42" s="40"/>
      <c r="PB42" s="40"/>
      <c r="PC42" s="40"/>
      <c r="PD42" s="40"/>
      <c r="PE42" s="40"/>
      <c r="PF42" s="40"/>
      <c r="PG42" s="40"/>
      <c r="PH42" s="40"/>
      <c r="PI42" s="40"/>
      <c r="PJ42" s="40"/>
      <c r="PK42" s="40"/>
      <c r="PL42" s="40"/>
      <c r="PM42" s="40"/>
      <c r="PN42" s="40"/>
      <c r="PO42" s="40"/>
      <c r="PP42" s="40"/>
      <c r="PQ42" s="40"/>
      <c r="PR42" s="40"/>
      <c r="PS42" s="40"/>
      <c r="PT42" s="40"/>
      <c r="PU42" s="40"/>
      <c r="PV42" s="40"/>
      <c r="PW42" s="40"/>
      <c r="PX42" s="40"/>
      <c r="PY42" s="40"/>
      <c r="PZ42" s="40"/>
      <c r="QA42" s="40"/>
      <c r="QB42" s="40"/>
      <c r="QC42" s="40"/>
      <c r="QD42" s="40"/>
      <c r="QE42" s="40"/>
      <c r="QF42" s="40"/>
      <c r="QG42" s="40"/>
      <c r="QH42" s="40"/>
      <c r="QI42" s="40"/>
      <c r="QJ42" s="40"/>
      <c r="QK42" s="40"/>
      <c r="QL42" s="40"/>
      <c r="QM42" s="40"/>
      <c r="QN42" s="40"/>
      <c r="QO42" s="40"/>
      <c r="QP42" s="40"/>
      <c r="QQ42" s="40"/>
      <c r="QR42" s="40"/>
      <c r="QS42" s="40"/>
      <c r="QT42" s="40"/>
      <c r="QU42" s="40"/>
      <c r="QV42" s="40"/>
      <c r="QW42" s="40"/>
      <c r="QX42" s="40"/>
      <c r="QY42" s="40"/>
      <c r="QZ42" s="40"/>
      <c r="RA42" s="40"/>
      <c r="RB42" s="40"/>
      <c r="RC42" s="40"/>
      <c r="RD42" s="40"/>
      <c r="RE42" s="40"/>
      <c r="RF42" s="40"/>
      <c r="RG42" s="40"/>
      <c r="RH42" s="40"/>
      <c r="RI42" s="40"/>
      <c r="RJ42" s="40"/>
      <c r="RK42" s="40"/>
      <c r="RL42" s="40"/>
      <c r="RM42" s="40"/>
      <c r="RN42" s="40"/>
      <c r="RO42" s="40"/>
      <c r="RP42" s="40"/>
      <c r="RQ42" s="40"/>
      <c r="RR42" s="40"/>
      <c r="RS42" s="40"/>
      <c r="RT42" s="40"/>
      <c r="RU42" s="40"/>
      <c r="RV42" s="40"/>
      <c r="RW42" s="40" t="s">
        <v>3676</v>
      </c>
      <c r="RX42" s="41" t="s">
        <v>3677</v>
      </c>
      <c r="RY42" s="40"/>
      <c r="RZ42" s="40"/>
      <c r="SA42" s="40"/>
      <c r="SB42" s="40"/>
      <c r="SC42" s="40"/>
      <c r="SD42" s="40"/>
      <c r="SE42" s="40"/>
      <c r="SF42" s="40"/>
      <c r="SG42" s="40"/>
      <c r="SH42" s="40"/>
      <c r="SI42" s="40"/>
      <c r="SJ42" s="40"/>
      <c r="SK42" s="40"/>
      <c r="SL42" s="40"/>
      <c r="SM42" s="40"/>
      <c r="SN42" s="40"/>
      <c r="SO42" s="40"/>
      <c r="SP42" s="40"/>
      <c r="SQ42" s="40"/>
      <c r="SR42" s="40"/>
      <c r="SS42" s="40"/>
      <c r="ST42" s="40"/>
      <c r="SU42" s="40"/>
      <c r="SV42" s="40"/>
      <c r="SW42" s="40"/>
      <c r="SX42" s="40"/>
      <c r="SY42" s="40"/>
      <c r="SZ42" s="40"/>
      <c r="TA42" s="40"/>
      <c r="TB42" s="40"/>
      <c r="TC42" s="40"/>
      <c r="TD42" s="40"/>
      <c r="TE42" s="40"/>
      <c r="TF42" s="40"/>
      <c r="TG42" s="40"/>
      <c r="TH42" s="40"/>
      <c r="TI42" s="40"/>
      <c r="TJ42" s="40"/>
      <c r="TK42" s="40" t="s">
        <v>3678</v>
      </c>
      <c r="TL42" s="40" t="s">
        <v>3679</v>
      </c>
      <c r="TM42" s="40" t="s">
        <v>3680</v>
      </c>
      <c r="TN42" s="40" t="s">
        <v>3681</v>
      </c>
      <c r="TO42" s="40" t="s">
        <v>3682</v>
      </c>
      <c r="TP42" s="40" t="s">
        <v>3683</v>
      </c>
      <c r="TQ42" s="40"/>
      <c r="TR42" s="40"/>
      <c r="TS42" s="40"/>
      <c r="TT42" s="40"/>
      <c r="TU42" s="40"/>
      <c r="TV42" s="40"/>
      <c r="TW42" s="40"/>
      <c r="TX42" s="40"/>
      <c r="TY42" s="40"/>
      <c r="TZ42" s="40"/>
      <c r="UA42" s="40"/>
      <c r="UB42" s="40"/>
      <c r="UC42" s="40"/>
      <c r="UD42" s="40"/>
      <c r="UE42" s="40"/>
    </row>
    <row r="43" spans="1:551" s="43" customFormat="1" ht="15" customHeight="1" x14ac:dyDescent="0.25">
      <c r="A43" s="40" t="s">
        <v>267</v>
      </c>
      <c r="B43" s="40" t="s">
        <v>3684</v>
      </c>
      <c r="C43" s="40" t="s">
        <v>585</v>
      </c>
      <c r="D43" s="40" t="s">
        <v>3685</v>
      </c>
      <c r="E43" s="40" t="s">
        <v>151</v>
      </c>
      <c r="F43" s="40">
        <v>24</v>
      </c>
      <c r="G43" s="40">
        <v>36</v>
      </c>
      <c r="H43" s="40">
        <v>60</v>
      </c>
      <c r="I43" s="40">
        <v>4</v>
      </c>
      <c r="J43" s="40" t="s">
        <v>3686</v>
      </c>
      <c r="K43" s="40" t="s">
        <v>10</v>
      </c>
      <c r="L43" s="40" t="s">
        <v>3687</v>
      </c>
      <c r="M43" s="40">
        <v>8</v>
      </c>
      <c r="N43" s="40">
        <v>12</v>
      </c>
      <c r="O43" s="40">
        <v>20</v>
      </c>
      <c r="P43" s="40" t="s">
        <v>3688</v>
      </c>
      <c r="Q43" s="40" t="s">
        <v>3689</v>
      </c>
      <c r="R43" s="40" t="s">
        <v>3690</v>
      </c>
      <c r="S43" s="40" t="s">
        <v>3691</v>
      </c>
      <c r="T43" s="40" t="s">
        <v>3692</v>
      </c>
      <c r="U43" s="40" t="s">
        <v>3693</v>
      </c>
      <c r="V43" s="40" t="s">
        <v>3694</v>
      </c>
      <c r="W43" s="40" t="s">
        <v>3695</v>
      </c>
      <c r="X43" s="40" t="s">
        <v>3485</v>
      </c>
      <c r="Y43" s="40" t="s">
        <v>3696</v>
      </c>
      <c r="Z43" s="40" t="s">
        <v>3697</v>
      </c>
      <c r="AA43" s="40" t="s">
        <v>3698</v>
      </c>
      <c r="AB43" s="40" t="s">
        <v>3485</v>
      </c>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t="s">
        <v>3699</v>
      </c>
      <c r="BB43" s="40" t="s">
        <v>3700</v>
      </c>
      <c r="BC43" s="40" t="s">
        <v>3701</v>
      </c>
      <c r="BD43" s="40" t="s">
        <v>3702</v>
      </c>
      <c r="BE43" s="40" t="s">
        <v>3496</v>
      </c>
      <c r="BF43" s="40" t="s">
        <v>101</v>
      </c>
      <c r="BG43" s="40" t="s">
        <v>31</v>
      </c>
      <c r="BH43" s="40" t="s">
        <v>3703</v>
      </c>
      <c r="BI43" s="40">
        <v>8</v>
      </c>
      <c r="BJ43" s="40">
        <v>12</v>
      </c>
      <c r="BK43" s="40">
        <v>20</v>
      </c>
      <c r="BL43" s="40" t="s">
        <v>3704</v>
      </c>
      <c r="BM43" s="40" t="s">
        <v>3705</v>
      </c>
      <c r="BN43" s="40" t="s">
        <v>3706</v>
      </c>
      <c r="BO43" s="40" t="s">
        <v>3707</v>
      </c>
      <c r="BP43" s="40" t="s">
        <v>3708</v>
      </c>
      <c r="BQ43" s="40" t="s">
        <v>3709</v>
      </c>
      <c r="BR43" s="40" t="s">
        <v>3710</v>
      </c>
      <c r="BS43" s="40" t="s">
        <v>3711</v>
      </c>
      <c r="BT43" s="40" t="s">
        <v>3712</v>
      </c>
      <c r="BU43" s="40" t="s">
        <v>3713</v>
      </c>
      <c r="BV43" s="40" t="s">
        <v>3714</v>
      </c>
      <c r="BW43" s="40" t="s">
        <v>3715</v>
      </c>
      <c r="BX43" s="40" t="s">
        <v>3708</v>
      </c>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t="s">
        <v>3716</v>
      </c>
      <c r="CX43" s="40" t="s">
        <v>3717</v>
      </c>
      <c r="CY43" s="40" t="s">
        <v>3526</v>
      </c>
      <c r="CZ43" s="40" t="s">
        <v>3702</v>
      </c>
      <c r="DA43" s="40" t="s">
        <v>3718</v>
      </c>
      <c r="DB43" s="40" t="s">
        <v>101</v>
      </c>
      <c r="DC43" s="40" t="s">
        <v>32</v>
      </c>
      <c r="DD43" s="40" t="s">
        <v>3719</v>
      </c>
      <c r="DE43" s="40">
        <v>8</v>
      </c>
      <c r="DF43" s="40">
        <v>12</v>
      </c>
      <c r="DG43" s="40">
        <v>20</v>
      </c>
      <c r="DH43" s="40" t="s">
        <v>3720</v>
      </c>
      <c r="DI43" s="40" t="s">
        <v>3721</v>
      </c>
      <c r="DJ43" s="40" t="s">
        <v>3722</v>
      </c>
      <c r="DK43" s="40" t="s">
        <v>3723</v>
      </c>
      <c r="DL43" s="40" t="s">
        <v>3603</v>
      </c>
      <c r="DM43" s="40" t="s">
        <v>3724</v>
      </c>
      <c r="DN43" s="40" t="s">
        <v>3725</v>
      </c>
      <c r="DO43" s="40" t="s">
        <v>3726</v>
      </c>
      <c r="DP43" s="40" t="s">
        <v>3712</v>
      </c>
      <c r="DQ43" s="40" t="s">
        <v>3727</v>
      </c>
      <c r="DR43" s="40" t="s">
        <v>3728</v>
      </c>
      <c r="DS43" s="40" t="s">
        <v>3729</v>
      </c>
      <c r="DT43" s="40" t="s">
        <v>3636</v>
      </c>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t="s">
        <v>3730</v>
      </c>
      <c r="ET43" s="40" t="s">
        <v>3731</v>
      </c>
      <c r="EU43" s="40" t="s">
        <v>3732</v>
      </c>
      <c r="EV43" s="40" t="s">
        <v>3733</v>
      </c>
      <c r="EW43" s="40" t="s">
        <v>3734</v>
      </c>
      <c r="EX43" s="40" t="s">
        <v>101</v>
      </c>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c r="IT43" s="40"/>
      <c r="IU43" s="40"/>
      <c r="IV43" s="40"/>
      <c r="IW43" s="40"/>
      <c r="IX43" s="40"/>
      <c r="IY43" s="40"/>
      <c r="IZ43" s="40"/>
      <c r="JA43" s="40"/>
      <c r="JB43" s="40"/>
      <c r="JC43" s="40"/>
      <c r="JD43" s="40"/>
      <c r="JE43" s="40"/>
      <c r="JF43" s="40"/>
      <c r="JG43" s="40"/>
      <c r="JH43" s="40"/>
      <c r="JI43" s="40"/>
      <c r="JJ43" s="40"/>
      <c r="JK43" s="40"/>
      <c r="JL43" s="40"/>
      <c r="JM43" s="40"/>
      <c r="JN43" s="40"/>
      <c r="JO43" s="40"/>
      <c r="JP43" s="40"/>
      <c r="JQ43" s="40"/>
      <c r="JR43" s="40"/>
      <c r="JS43" s="40"/>
      <c r="JT43" s="40"/>
      <c r="JU43" s="40"/>
      <c r="JV43" s="40"/>
      <c r="JW43" s="40"/>
      <c r="JX43" s="40"/>
      <c r="JY43" s="40"/>
      <c r="JZ43" s="40"/>
      <c r="KA43" s="40"/>
      <c r="KB43" s="40"/>
      <c r="KC43" s="40"/>
      <c r="KD43" s="40"/>
      <c r="KE43" s="40"/>
      <c r="KF43" s="40"/>
      <c r="KG43" s="40"/>
      <c r="KH43" s="40"/>
      <c r="KI43" s="40"/>
      <c r="KJ43" s="40"/>
      <c r="KK43" s="40"/>
      <c r="KL43" s="40"/>
      <c r="KM43" s="40"/>
      <c r="KN43" s="40"/>
      <c r="KO43" s="40"/>
      <c r="KP43" s="40"/>
      <c r="KQ43" s="40"/>
      <c r="KR43" s="40"/>
      <c r="KS43" s="40"/>
      <c r="KT43" s="40"/>
      <c r="KU43" s="40"/>
      <c r="KV43" s="40"/>
      <c r="KW43" s="40"/>
      <c r="KX43" s="40"/>
      <c r="KY43" s="40"/>
      <c r="KZ43" s="40"/>
      <c r="LA43" s="40"/>
      <c r="LB43" s="40"/>
      <c r="LC43" s="40"/>
      <c r="LD43" s="40"/>
      <c r="LE43" s="40"/>
      <c r="LF43" s="40"/>
      <c r="LG43" s="40"/>
      <c r="LH43" s="40"/>
      <c r="LI43" s="40"/>
      <c r="LJ43" s="40"/>
      <c r="LK43" s="40"/>
      <c r="LL43" s="40"/>
      <c r="LM43" s="40"/>
      <c r="LN43" s="40"/>
      <c r="LO43" s="40"/>
      <c r="LP43" s="40"/>
      <c r="LQ43" s="40"/>
      <c r="LR43" s="40"/>
      <c r="LS43" s="40"/>
      <c r="LT43" s="40"/>
      <c r="LU43" s="40"/>
      <c r="LV43" s="40"/>
      <c r="LW43" s="40"/>
      <c r="LX43" s="40"/>
      <c r="LY43" s="40"/>
      <c r="LZ43" s="40"/>
      <c r="MA43" s="40"/>
      <c r="MB43" s="40"/>
      <c r="MC43" s="40"/>
      <c r="MD43" s="40"/>
      <c r="ME43" s="40"/>
      <c r="MF43" s="40"/>
      <c r="MG43" s="40"/>
      <c r="MH43" s="40"/>
      <c r="MI43" s="40"/>
      <c r="MJ43" s="40"/>
      <c r="MK43" s="40"/>
      <c r="ML43" s="40"/>
      <c r="MM43" s="40"/>
      <c r="MN43" s="40"/>
      <c r="MO43" s="40"/>
      <c r="MP43" s="40"/>
      <c r="MQ43" s="40"/>
      <c r="MR43" s="40"/>
      <c r="MS43" s="40"/>
      <c r="MT43" s="40"/>
      <c r="MU43" s="40"/>
      <c r="MV43" s="40"/>
      <c r="MW43" s="40"/>
      <c r="MX43" s="40"/>
      <c r="MY43" s="40"/>
      <c r="MZ43" s="40"/>
      <c r="NA43" s="40"/>
      <c r="NB43" s="40"/>
      <c r="NC43" s="40"/>
      <c r="ND43" s="40"/>
      <c r="NE43" s="40"/>
      <c r="NF43" s="40"/>
      <c r="NG43" s="40"/>
      <c r="NH43" s="40"/>
      <c r="NI43" s="40"/>
      <c r="NJ43" s="40"/>
      <c r="NK43" s="40"/>
      <c r="NL43" s="40"/>
      <c r="NM43" s="40"/>
      <c r="NN43" s="40"/>
      <c r="NO43" s="40"/>
      <c r="NP43" s="40"/>
      <c r="NQ43" s="40"/>
      <c r="NR43" s="40"/>
      <c r="NS43" s="40"/>
      <c r="NT43" s="40"/>
      <c r="NU43" s="40"/>
      <c r="NV43" s="40"/>
      <c r="NW43" s="40"/>
      <c r="NX43" s="40"/>
      <c r="NY43" s="40"/>
      <c r="NZ43" s="40"/>
      <c r="OA43" s="40"/>
      <c r="OB43" s="40"/>
      <c r="OC43" s="40"/>
      <c r="OD43" s="40"/>
      <c r="OE43" s="40"/>
      <c r="OF43" s="40"/>
      <c r="OG43" s="40"/>
      <c r="OH43" s="40"/>
      <c r="OI43" s="40"/>
      <c r="OJ43" s="40"/>
      <c r="OK43" s="40"/>
      <c r="OL43" s="40"/>
      <c r="OM43" s="40"/>
      <c r="ON43" s="40"/>
      <c r="OO43" s="40"/>
      <c r="OP43" s="40"/>
      <c r="OQ43" s="40"/>
      <c r="OR43" s="40"/>
      <c r="OS43" s="40"/>
      <c r="OT43" s="40"/>
      <c r="OU43" s="40"/>
      <c r="OV43" s="40"/>
      <c r="OW43" s="40"/>
      <c r="OX43" s="40"/>
      <c r="OY43" s="40"/>
      <c r="OZ43" s="40"/>
      <c r="PA43" s="40"/>
      <c r="PB43" s="40"/>
      <c r="PC43" s="40"/>
      <c r="PD43" s="40"/>
      <c r="PE43" s="40"/>
      <c r="PF43" s="40"/>
      <c r="PG43" s="40"/>
      <c r="PH43" s="40"/>
      <c r="PI43" s="40"/>
      <c r="PJ43" s="40"/>
      <c r="PK43" s="40"/>
      <c r="PL43" s="40"/>
      <c r="PM43" s="40"/>
      <c r="PN43" s="40"/>
      <c r="PO43" s="40"/>
      <c r="PP43" s="40"/>
      <c r="PQ43" s="40"/>
      <c r="PR43" s="40"/>
      <c r="PS43" s="40"/>
      <c r="PT43" s="40"/>
      <c r="PU43" s="40"/>
      <c r="PV43" s="40"/>
      <c r="PW43" s="40"/>
      <c r="PX43" s="40"/>
      <c r="PY43" s="40"/>
      <c r="PZ43" s="40"/>
      <c r="QA43" s="40"/>
      <c r="QB43" s="40"/>
      <c r="QC43" s="40"/>
      <c r="QD43" s="40"/>
      <c r="QE43" s="40"/>
      <c r="QF43" s="40"/>
      <c r="QG43" s="40"/>
      <c r="QH43" s="40"/>
      <c r="QI43" s="40"/>
      <c r="QJ43" s="40"/>
      <c r="QK43" s="40"/>
      <c r="QL43" s="40"/>
      <c r="QM43" s="40"/>
      <c r="QN43" s="40"/>
      <c r="QO43" s="40"/>
      <c r="QP43" s="40"/>
      <c r="QQ43" s="40"/>
      <c r="QR43" s="40"/>
      <c r="QS43" s="40"/>
      <c r="QT43" s="40"/>
      <c r="QU43" s="40"/>
      <c r="QV43" s="40"/>
      <c r="QW43" s="40"/>
      <c r="QX43" s="40"/>
      <c r="QY43" s="40"/>
      <c r="QZ43" s="40"/>
      <c r="RA43" s="40"/>
      <c r="RB43" s="40"/>
      <c r="RC43" s="40"/>
      <c r="RD43" s="40"/>
      <c r="RE43" s="40"/>
      <c r="RF43" s="40"/>
      <c r="RG43" s="40"/>
      <c r="RH43" s="40"/>
      <c r="RI43" s="40"/>
      <c r="RJ43" s="40"/>
      <c r="RK43" s="40"/>
      <c r="RL43" s="40"/>
      <c r="RM43" s="40"/>
      <c r="RN43" s="40"/>
      <c r="RO43" s="40"/>
      <c r="RP43" s="40"/>
      <c r="RQ43" s="40"/>
      <c r="RR43" s="40"/>
      <c r="RS43" s="40"/>
      <c r="RT43" s="40"/>
      <c r="RU43" s="40"/>
      <c r="RV43" s="40"/>
      <c r="RW43" s="40" t="s">
        <v>3735</v>
      </c>
      <c r="RX43" s="40" t="s">
        <v>3736</v>
      </c>
      <c r="RY43" s="40"/>
      <c r="RZ43" s="40"/>
      <c r="SA43" s="40"/>
      <c r="SB43" s="40"/>
      <c r="SC43" s="40"/>
      <c r="SD43" s="40"/>
      <c r="SE43" s="40"/>
      <c r="SF43" s="40"/>
      <c r="SG43" s="40"/>
      <c r="SH43" s="40"/>
      <c r="SI43" s="40"/>
      <c r="SJ43" s="40"/>
      <c r="SK43" s="40"/>
      <c r="SL43" s="40"/>
      <c r="SM43" s="40"/>
      <c r="SN43" s="40"/>
      <c r="SO43" s="40"/>
      <c r="SP43" s="40"/>
      <c r="SQ43" s="40"/>
      <c r="SR43" s="40"/>
      <c r="SS43" s="40"/>
      <c r="ST43" s="40"/>
      <c r="SU43" s="40"/>
      <c r="SV43" s="40"/>
      <c r="SW43" s="40"/>
      <c r="SX43" s="40"/>
      <c r="SY43" s="40"/>
      <c r="SZ43" s="40"/>
      <c r="TA43" s="40"/>
      <c r="TB43" s="40"/>
      <c r="TC43" s="40"/>
      <c r="TD43" s="40"/>
      <c r="TE43" s="40"/>
      <c r="TF43" s="40"/>
      <c r="TG43" s="40"/>
      <c r="TH43" s="40"/>
      <c r="TI43" s="40"/>
      <c r="TJ43" s="40"/>
      <c r="TK43" s="40" t="s">
        <v>3737</v>
      </c>
      <c r="TL43" s="40" t="s">
        <v>3738</v>
      </c>
      <c r="TM43" s="40" t="s">
        <v>3739</v>
      </c>
      <c r="TN43" s="40" t="s">
        <v>3740</v>
      </c>
      <c r="TO43" s="40" t="s">
        <v>3741</v>
      </c>
      <c r="TP43" s="40" t="s">
        <v>3742</v>
      </c>
      <c r="TQ43" s="40"/>
      <c r="TR43" s="40"/>
      <c r="TS43" s="40"/>
      <c r="TT43" s="40"/>
      <c r="TU43" s="40"/>
      <c r="TV43" s="40"/>
      <c r="TW43" s="40"/>
      <c r="TX43" s="40"/>
      <c r="TY43" s="40"/>
      <c r="TZ43" s="40"/>
      <c r="UA43" s="40"/>
      <c r="UB43" s="40"/>
      <c r="UC43" s="40"/>
      <c r="UD43" s="40"/>
      <c r="UE43" s="40"/>
    </row>
    <row r="44" spans="1:551" s="43" customFormat="1" ht="15" customHeight="1" x14ac:dyDescent="0.25">
      <c r="A44" s="40" t="s">
        <v>268</v>
      </c>
      <c r="B44" s="40" t="s">
        <v>163</v>
      </c>
      <c r="C44" s="40" t="s">
        <v>585</v>
      </c>
      <c r="D44" s="40" t="s">
        <v>708</v>
      </c>
      <c r="E44" s="40" t="s">
        <v>152</v>
      </c>
      <c r="F44" s="40">
        <v>0</v>
      </c>
      <c r="G44" s="40">
        <v>10</v>
      </c>
      <c r="H44" s="40">
        <v>30</v>
      </c>
      <c r="I44" s="40">
        <v>2</v>
      </c>
      <c r="J44" s="40" t="s">
        <v>1943</v>
      </c>
      <c r="K44" s="40" t="s">
        <v>10</v>
      </c>
      <c r="L44" s="40" t="s">
        <v>1944</v>
      </c>
      <c r="M44" s="40">
        <v>0</v>
      </c>
      <c r="N44" s="40">
        <v>10</v>
      </c>
      <c r="O44" s="40">
        <v>10</v>
      </c>
      <c r="P44" s="40" t="s">
        <v>1945</v>
      </c>
      <c r="Q44" s="40" t="s">
        <v>1946</v>
      </c>
      <c r="R44" s="40" t="s">
        <v>1947</v>
      </c>
      <c r="S44" s="40" t="s">
        <v>3121</v>
      </c>
      <c r="T44" s="40" t="s">
        <v>1948</v>
      </c>
      <c r="U44" s="40" t="s">
        <v>1949</v>
      </c>
      <c r="V44" s="40" t="s">
        <v>3174</v>
      </c>
      <c r="W44" s="40" t="s">
        <v>1950</v>
      </c>
      <c r="X44" s="40" t="s">
        <v>1948</v>
      </c>
      <c r="Y44" s="40" t="s">
        <v>1951</v>
      </c>
      <c r="Z44" s="40" t="s">
        <v>3271</v>
      </c>
      <c r="AA44" s="40" t="s">
        <v>1952</v>
      </c>
      <c r="AB44" s="40" t="s">
        <v>1948</v>
      </c>
      <c r="AC44" s="40" t="s">
        <v>1953</v>
      </c>
      <c r="AD44" s="40" t="s">
        <v>3121</v>
      </c>
      <c r="AE44" s="40" t="s">
        <v>1954</v>
      </c>
      <c r="AF44" s="40" t="s">
        <v>1948</v>
      </c>
      <c r="AG44" s="40" t="s">
        <v>1955</v>
      </c>
      <c r="AH44" s="40" t="s">
        <v>3174</v>
      </c>
      <c r="AI44" s="40" t="s">
        <v>1956</v>
      </c>
      <c r="AJ44" s="40" t="s">
        <v>1948</v>
      </c>
      <c r="AK44" s="40"/>
      <c r="AL44" s="40"/>
      <c r="AM44" s="40"/>
      <c r="AN44" s="40"/>
      <c r="AO44" s="40"/>
      <c r="AP44" s="40"/>
      <c r="AQ44" s="40"/>
      <c r="AR44" s="40"/>
      <c r="AS44" s="40"/>
      <c r="AT44" s="40"/>
      <c r="AU44" s="40"/>
      <c r="AV44" s="40"/>
      <c r="AW44" s="40"/>
      <c r="AX44" s="40"/>
      <c r="AY44" s="40"/>
      <c r="AZ44" s="40"/>
      <c r="BA44" s="40" t="s">
        <v>1957</v>
      </c>
      <c r="BB44" s="40" t="s">
        <v>1958</v>
      </c>
      <c r="BC44" s="40" t="s">
        <v>1959</v>
      </c>
      <c r="BD44" s="40" t="s">
        <v>1960</v>
      </c>
      <c r="BE44" s="40" t="s">
        <v>1961</v>
      </c>
      <c r="BF44" s="40" t="s">
        <v>101</v>
      </c>
      <c r="BG44" s="40" t="s">
        <v>31</v>
      </c>
      <c r="BH44" s="40" t="s">
        <v>1962</v>
      </c>
      <c r="BI44" s="40">
        <v>0</v>
      </c>
      <c r="BJ44" s="40">
        <v>10</v>
      </c>
      <c r="BK44" s="40">
        <v>10</v>
      </c>
      <c r="BL44" s="40" t="s">
        <v>1963</v>
      </c>
      <c r="BM44" s="40" t="s">
        <v>1964</v>
      </c>
      <c r="BN44" s="40" t="s">
        <v>3174</v>
      </c>
      <c r="BO44" s="40" t="s">
        <v>1965</v>
      </c>
      <c r="BP44" s="40" t="s">
        <v>1966</v>
      </c>
      <c r="BQ44" s="40" t="s">
        <v>1967</v>
      </c>
      <c r="BR44" s="40" t="s">
        <v>3174</v>
      </c>
      <c r="BS44" s="40" t="s">
        <v>1968</v>
      </c>
      <c r="BT44" s="40" t="s">
        <v>1966</v>
      </c>
      <c r="BU44" s="40" t="s">
        <v>1969</v>
      </c>
      <c r="BV44" s="40" t="s">
        <v>3174</v>
      </c>
      <c r="BW44" s="40" t="s">
        <v>1970</v>
      </c>
      <c r="BX44" s="40" t="s">
        <v>1966</v>
      </c>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t="s">
        <v>1971</v>
      </c>
      <c r="CX44" s="40" t="s">
        <v>1972</v>
      </c>
      <c r="CY44" s="40" t="s">
        <v>1959</v>
      </c>
      <c r="CZ44" s="40" t="s">
        <v>1960</v>
      </c>
      <c r="DA44" s="40" t="s">
        <v>1961</v>
      </c>
      <c r="DB44" s="40" t="s">
        <v>101</v>
      </c>
      <c r="DC44" s="40" t="s">
        <v>32</v>
      </c>
      <c r="DD44" s="40" t="s">
        <v>1973</v>
      </c>
      <c r="DE44" s="40">
        <v>0</v>
      </c>
      <c r="DF44" s="40">
        <v>10</v>
      </c>
      <c r="DG44" s="40">
        <v>10</v>
      </c>
      <c r="DH44" s="40" t="s">
        <v>1974</v>
      </c>
      <c r="DI44" s="40" t="s">
        <v>1975</v>
      </c>
      <c r="DJ44" s="40" t="s">
        <v>3174</v>
      </c>
      <c r="DK44" s="40" t="s">
        <v>1976</v>
      </c>
      <c r="DL44" s="40" t="s">
        <v>1948</v>
      </c>
      <c r="DM44" s="40" t="s">
        <v>1977</v>
      </c>
      <c r="DN44" s="40" t="s">
        <v>3174</v>
      </c>
      <c r="DO44" s="40" t="s">
        <v>1978</v>
      </c>
      <c r="DP44" s="40" t="s">
        <v>1948</v>
      </c>
      <c r="DQ44" s="40" t="s">
        <v>1979</v>
      </c>
      <c r="DR44" s="40" t="s">
        <v>3121</v>
      </c>
      <c r="DS44" s="40" t="s">
        <v>1980</v>
      </c>
      <c r="DT44" s="40" t="s">
        <v>1948</v>
      </c>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t="s">
        <v>1981</v>
      </c>
      <c r="ET44" s="40" t="s">
        <v>1982</v>
      </c>
      <c r="EU44" s="40" t="s">
        <v>1959</v>
      </c>
      <c r="EV44" s="40" t="s">
        <v>1960</v>
      </c>
      <c r="EW44" s="40" t="s">
        <v>1961</v>
      </c>
      <c r="EX44" s="40" t="s">
        <v>101</v>
      </c>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c r="IT44" s="40"/>
      <c r="IU44" s="40"/>
      <c r="IV44" s="40"/>
      <c r="IW44" s="40"/>
      <c r="IX44" s="40"/>
      <c r="IY44" s="40"/>
      <c r="IZ44" s="40"/>
      <c r="JA44" s="40"/>
      <c r="JB44" s="40"/>
      <c r="JC44" s="40"/>
      <c r="JD44" s="40"/>
      <c r="JE44" s="40"/>
      <c r="JF44" s="40"/>
      <c r="JG44" s="40"/>
      <c r="JH44" s="40"/>
      <c r="JI44" s="40"/>
      <c r="JJ44" s="40"/>
      <c r="JK44" s="40"/>
      <c r="JL44" s="40"/>
      <c r="JM44" s="40"/>
      <c r="JN44" s="40"/>
      <c r="JO44" s="40"/>
      <c r="JP44" s="40"/>
      <c r="JQ44" s="40"/>
      <c r="JR44" s="40"/>
      <c r="JS44" s="40"/>
      <c r="JT44" s="40"/>
      <c r="JU44" s="40"/>
      <c r="JV44" s="40"/>
      <c r="JW44" s="40"/>
      <c r="JX44" s="40"/>
      <c r="JY44" s="40"/>
      <c r="JZ44" s="40"/>
      <c r="KA44" s="40"/>
      <c r="KB44" s="40"/>
      <c r="KC44" s="40"/>
      <c r="KD44" s="40"/>
      <c r="KE44" s="40"/>
      <c r="KF44" s="40"/>
      <c r="KG44" s="40"/>
      <c r="KH44" s="40"/>
      <c r="KI44" s="40"/>
      <c r="KJ44" s="40"/>
      <c r="KK44" s="40"/>
      <c r="KL44" s="40"/>
      <c r="KM44" s="40"/>
      <c r="KN44" s="40"/>
      <c r="KO44" s="40"/>
      <c r="KP44" s="40"/>
      <c r="KQ44" s="40"/>
      <c r="KR44" s="40"/>
      <c r="KS44" s="40"/>
      <c r="KT44" s="40"/>
      <c r="KU44" s="40"/>
      <c r="KV44" s="40"/>
      <c r="KW44" s="40"/>
      <c r="KX44" s="40"/>
      <c r="KY44" s="40"/>
      <c r="KZ44" s="40"/>
      <c r="LA44" s="40"/>
      <c r="LB44" s="40"/>
      <c r="LC44" s="40"/>
      <c r="LD44" s="40"/>
      <c r="LE44" s="40"/>
      <c r="LF44" s="40"/>
      <c r="LG44" s="40"/>
      <c r="LH44" s="40"/>
      <c r="LI44" s="40"/>
      <c r="LJ44" s="40"/>
      <c r="LK44" s="40"/>
      <c r="LL44" s="40"/>
      <c r="LM44" s="40"/>
      <c r="LN44" s="40"/>
      <c r="LO44" s="40"/>
      <c r="LP44" s="40"/>
      <c r="LQ44" s="40"/>
      <c r="LR44" s="40"/>
      <c r="LS44" s="40"/>
      <c r="LT44" s="40"/>
      <c r="LU44" s="40"/>
      <c r="LV44" s="40"/>
      <c r="LW44" s="40"/>
      <c r="LX44" s="40"/>
      <c r="LY44" s="40"/>
      <c r="LZ44" s="40"/>
      <c r="MA44" s="40"/>
      <c r="MB44" s="40"/>
      <c r="MC44" s="40"/>
      <c r="MD44" s="40"/>
      <c r="ME44" s="40"/>
      <c r="MF44" s="40"/>
      <c r="MG44" s="40"/>
      <c r="MH44" s="40"/>
      <c r="MI44" s="40"/>
      <c r="MJ44" s="40"/>
      <c r="MK44" s="40"/>
      <c r="ML44" s="40"/>
      <c r="MM44" s="40"/>
      <c r="MN44" s="40"/>
      <c r="MO44" s="40"/>
      <c r="MP44" s="40"/>
      <c r="MQ44" s="40"/>
      <c r="MR44" s="40"/>
      <c r="MS44" s="40"/>
      <c r="MT44" s="40"/>
      <c r="MU44" s="40"/>
      <c r="MV44" s="40"/>
      <c r="MW44" s="40"/>
      <c r="MX44" s="40"/>
      <c r="MY44" s="40"/>
      <c r="MZ44" s="40"/>
      <c r="NA44" s="40"/>
      <c r="NB44" s="40"/>
      <c r="NC44" s="40"/>
      <c r="ND44" s="40"/>
      <c r="NE44" s="40"/>
      <c r="NF44" s="40"/>
      <c r="NG44" s="40"/>
      <c r="NH44" s="40"/>
      <c r="NI44" s="40"/>
      <c r="NJ44" s="40"/>
      <c r="NK44" s="40"/>
      <c r="NL44" s="40"/>
      <c r="NM44" s="40"/>
      <c r="NN44" s="40"/>
      <c r="NO44" s="40"/>
      <c r="NP44" s="40"/>
      <c r="NQ44" s="40"/>
      <c r="NR44" s="40"/>
      <c r="NS44" s="40"/>
      <c r="NT44" s="40"/>
      <c r="NU44" s="40"/>
      <c r="NV44" s="40"/>
      <c r="NW44" s="40"/>
      <c r="NX44" s="40"/>
      <c r="NY44" s="40"/>
      <c r="NZ44" s="40"/>
      <c r="OA44" s="40"/>
      <c r="OB44" s="40"/>
      <c r="OC44" s="40"/>
      <c r="OD44" s="40"/>
      <c r="OE44" s="40"/>
      <c r="OF44" s="40"/>
      <c r="OG44" s="40"/>
      <c r="OH44" s="40"/>
      <c r="OI44" s="40"/>
      <c r="OJ44" s="40"/>
      <c r="OK44" s="40"/>
      <c r="OL44" s="40"/>
      <c r="OM44" s="40"/>
      <c r="ON44" s="40"/>
      <c r="OO44" s="40"/>
      <c r="OP44" s="40"/>
      <c r="OQ44" s="40"/>
      <c r="OR44" s="40"/>
      <c r="OS44" s="40"/>
      <c r="OT44" s="40"/>
      <c r="OU44" s="40"/>
      <c r="OV44" s="40"/>
      <c r="OW44" s="40"/>
      <c r="OX44" s="40"/>
      <c r="OY44" s="40"/>
      <c r="OZ44" s="40"/>
      <c r="PA44" s="40"/>
      <c r="PB44" s="40"/>
      <c r="PC44" s="40"/>
      <c r="PD44" s="40"/>
      <c r="PE44" s="40"/>
      <c r="PF44" s="40"/>
      <c r="PG44" s="40"/>
      <c r="PH44" s="40"/>
      <c r="PI44" s="40"/>
      <c r="PJ44" s="40"/>
      <c r="PK44" s="40"/>
      <c r="PL44" s="40"/>
      <c r="PM44" s="40"/>
      <c r="PN44" s="40"/>
      <c r="PO44" s="40"/>
      <c r="PP44" s="40"/>
      <c r="PQ44" s="40"/>
      <c r="PR44" s="40"/>
      <c r="PS44" s="40"/>
      <c r="PT44" s="40"/>
      <c r="PU44" s="40"/>
      <c r="PV44" s="40"/>
      <c r="PW44" s="40"/>
      <c r="PX44" s="40"/>
      <c r="PY44" s="40"/>
      <c r="PZ44" s="40"/>
      <c r="QA44" s="40"/>
      <c r="QB44" s="40"/>
      <c r="QC44" s="40"/>
      <c r="QD44" s="40"/>
      <c r="QE44" s="40"/>
      <c r="QF44" s="40"/>
      <c r="QG44" s="40"/>
      <c r="QH44" s="40"/>
      <c r="QI44" s="40"/>
      <c r="QJ44" s="40"/>
      <c r="QK44" s="40"/>
      <c r="QL44" s="40"/>
      <c r="QM44" s="40"/>
      <c r="QN44" s="40"/>
      <c r="QO44" s="40"/>
      <c r="QP44" s="40"/>
      <c r="QQ44" s="40"/>
      <c r="QR44" s="40"/>
      <c r="QS44" s="40"/>
      <c r="QT44" s="40"/>
      <c r="QU44" s="40"/>
      <c r="QV44" s="40"/>
      <c r="QW44" s="40"/>
      <c r="QX44" s="40"/>
      <c r="QY44" s="40"/>
      <c r="QZ44" s="40"/>
      <c r="RA44" s="40"/>
      <c r="RB44" s="40"/>
      <c r="RC44" s="40"/>
      <c r="RD44" s="40"/>
      <c r="RE44" s="40"/>
      <c r="RF44" s="40"/>
      <c r="RG44" s="40"/>
      <c r="RH44" s="40"/>
      <c r="RI44" s="40"/>
      <c r="RJ44" s="40"/>
      <c r="RK44" s="40"/>
      <c r="RL44" s="40"/>
      <c r="RM44" s="40"/>
      <c r="RN44" s="40"/>
      <c r="RO44" s="40"/>
      <c r="RP44" s="40"/>
      <c r="RQ44" s="40"/>
      <c r="RR44" s="40"/>
      <c r="RS44" s="40"/>
      <c r="RT44" s="40"/>
      <c r="RU44" s="40"/>
      <c r="RV44" s="40"/>
      <c r="RW44" s="40" t="s">
        <v>1983</v>
      </c>
      <c r="RX44" s="40" t="s">
        <v>1984</v>
      </c>
      <c r="RY44" s="40" t="s">
        <v>1985</v>
      </c>
      <c r="RZ44" s="40" t="s">
        <v>1986</v>
      </c>
      <c r="SA44" s="40" t="s">
        <v>1987</v>
      </c>
      <c r="SB44" s="40" t="s">
        <v>1988</v>
      </c>
      <c r="SC44" s="40" t="s">
        <v>1989</v>
      </c>
      <c r="SD44" s="40" t="s">
        <v>1990</v>
      </c>
      <c r="SE44" s="40" t="s">
        <v>1991</v>
      </c>
      <c r="SF44" s="40" t="s">
        <v>1992</v>
      </c>
      <c r="SG44" s="40" t="s">
        <v>1993</v>
      </c>
      <c r="SH44" s="40" t="s">
        <v>1994</v>
      </c>
      <c r="SI44" s="40" t="s">
        <v>1995</v>
      </c>
      <c r="SJ44" s="40" t="s">
        <v>1996</v>
      </c>
      <c r="SK44" s="40" t="s">
        <v>1997</v>
      </c>
      <c r="SL44" s="40" t="s">
        <v>1998</v>
      </c>
      <c r="SM44" s="40" t="s">
        <v>1999</v>
      </c>
      <c r="SN44" s="40" t="s">
        <v>2000</v>
      </c>
      <c r="SO44" s="40" t="s">
        <v>2001</v>
      </c>
      <c r="SP44" s="40" t="s">
        <v>2002</v>
      </c>
      <c r="SQ44" s="40"/>
      <c r="SR44" s="40"/>
      <c r="SS44" s="40"/>
      <c r="ST44" s="40"/>
      <c r="SU44" s="40"/>
      <c r="SV44" s="40"/>
      <c r="SW44" s="40"/>
      <c r="SX44" s="40"/>
      <c r="SY44" s="40"/>
      <c r="SZ44" s="40"/>
      <c r="TA44" s="40"/>
      <c r="TB44" s="40"/>
      <c r="TC44" s="40"/>
      <c r="TD44" s="40"/>
      <c r="TE44" s="40"/>
      <c r="TF44" s="40"/>
      <c r="TG44" s="40"/>
      <c r="TH44" s="40"/>
      <c r="TI44" s="40"/>
      <c r="TJ44" s="40"/>
      <c r="TK44" s="40" t="s">
        <v>2003</v>
      </c>
      <c r="TL44" s="40" t="s">
        <v>2004</v>
      </c>
      <c r="TM44" s="40" t="s">
        <v>924</v>
      </c>
      <c r="TN44" s="40" t="s">
        <v>2005</v>
      </c>
      <c r="TO44" s="40" t="s">
        <v>2006</v>
      </c>
      <c r="TP44" s="40" t="s">
        <v>2007</v>
      </c>
      <c r="TQ44" s="40"/>
      <c r="TR44" s="40"/>
      <c r="TS44" s="40"/>
      <c r="TT44" s="40"/>
      <c r="TU44" s="40"/>
      <c r="TV44" s="40"/>
      <c r="TW44" s="40"/>
      <c r="TX44" s="40"/>
      <c r="TY44" s="40"/>
      <c r="TZ44" s="40"/>
      <c r="UA44" s="40"/>
      <c r="UB44" s="40"/>
      <c r="UC44" s="40"/>
      <c r="UD44" s="40"/>
      <c r="UE44" s="40"/>
    </row>
    <row r="45" spans="1:551" s="43" customFormat="1" ht="15" customHeight="1" x14ac:dyDescent="0.25">
      <c r="A45" s="40" t="s">
        <v>269</v>
      </c>
      <c r="B45" s="40" t="s">
        <v>131</v>
      </c>
      <c r="C45" s="40" t="s">
        <v>585</v>
      </c>
      <c r="D45" s="40" t="s">
        <v>625</v>
      </c>
      <c r="E45" s="40" t="s">
        <v>125</v>
      </c>
      <c r="F45" s="40">
        <v>6</v>
      </c>
      <c r="G45" s="40">
        <v>24</v>
      </c>
      <c r="H45" s="40">
        <v>30</v>
      </c>
      <c r="I45" s="40">
        <v>2</v>
      </c>
      <c r="J45" s="40" t="s">
        <v>2008</v>
      </c>
      <c r="K45" s="40" t="s">
        <v>10</v>
      </c>
      <c r="L45" s="40" t="s">
        <v>2009</v>
      </c>
      <c r="M45" s="40">
        <v>3</v>
      </c>
      <c r="N45" s="40">
        <v>12</v>
      </c>
      <c r="O45" s="40">
        <v>15</v>
      </c>
      <c r="P45" s="40" t="s">
        <v>2010</v>
      </c>
      <c r="Q45" s="40" t="s">
        <v>2011</v>
      </c>
      <c r="R45" s="40" t="s">
        <v>2012</v>
      </c>
      <c r="S45" s="40" t="s">
        <v>2013</v>
      </c>
      <c r="T45" s="40" t="s">
        <v>2014</v>
      </c>
      <c r="U45" s="40" t="s">
        <v>2015</v>
      </c>
      <c r="V45" s="40" t="s">
        <v>3174</v>
      </c>
      <c r="W45" s="40" t="s">
        <v>2016</v>
      </c>
      <c r="X45" s="40" t="s">
        <v>2017</v>
      </c>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t="s">
        <v>2018</v>
      </c>
      <c r="BB45" s="40" t="s">
        <v>2019</v>
      </c>
      <c r="BC45" s="40" t="s">
        <v>2020</v>
      </c>
      <c r="BD45" s="40" t="s">
        <v>2021</v>
      </c>
      <c r="BE45" s="40" t="s">
        <v>2022</v>
      </c>
      <c r="BF45" s="40" t="s">
        <v>99</v>
      </c>
      <c r="BG45" s="40" t="s">
        <v>31</v>
      </c>
      <c r="BH45" s="40" t="s">
        <v>2023</v>
      </c>
      <c r="BI45" s="40">
        <v>3</v>
      </c>
      <c r="BJ45" s="40">
        <v>12</v>
      </c>
      <c r="BK45" s="40">
        <v>15</v>
      </c>
      <c r="BL45" s="40" t="s">
        <v>2024</v>
      </c>
      <c r="BM45" s="40" t="s">
        <v>2025</v>
      </c>
      <c r="BN45" s="40" t="s">
        <v>2026</v>
      </c>
      <c r="BO45" s="40" t="s">
        <v>2027</v>
      </c>
      <c r="BP45" s="40" t="s">
        <v>2028</v>
      </c>
      <c r="BQ45" s="40" t="s">
        <v>2029</v>
      </c>
      <c r="BR45" s="40" t="s">
        <v>2030</v>
      </c>
      <c r="BS45" s="40" t="s">
        <v>2031</v>
      </c>
      <c r="BT45" s="40" t="s">
        <v>2032</v>
      </c>
      <c r="BU45" s="40" t="s">
        <v>2033</v>
      </c>
      <c r="BV45" s="40" t="s">
        <v>2034</v>
      </c>
      <c r="BW45" s="40" t="s">
        <v>2035</v>
      </c>
      <c r="BX45" s="40" t="s">
        <v>2032</v>
      </c>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t="s">
        <v>2036</v>
      </c>
      <c r="CX45" s="40" t="s">
        <v>2037</v>
      </c>
      <c r="CY45" s="40" t="s">
        <v>2020</v>
      </c>
      <c r="CZ45" s="40" t="s">
        <v>2021</v>
      </c>
      <c r="DA45" s="40" t="s">
        <v>2038</v>
      </c>
      <c r="DB45" s="40" t="s">
        <v>519</v>
      </c>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1"/>
      <c r="EV45" s="41"/>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1"/>
      <c r="GR45" s="41"/>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c r="IT45" s="40"/>
      <c r="IU45" s="40"/>
      <c r="IV45" s="40"/>
      <c r="IW45" s="40"/>
      <c r="IX45" s="40"/>
      <c r="IY45" s="40"/>
      <c r="IZ45" s="40"/>
      <c r="JA45" s="40"/>
      <c r="JB45" s="40"/>
      <c r="JC45" s="40"/>
      <c r="JD45" s="40"/>
      <c r="JE45" s="40"/>
      <c r="JF45" s="40"/>
      <c r="JG45" s="40"/>
      <c r="JH45" s="40"/>
      <c r="JI45" s="40"/>
      <c r="JJ45" s="40"/>
      <c r="JK45" s="40"/>
      <c r="JL45" s="40"/>
      <c r="JM45" s="40"/>
      <c r="JN45" s="40"/>
      <c r="JO45" s="40"/>
      <c r="JP45" s="40"/>
      <c r="JQ45" s="40"/>
      <c r="JR45" s="40"/>
      <c r="JS45" s="40"/>
      <c r="JT45" s="40"/>
      <c r="JU45" s="40"/>
      <c r="JV45" s="40"/>
      <c r="JW45" s="40"/>
      <c r="JX45" s="40"/>
      <c r="JY45" s="40"/>
      <c r="JZ45" s="40"/>
      <c r="KA45" s="40"/>
      <c r="KB45" s="40"/>
      <c r="KC45" s="40"/>
      <c r="KD45" s="40"/>
      <c r="KE45" s="40"/>
      <c r="KF45" s="40"/>
      <c r="KG45" s="40"/>
      <c r="KH45" s="40"/>
      <c r="KI45" s="41"/>
      <c r="KJ45" s="41"/>
      <c r="KK45" s="40"/>
      <c r="KL45" s="40"/>
      <c r="KM45" s="40"/>
      <c r="KN45" s="40"/>
      <c r="KO45" s="40"/>
      <c r="KP45" s="40"/>
      <c r="KQ45" s="40"/>
      <c r="KR45" s="40"/>
      <c r="KS45" s="40"/>
      <c r="KT45" s="40"/>
      <c r="KU45" s="40"/>
      <c r="KV45" s="40"/>
      <c r="KW45" s="40"/>
      <c r="KX45" s="40"/>
      <c r="KY45" s="40"/>
      <c r="KZ45" s="40"/>
      <c r="LA45" s="40"/>
      <c r="LB45" s="40"/>
      <c r="LC45" s="40"/>
      <c r="LD45" s="40"/>
      <c r="LE45" s="40"/>
      <c r="LF45" s="40"/>
      <c r="LG45" s="40"/>
      <c r="LH45" s="40"/>
      <c r="LI45" s="40"/>
      <c r="LJ45" s="40"/>
      <c r="LK45" s="40"/>
      <c r="LL45" s="40"/>
      <c r="LM45" s="40"/>
      <c r="LN45" s="40"/>
      <c r="LO45" s="40"/>
      <c r="LP45" s="40"/>
      <c r="LQ45" s="40"/>
      <c r="LR45" s="40"/>
      <c r="LS45" s="40"/>
      <c r="LT45" s="40"/>
      <c r="LU45" s="40"/>
      <c r="LV45" s="40"/>
      <c r="LW45" s="40"/>
      <c r="LX45" s="40"/>
      <c r="LY45" s="40"/>
      <c r="LZ45" s="40"/>
      <c r="MA45" s="40"/>
      <c r="MB45" s="40"/>
      <c r="MC45" s="40"/>
      <c r="MD45" s="40"/>
      <c r="ME45" s="40"/>
      <c r="MF45" s="40"/>
      <c r="MG45" s="40"/>
      <c r="MH45" s="40"/>
      <c r="MI45" s="40"/>
      <c r="MJ45" s="40"/>
      <c r="MK45" s="40"/>
      <c r="ML45" s="40"/>
      <c r="MM45" s="40"/>
      <c r="MN45" s="40"/>
      <c r="MO45" s="40"/>
      <c r="MP45" s="40"/>
      <c r="MQ45" s="40"/>
      <c r="MR45" s="40"/>
      <c r="MS45" s="40"/>
      <c r="MT45" s="40"/>
      <c r="MU45" s="40"/>
      <c r="MV45" s="40"/>
      <c r="MW45" s="40"/>
      <c r="MX45" s="40"/>
      <c r="MY45" s="40"/>
      <c r="MZ45" s="40"/>
      <c r="NA45" s="40"/>
      <c r="NB45" s="40"/>
      <c r="NC45" s="40"/>
      <c r="ND45" s="40"/>
      <c r="NE45" s="40"/>
      <c r="NF45" s="40"/>
      <c r="NG45" s="40"/>
      <c r="NH45" s="40"/>
      <c r="NI45" s="40"/>
      <c r="NJ45" s="40"/>
      <c r="NK45" s="40"/>
      <c r="NL45" s="40"/>
      <c r="NM45" s="40"/>
      <c r="NN45" s="40"/>
      <c r="NO45" s="40"/>
      <c r="NP45" s="40"/>
      <c r="NQ45" s="40"/>
      <c r="NR45" s="40"/>
      <c r="NS45" s="40"/>
      <c r="NT45" s="40"/>
      <c r="NU45" s="40"/>
      <c r="NV45" s="40"/>
      <c r="NW45" s="40"/>
      <c r="NX45" s="40"/>
      <c r="NY45" s="40"/>
      <c r="NZ45" s="40"/>
      <c r="OA45" s="40"/>
      <c r="OB45" s="40"/>
      <c r="OC45" s="40"/>
      <c r="OD45" s="40"/>
      <c r="OE45" s="40"/>
      <c r="OF45" s="40"/>
      <c r="OG45" s="40"/>
      <c r="OH45" s="40"/>
      <c r="OI45" s="40"/>
      <c r="OJ45" s="40"/>
      <c r="OK45" s="40"/>
      <c r="OL45" s="40"/>
      <c r="OM45" s="40"/>
      <c r="ON45" s="40"/>
      <c r="OO45" s="40"/>
      <c r="OP45" s="40"/>
      <c r="OQ45" s="40"/>
      <c r="OR45" s="40"/>
      <c r="OS45" s="40"/>
      <c r="OT45" s="40"/>
      <c r="OU45" s="40"/>
      <c r="OV45" s="40"/>
      <c r="OW45" s="40"/>
      <c r="OX45" s="40"/>
      <c r="OY45" s="40"/>
      <c r="OZ45" s="40"/>
      <c r="PA45" s="40"/>
      <c r="PB45" s="40"/>
      <c r="PC45" s="40"/>
      <c r="PD45" s="40"/>
      <c r="PE45" s="40"/>
      <c r="PF45" s="40"/>
      <c r="PG45" s="40"/>
      <c r="PH45" s="40"/>
      <c r="PI45" s="40"/>
      <c r="PJ45" s="40"/>
      <c r="PK45" s="40"/>
      <c r="PL45" s="40"/>
      <c r="PM45" s="40"/>
      <c r="PN45" s="40"/>
      <c r="PO45" s="40"/>
      <c r="PP45" s="40"/>
      <c r="PQ45" s="40"/>
      <c r="PR45" s="40"/>
      <c r="PS45" s="40"/>
      <c r="PT45" s="40"/>
      <c r="PU45" s="40"/>
      <c r="PV45" s="40"/>
      <c r="PW45" s="40"/>
      <c r="PX45" s="40"/>
      <c r="PY45" s="40"/>
      <c r="PZ45" s="40"/>
      <c r="QA45" s="40"/>
      <c r="QB45" s="40"/>
      <c r="QC45" s="40"/>
      <c r="QD45" s="40"/>
      <c r="QE45" s="40"/>
      <c r="QF45" s="40"/>
      <c r="QG45" s="40"/>
      <c r="QH45" s="40"/>
      <c r="QI45" s="40"/>
      <c r="QJ45" s="40"/>
      <c r="QK45" s="40"/>
      <c r="QL45" s="40"/>
      <c r="QM45" s="40"/>
      <c r="QN45" s="40"/>
      <c r="QO45" s="40"/>
      <c r="QP45" s="40"/>
      <c r="QQ45" s="40"/>
      <c r="QR45" s="40"/>
      <c r="QS45" s="40"/>
      <c r="QT45" s="40"/>
      <c r="QU45" s="40"/>
      <c r="QV45" s="40"/>
      <c r="QW45" s="40"/>
      <c r="QX45" s="40"/>
      <c r="QY45" s="40"/>
      <c r="QZ45" s="40"/>
      <c r="RA45" s="40"/>
      <c r="RB45" s="40"/>
      <c r="RC45" s="40"/>
      <c r="RD45" s="40"/>
      <c r="RE45" s="40"/>
      <c r="RF45" s="40"/>
      <c r="RG45" s="40"/>
      <c r="RH45" s="40"/>
      <c r="RI45" s="40"/>
      <c r="RJ45" s="40"/>
      <c r="RK45" s="40"/>
      <c r="RL45" s="40"/>
      <c r="RM45" s="40"/>
      <c r="RN45" s="40"/>
      <c r="RO45" s="40"/>
      <c r="RP45" s="40"/>
      <c r="RQ45" s="40"/>
      <c r="RR45" s="40"/>
      <c r="RS45" s="40"/>
      <c r="RT45" s="40"/>
      <c r="RU45" s="40"/>
      <c r="RV45" s="40"/>
      <c r="RW45" s="40" t="s">
        <v>2039</v>
      </c>
      <c r="RX45" s="40" t="s">
        <v>2040</v>
      </c>
      <c r="RY45" s="40" t="s">
        <v>2041</v>
      </c>
      <c r="RZ45" s="40" t="s">
        <v>2042</v>
      </c>
      <c r="SA45" s="40" t="s">
        <v>2043</v>
      </c>
      <c r="SB45" s="40" t="s">
        <v>2044</v>
      </c>
      <c r="SC45" s="40" t="s">
        <v>2045</v>
      </c>
      <c r="SD45" s="40" t="s">
        <v>2046</v>
      </c>
      <c r="SE45" s="40" t="s">
        <v>2047</v>
      </c>
      <c r="SF45" s="40" t="s">
        <v>2048</v>
      </c>
      <c r="SG45" s="40" t="s">
        <v>2049</v>
      </c>
      <c r="SH45" s="40" t="s">
        <v>2050</v>
      </c>
      <c r="SI45" s="40" t="s">
        <v>2051</v>
      </c>
      <c r="SJ45" s="40" t="s">
        <v>2052</v>
      </c>
      <c r="SK45" s="40" t="s">
        <v>2053</v>
      </c>
      <c r="SL45" s="40" t="s">
        <v>2054</v>
      </c>
      <c r="SM45" s="40" t="s">
        <v>2055</v>
      </c>
      <c r="SN45" s="40" t="s">
        <v>2056</v>
      </c>
      <c r="SO45" s="40" t="s">
        <v>2057</v>
      </c>
      <c r="SP45" s="40" t="s">
        <v>2058</v>
      </c>
      <c r="SQ45" s="40" t="s">
        <v>2059</v>
      </c>
      <c r="SR45" s="40" t="s">
        <v>2060</v>
      </c>
      <c r="SS45" s="40" t="s">
        <v>2061</v>
      </c>
      <c r="ST45" s="40" t="s">
        <v>2062</v>
      </c>
      <c r="SU45" s="40"/>
      <c r="SV45" s="40"/>
      <c r="SW45" s="40"/>
      <c r="SX45" s="40"/>
      <c r="SY45" s="40"/>
      <c r="SZ45" s="40"/>
      <c r="TA45" s="40"/>
      <c r="TB45" s="40"/>
      <c r="TC45" s="40"/>
      <c r="TD45" s="40"/>
      <c r="TE45" s="40"/>
      <c r="TF45" s="40"/>
      <c r="TG45" s="40"/>
      <c r="TH45" s="40"/>
      <c r="TI45" s="40"/>
      <c r="TJ45" s="40"/>
      <c r="TK45" s="40" t="s">
        <v>2063</v>
      </c>
      <c r="TL45" s="40" t="s">
        <v>2064</v>
      </c>
      <c r="TM45" s="40" t="s">
        <v>2065</v>
      </c>
      <c r="TN45" s="40" t="s">
        <v>2066</v>
      </c>
      <c r="TO45" s="40" t="s">
        <v>2067</v>
      </c>
      <c r="TP45" s="40"/>
      <c r="TQ45" s="40"/>
      <c r="TR45" s="40"/>
      <c r="TS45" s="40"/>
      <c r="TT45" s="40"/>
      <c r="TU45" s="40"/>
      <c r="TV45" s="40"/>
      <c r="TW45" s="40"/>
      <c r="TX45" s="40"/>
      <c r="TY45" s="40"/>
      <c r="TZ45" s="40"/>
      <c r="UA45" s="40"/>
      <c r="UB45" s="40"/>
      <c r="UC45" s="40"/>
      <c r="UD45" s="40"/>
      <c r="UE45" s="40"/>
    </row>
    <row r="46" spans="1:551" s="43" customFormat="1" ht="15" customHeight="1" x14ac:dyDescent="0.25">
      <c r="A46" s="40" t="s">
        <v>270</v>
      </c>
      <c r="B46" s="40" t="s">
        <v>139</v>
      </c>
      <c r="C46" s="40" t="s">
        <v>585</v>
      </c>
      <c r="D46" s="40" t="s">
        <v>2068</v>
      </c>
      <c r="E46" s="40" t="s">
        <v>133</v>
      </c>
      <c r="F46" s="40">
        <v>24</v>
      </c>
      <c r="G46" s="40">
        <v>6</v>
      </c>
      <c r="H46" s="40">
        <v>30</v>
      </c>
      <c r="I46" s="40">
        <v>2</v>
      </c>
      <c r="J46" s="40" t="s">
        <v>2069</v>
      </c>
      <c r="K46" s="40" t="s">
        <v>10</v>
      </c>
      <c r="L46" s="40" t="s">
        <v>2070</v>
      </c>
      <c r="M46" s="40">
        <v>12</v>
      </c>
      <c r="N46" s="40">
        <v>3</v>
      </c>
      <c r="O46" s="40">
        <v>15</v>
      </c>
      <c r="P46" s="40" t="s">
        <v>2071</v>
      </c>
      <c r="Q46" s="40" t="s">
        <v>2072</v>
      </c>
      <c r="R46" s="40" t="s">
        <v>2073</v>
      </c>
      <c r="S46" s="40" t="s">
        <v>2074</v>
      </c>
      <c r="T46" s="40" t="s">
        <v>2075</v>
      </c>
      <c r="U46" s="40" t="s">
        <v>2076</v>
      </c>
      <c r="V46" s="40" t="s">
        <v>2077</v>
      </c>
      <c r="W46" s="40" t="s">
        <v>2078</v>
      </c>
      <c r="X46" s="40" t="s">
        <v>2075</v>
      </c>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t="s">
        <v>2079</v>
      </c>
      <c r="BB46" s="40" t="s">
        <v>2080</v>
      </c>
      <c r="BC46" s="40" t="s">
        <v>140</v>
      </c>
      <c r="BD46" s="40" t="s">
        <v>2081</v>
      </c>
      <c r="BE46" s="40" t="s">
        <v>2022</v>
      </c>
      <c r="BF46" s="40" t="s">
        <v>99</v>
      </c>
      <c r="BG46" s="40" t="s">
        <v>31</v>
      </c>
      <c r="BH46" s="40" t="s">
        <v>2082</v>
      </c>
      <c r="BI46" s="40">
        <v>12</v>
      </c>
      <c r="BJ46" s="40">
        <v>3</v>
      </c>
      <c r="BK46" s="40">
        <v>15</v>
      </c>
      <c r="BL46" s="40" t="s">
        <v>2083</v>
      </c>
      <c r="BM46" s="40" t="s">
        <v>2084</v>
      </c>
      <c r="BN46" s="40" t="s">
        <v>2085</v>
      </c>
      <c r="BO46" s="40" t="s">
        <v>2086</v>
      </c>
      <c r="BP46" s="40" t="s">
        <v>2032</v>
      </c>
      <c r="BQ46" s="40" t="s">
        <v>2087</v>
      </c>
      <c r="BR46" s="40" t="s">
        <v>2088</v>
      </c>
      <c r="BS46" s="40" t="s">
        <v>2089</v>
      </c>
      <c r="BT46" s="40" t="s">
        <v>2090</v>
      </c>
      <c r="BU46" s="40" t="s">
        <v>2091</v>
      </c>
      <c r="BV46" s="40" t="s">
        <v>2092</v>
      </c>
      <c r="BW46" s="40" t="s">
        <v>2093</v>
      </c>
      <c r="BX46" s="40" t="s">
        <v>2090</v>
      </c>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t="s">
        <v>2094</v>
      </c>
      <c r="CX46" s="40" t="s">
        <v>2095</v>
      </c>
      <c r="CY46" s="40" t="s">
        <v>140</v>
      </c>
      <c r="CZ46" s="40" t="s">
        <v>2081</v>
      </c>
      <c r="DA46" s="40" t="s">
        <v>2022</v>
      </c>
      <c r="DB46" s="40" t="s">
        <v>99</v>
      </c>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1"/>
      <c r="EV46" s="41"/>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1"/>
      <c r="GR46" s="41"/>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c r="IT46" s="40"/>
      <c r="IU46" s="40"/>
      <c r="IV46" s="40"/>
      <c r="IW46" s="40"/>
      <c r="IX46" s="40"/>
      <c r="IY46" s="40"/>
      <c r="IZ46" s="40"/>
      <c r="JA46" s="40"/>
      <c r="JB46" s="40"/>
      <c r="JC46" s="40"/>
      <c r="JD46" s="40"/>
      <c r="JE46" s="40"/>
      <c r="JF46" s="40"/>
      <c r="JG46" s="40"/>
      <c r="JH46" s="40"/>
      <c r="JI46" s="40"/>
      <c r="JJ46" s="40"/>
      <c r="JK46" s="40"/>
      <c r="JL46" s="40"/>
      <c r="JM46" s="40"/>
      <c r="JN46" s="40"/>
      <c r="JO46" s="40"/>
      <c r="JP46" s="40"/>
      <c r="JQ46" s="40"/>
      <c r="JR46" s="40"/>
      <c r="JS46" s="40"/>
      <c r="JT46" s="40"/>
      <c r="JU46" s="40"/>
      <c r="JV46" s="40"/>
      <c r="JW46" s="40"/>
      <c r="JX46" s="40"/>
      <c r="JY46" s="40"/>
      <c r="JZ46" s="40"/>
      <c r="KA46" s="40"/>
      <c r="KB46" s="40"/>
      <c r="KC46" s="40"/>
      <c r="KD46" s="40"/>
      <c r="KE46" s="40"/>
      <c r="KF46" s="40"/>
      <c r="KG46" s="40"/>
      <c r="KH46" s="40"/>
      <c r="KI46" s="41"/>
      <c r="KJ46" s="41"/>
      <c r="KK46" s="40"/>
      <c r="KL46" s="40"/>
      <c r="KM46" s="40"/>
      <c r="KN46" s="40"/>
      <c r="KO46" s="40"/>
      <c r="KP46" s="40"/>
      <c r="KQ46" s="40"/>
      <c r="KR46" s="40"/>
      <c r="KS46" s="40"/>
      <c r="KT46" s="40"/>
      <c r="KU46" s="40"/>
      <c r="KV46" s="40"/>
      <c r="KW46" s="40"/>
      <c r="KX46" s="40"/>
      <c r="KY46" s="40"/>
      <c r="KZ46" s="40"/>
      <c r="LA46" s="40"/>
      <c r="LB46" s="40"/>
      <c r="LC46" s="40"/>
      <c r="LD46" s="40"/>
      <c r="LE46" s="40"/>
      <c r="LF46" s="40"/>
      <c r="LG46" s="40"/>
      <c r="LH46" s="40"/>
      <c r="LI46" s="40"/>
      <c r="LJ46" s="40"/>
      <c r="LK46" s="40"/>
      <c r="LL46" s="40"/>
      <c r="LM46" s="40"/>
      <c r="LN46" s="40"/>
      <c r="LO46" s="40"/>
      <c r="LP46" s="40"/>
      <c r="LQ46" s="40"/>
      <c r="LR46" s="40"/>
      <c r="LS46" s="40"/>
      <c r="LT46" s="40"/>
      <c r="LU46" s="40"/>
      <c r="LV46" s="40"/>
      <c r="LW46" s="40"/>
      <c r="LX46" s="40"/>
      <c r="LY46" s="40"/>
      <c r="LZ46" s="40"/>
      <c r="MA46" s="40"/>
      <c r="MB46" s="40"/>
      <c r="MC46" s="40"/>
      <c r="MD46" s="40"/>
      <c r="ME46" s="40"/>
      <c r="MF46" s="40"/>
      <c r="MG46" s="40"/>
      <c r="MH46" s="40"/>
      <c r="MI46" s="40"/>
      <c r="MJ46" s="40"/>
      <c r="MK46" s="40"/>
      <c r="ML46" s="40"/>
      <c r="MM46" s="40"/>
      <c r="MN46" s="40"/>
      <c r="MO46" s="40"/>
      <c r="MP46" s="40"/>
      <c r="MQ46" s="40"/>
      <c r="MR46" s="40"/>
      <c r="MS46" s="40"/>
      <c r="MT46" s="40"/>
      <c r="MU46" s="40"/>
      <c r="MV46" s="40"/>
      <c r="MW46" s="40"/>
      <c r="MX46" s="40"/>
      <c r="MY46" s="40"/>
      <c r="MZ46" s="40"/>
      <c r="NA46" s="40"/>
      <c r="NB46" s="40"/>
      <c r="NC46" s="40"/>
      <c r="ND46" s="40"/>
      <c r="NE46" s="40"/>
      <c r="NF46" s="40"/>
      <c r="NG46" s="40"/>
      <c r="NH46" s="40"/>
      <c r="NI46" s="40"/>
      <c r="NJ46" s="40"/>
      <c r="NK46" s="40"/>
      <c r="NL46" s="40"/>
      <c r="NM46" s="40"/>
      <c r="NN46" s="40"/>
      <c r="NO46" s="40"/>
      <c r="NP46" s="40"/>
      <c r="NQ46" s="40"/>
      <c r="NR46" s="40"/>
      <c r="NS46" s="40"/>
      <c r="NT46" s="40"/>
      <c r="NU46" s="40"/>
      <c r="NV46" s="40"/>
      <c r="NW46" s="40"/>
      <c r="NX46" s="40"/>
      <c r="NY46" s="40"/>
      <c r="NZ46" s="40"/>
      <c r="OA46" s="40"/>
      <c r="OB46" s="40"/>
      <c r="OC46" s="40"/>
      <c r="OD46" s="40"/>
      <c r="OE46" s="40"/>
      <c r="OF46" s="40"/>
      <c r="OG46" s="40"/>
      <c r="OH46" s="40"/>
      <c r="OI46" s="40"/>
      <c r="OJ46" s="40"/>
      <c r="OK46" s="40"/>
      <c r="OL46" s="40"/>
      <c r="OM46" s="40"/>
      <c r="ON46" s="40"/>
      <c r="OO46" s="40"/>
      <c r="OP46" s="40"/>
      <c r="OQ46" s="40"/>
      <c r="OR46" s="40"/>
      <c r="OS46" s="40"/>
      <c r="OT46" s="40"/>
      <c r="OU46" s="40"/>
      <c r="OV46" s="40"/>
      <c r="OW46" s="40"/>
      <c r="OX46" s="40"/>
      <c r="OY46" s="40"/>
      <c r="OZ46" s="40"/>
      <c r="PA46" s="40"/>
      <c r="PB46" s="40"/>
      <c r="PC46" s="40"/>
      <c r="PD46" s="40"/>
      <c r="PE46" s="40"/>
      <c r="PF46" s="40"/>
      <c r="PG46" s="40"/>
      <c r="PH46" s="40"/>
      <c r="PI46" s="40"/>
      <c r="PJ46" s="40"/>
      <c r="PK46" s="40"/>
      <c r="PL46" s="40"/>
      <c r="PM46" s="40"/>
      <c r="PN46" s="40"/>
      <c r="PO46" s="40"/>
      <c r="PP46" s="40"/>
      <c r="PQ46" s="40"/>
      <c r="PR46" s="40"/>
      <c r="PS46" s="40"/>
      <c r="PT46" s="40"/>
      <c r="PU46" s="40"/>
      <c r="PV46" s="40"/>
      <c r="PW46" s="40"/>
      <c r="PX46" s="40"/>
      <c r="PY46" s="40"/>
      <c r="PZ46" s="40"/>
      <c r="QA46" s="40"/>
      <c r="QB46" s="40"/>
      <c r="QC46" s="40"/>
      <c r="QD46" s="40"/>
      <c r="QE46" s="40"/>
      <c r="QF46" s="40"/>
      <c r="QG46" s="40"/>
      <c r="QH46" s="40"/>
      <c r="QI46" s="40"/>
      <c r="QJ46" s="40"/>
      <c r="QK46" s="40"/>
      <c r="QL46" s="40"/>
      <c r="QM46" s="40"/>
      <c r="QN46" s="40"/>
      <c r="QO46" s="40"/>
      <c r="QP46" s="40"/>
      <c r="QQ46" s="40"/>
      <c r="QR46" s="40"/>
      <c r="QS46" s="40"/>
      <c r="QT46" s="40"/>
      <c r="QU46" s="40"/>
      <c r="QV46" s="40"/>
      <c r="QW46" s="40"/>
      <c r="QX46" s="40"/>
      <c r="QY46" s="40"/>
      <c r="QZ46" s="40"/>
      <c r="RA46" s="40"/>
      <c r="RB46" s="40"/>
      <c r="RC46" s="40"/>
      <c r="RD46" s="40"/>
      <c r="RE46" s="40"/>
      <c r="RF46" s="40"/>
      <c r="RG46" s="40"/>
      <c r="RH46" s="40"/>
      <c r="RI46" s="40"/>
      <c r="RJ46" s="40"/>
      <c r="RK46" s="40"/>
      <c r="RL46" s="40"/>
      <c r="RM46" s="40"/>
      <c r="RN46" s="40"/>
      <c r="RO46" s="40"/>
      <c r="RP46" s="40"/>
      <c r="RQ46" s="40"/>
      <c r="RR46" s="40"/>
      <c r="RS46" s="40"/>
      <c r="RT46" s="40"/>
      <c r="RU46" s="40"/>
      <c r="RV46" s="40"/>
      <c r="RW46" s="40" t="s">
        <v>586</v>
      </c>
      <c r="RX46" s="40" t="s">
        <v>1413</v>
      </c>
      <c r="RY46" s="40"/>
      <c r="RZ46" s="40"/>
      <c r="SA46" s="40"/>
      <c r="SB46" s="40"/>
      <c r="SC46" s="40"/>
      <c r="SD46" s="40"/>
      <c r="SE46" s="40"/>
      <c r="SF46" s="40"/>
      <c r="SG46" s="40"/>
      <c r="SH46" s="40"/>
      <c r="SI46" s="40"/>
      <c r="SJ46" s="40"/>
      <c r="SK46" s="40"/>
      <c r="SL46" s="40"/>
      <c r="SM46" s="40"/>
      <c r="SN46" s="40"/>
      <c r="SO46" s="40"/>
      <c r="SP46" s="40"/>
      <c r="SQ46" s="40"/>
      <c r="SR46" s="40"/>
      <c r="SS46" s="40"/>
      <c r="ST46" s="40"/>
      <c r="SU46" s="40"/>
      <c r="SV46" s="40"/>
      <c r="SW46" s="40"/>
      <c r="SX46" s="40"/>
      <c r="SY46" s="40"/>
      <c r="SZ46" s="40"/>
      <c r="TA46" s="40"/>
      <c r="TB46" s="40"/>
      <c r="TC46" s="40"/>
      <c r="TD46" s="40"/>
      <c r="TE46" s="40"/>
      <c r="TF46" s="40"/>
      <c r="TG46" s="40"/>
      <c r="TH46" s="40"/>
      <c r="TI46" s="40"/>
      <c r="TJ46" s="40"/>
      <c r="TK46" s="40" t="s">
        <v>2096</v>
      </c>
      <c r="TL46" s="40" t="s">
        <v>2097</v>
      </c>
      <c r="TM46" s="40" t="s">
        <v>2098</v>
      </c>
      <c r="TN46" s="40" t="s">
        <v>2099</v>
      </c>
      <c r="TO46" s="40" t="s">
        <v>2100</v>
      </c>
      <c r="TP46" s="40"/>
      <c r="TQ46" s="40"/>
      <c r="TR46" s="40"/>
      <c r="TS46" s="40"/>
      <c r="TT46" s="40"/>
      <c r="TU46" s="40"/>
      <c r="TV46" s="40"/>
      <c r="TW46" s="40"/>
      <c r="TX46" s="40"/>
      <c r="TY46" s="40"/>
      <c r="TZ46" s="40"/>
      <c r="UA46" s="40"/>
      <c r="UB46" s="40"/>
      <c r="UC46" s="40"/>
      <c r="UD46" s="40"/>
      <c r="UE46" s="40"/>
    </row>
    <row r="47" spans="1:551" s="43" customFormat="1" ht="15" customHeight="1" x14ac:dyDescent="0.25">
      <c r="A47" s="40" t="s">
        <v>271</v>
      </c>
      <c r="B47" s="40" t="s">
        <v>166</v>
      </c>
      <c r="C47" s="40" t="s">
        <v>585</v>
      </c>
      <c r="D47" s="40" t="s">
        <v>708</v>
      </c>
      <c r="E47" s="40" t="s">
        <v>151</v>
      </c>
      <c r="F47" s="40">
        <v>20</v>
      </c>
      <c r="G47" s="40">
        <v>40</v>
      </c>
      <c r="H47" s="40">
        <v>60</v>
      </c>
      <c r="I47" s="40">
        <v>4</v>
      </c>
      <c r="J47" s="40" t="s">
        <v>2101</v>
      </c>
      <c r="K47" s="40" t="s">
        <v>10</v>
      </c>
      <c r="L47" s="40" t="s">
        <v>2102</v>
      </c>
      <c r="M47" s="40">
        <v>10</v>
      </c>
      <c r="N47" s="40">
        <v>20</v>
      </c>
      <c r="O47" s="40">
        <v>30</v>
      </c>
      <c r="P47" s="40" t="s">
        <v>2103</v>
      </c>
      <c r="Q47" s="40" t="s">
        <v>2104</v>
      </c>
      <c r="R47" s="40" t="s">
        <v>2105</v>
      </c>
      <c r="S47" s="40" t="s">
        <v>2106</v>
      </c>
      <c r="T47" s="40" t="s">
        <v>2107</v>
      </c>
      <c r="U47" s="40" t="s">
        <v>2108</v>
      </c>
      <c r="V47" s="40" t="s">
        <v>2109</v>
      </c>
      <c r="W47" s="40" t="s">
        <v>2110</v>
      </c>
      <c r="X47" s="40" t="s">
        <v>2107</v>
      </c>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t="s">
        <v>2111</v>
      </c>
      <c r="BB47" s="40" t="s">
        <v>2112</v>
      </c>
      <c r="BC47" s="40" t="s">
        <v>2113</v>
      </c>
      <c r="BD47" s="40" t="s">
        <v>2114</v>
      </c>
      <c r="BE47" s="40" t="s">
        <v>2115</v>
      </c>
      <c r="BF47" s="40" t="s">
        <v>2116</v>
      </c>
      <c r="BG47" s="40" t="s">
        <v>31</v>
      </c>
      <c r="BH47" s="40" t="s">
        <v>2117</v>
      </c>
      <c r="BI47" s="40">
        <v>10</v>
      </c>
      <c r="BJ47" s="40">
        <v>20</v>
      </c>
      <c r="BK47" s="40">
        <v>30</v>
      </c>
      <c r="BL47" s="40" t="s">
        <v>2118</v>
      </c>
      <c r="BM47" s="40" t="s">
        <v>2119</v>
      </c>
      <c r="BN47" s="40" t="s">
        <v>2120</v>
      </c>
      <c r="BO47" s="40" t="s">
        <v>3121</v>
      </c>
      <c r="BP47" s="40" t="s">
        <v>2107</v>
      </c>
      <c r="BQ47" s="40" t="s">
        <v>2121</v>
      </c>
      <c r="BR47" s="40" t="s">
        <v>2122</v>
      </c>
      <c r="BS47" s="40" t="s">
        <v>2123</v>
      </c>
      <c r="BT47" s="40" t="s">
        <v>2107</v>
      </c>
      <c r="BU47" s="40" t="s">
        <v>2124</v>
      </c>
      <c r="BV47" s="40" t="s">
        <v>2125</v>
      </c>
      <c r="BW47" s="40" t="s">
        <v>2126</v>
      </c>
      <c r="BX47" s="40" t="s">
        <v>2107</v>
      </c>
      <c r="BY47" s="40" t="s">
        <v>2127</v>
      </c>
      <c r="BZ47" s="40" t="s">
        <v>2128</v>
      </c>
      <c r="CA47" s="40" t="s">
        <v>2129</v>
      </c>
      <c r="CB47" s="40" t="s">
        <v>2107</v>
      </c>
      <c r="CC47" s="40"/>
      <c r="CD47" s="40"/>
      <c r="CE47" s="40"/>
      <c r="CF47" s="40"/>
      <c r="CG47" s="40"/>
      <c r="CH47" s="40"/>
      <c r="CI47" s="40"/>
      <c r="CJ47" s="40"/>
      <c r="CK47" s="40"/>
      <c r="CL47" s="40"/>
      <c r="CM47" s="40"/>
      <c r="CN47" s="40"/>
      <c r="CO47" s="40"/>
      <c r="CP47" s="40"/>
      <c r="CQ47" s="40"/>
      <c r="CR47" s="40"/>
      <c r="CS47" s="40"/>
      <c r="CT47" s="40"/>
      <c r="CU47" s="40"/>
      <c r="CV47" s="40"/>
      <c r="CW47" s="40" t="s">
        <v>2130</v>
      </c>
      <c r="CX47" s="40" t="s">
        <v>2131</v>
      </c>
      <c r="CY47" s="40" t="s">
        <v>2113</v>
      </c>
      <c r="CZ47" s="40" t="s">
        <v>2132</v>
      </c>
      <c r="DA47" s="40" t="s">
        <v>2133</v>
      </c>
      <c r="DB47" s="40" t="s">
        <v>101</v>
      </c>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1"/>
      <c r="EV47" s="41"/>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1"/>
      <c r="GR47" s="41"/>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c r="IT47" s="40"/>
      <c r="IU47" s="40"/>
      <c r="IV47" s="40"/>
      <c r="IW47" s="40"/>
      <c r="IX47" s="40"/>
      <c r="IY47" s="40"/>
      <c r="IZ47" s="40"/>
      <c r="JA47" s="40"/>
      <c r="JB47" s="40"/>
      <c r="JC47" s="40"/>
      <c r="JD47" s="40"/>
      <c r="JE47" s="40"/>
      <c r="JF47" s="40"/>
      <c r="JG47" s="40"/>
      <c r="JH47" s="40"/>
      <c r="JI47" s="40"/>
      <c r="JJ47" s="40"/>
      <c r="JK47" s="40"/>
      <c r="JL47" s="40"/>
      <c r="JM47" s="40"/>
      <c r="JN47" s="40"/>
      <c r="JO47" s="40"/>
      <c r="JP47" s="40"/>
      <c r="JQ47" s="40"/>
      <c r="JR47" s="40"/>
      <c r="JS47" s="40"/>
      <c r="JT47" s="40"/>
      <c r="JU47" s="40"/>
      <c r="JV47" s="40"/>
      <c r="JW47" s="40"/>
      <c r="JX47" s="40"/>
      <c r="JY47" s="40"/>
      <c r="JZ47" s="40"/>
      <c r="KA47" s="40"/>
      <c r="KB47" s="40"/>
      <c r="KC47" s="40"/>
      <c r="KD47" s="40"/>
      <c r="KE47" s="40"/>
      <c r="KF47" s="40"/>
      <c r="KG47" s="40"/>
      <c r="KH47" s="40"/>
      <c r="KI47" s="41"/>
      <c r="KJ47" s="41"/>
      <c r="KK47" s="40"/>
      <c r="KL47" s="40"/>
      <c r="KM47" s="40"/>
      <c r="KN47" s="40"/>
      <c r="KO47" s="40"/>
      <c r="KP47" s="40"/>
      <c r="KQ47" s="40"/>
      <c r="KR47" s="40"/>
      <c r="KS47" s="40"/>
      <c r="KT47" s="40"/>
      <c r="KU47" s="40"/>
      <c r="KV47" s="40"/>
      <c r="KW47" s="40"/>
      <c r="KX47" s="40"/>
      <c r="KY47" s="40"/>
      <c r="KZ47" s="40"/>
      <c r="LA47" s="40"/>
      <c r="LB47" s="40"/>
      <c r="LC47" s="40"/>
      <c r="LD47" s="40"/>
      <c r="LE47" s="40"/>
      <c r="LF47" s="40"/>
      <c r="LG47" s="40"/>
      <c r="LH47" s="40"/>
      <c r="LI47" s="40"/>
      <c r="LJ47" s="40"/>
      <c r="LK47" s="40"/>
      <c r="LL47" s="40"/>
      <c r="LM47" s="40"/>
      <c r="LN47" s="40"/>
      <c r="LO47" s="40"/>
      <c r="LP47" s="40"/>
      <c r="LQ47" s="40"/>
      <c r="LR47" s="40"/>
      <c r="LS47" s="40"/>
      <c r="LT47" s="40"/>
      <c r="LU47" s="40"/>
      <c r="LV47" s="40"/>
      <c r="LW47" s="40"/>
      <c r="LX47" s="40"/>
      <c r="LY47" s="40"/>
      <c r="LZ47" s="40"/>
      <c r="MA47" s="40"/>
      <c r="MB47" s="40"/>
      <c r="MC47" s="40"/>
      <c r="MD47" s="40"/>
      <c r="ME47" s="40"/>
      <c r="MF47" s="40"/>
      <c r="MG47" s="40"/>
      <c r="MH47" s="40"/>
      <c r="MI47" s="40"/>
      <c r="MJ47" s="40"/>
      <c r="MK47" s="40"/>
      <c r="ML47" s="40"/>
      <c r="MM47" s="40"/>
      <c r="MN47" s="40"/>
      <c r="MO47" s="40"/>
      <c r="MP47" s="40"/>
      <c r="MQ47" s="40"/>
      <c r="MR47" s="40"/>
      <c r="MS47" s="40"/>
      <c r="MT47" s="40"/>
      <c r="MU47" s="40"/>
      <c r="MV47" s="40"/>
      <c r="MW47" s="40"/>
      <c r="MX47" s="40"/>
      <c r="MY47" s="40"/>
      <c r="MZ47" s="40"/>
      <c r="NA47" s="40"/>
      <c r="NB47" s="40"/>
      <c r="NC47" s="40"/>
      <c r="ND47" s="40"/>
      <c r="NE47" s="40"/>
      <c r="NF47" s="40"/>
      <c r="NG47" s="40"/>
      <c r="NH47" s="40"/>
      <c r="NI47" s="40"/>
      <c r="NJ47" s="40"/>
      <c r="NK47" s="40"/>
      <c r="NL47" s="40"/>
      <c r="NM47" s="40"/>
      <c r="NN47" s="40"/>
      <c r="NO47" s="40"/>
      <c r="NP47" s="40"/>
      <c r="NQ47" s="40"/>
      <c r="NR47" s="40"/>
      <c r="NS47" s="40"/>
      <c r="NT47" s="40"/>
      <c r="NU47" s="40"/>
      <c r="NV47" s="40"/>
      <c r="NW47" s="40"/>
      <c r="NX47" s="40"/>
      <c r="NY47" s="40"/>
      <c r="NZ47" s="40"/>
      <c r="OA47" s="40"/>
      <c r="OB47" s="40"/>
      <c r="OC47" s="40"/>
      <c r="OD47" s="40"/>
      <c r="OE47" s="40"/>
      <c r="OF47" s="40"/>
      <c r="OG47" s="40"/>
      <c r="OH47" s="40"/>
      <c r="OI47" s="40"/>
      <c r="OJ47" s="40"/>
      <c r="OK47" s="40"/>
      <c r="OL47" s="40"/>
      <c r="OM47" s="40"/>
      <c r="ON47" s="40"/>
      <c r="OO47" s="40"/>
      <c r="OP47" s="40"/>
      <c r="OQ47" s="40"/>
      <c r="OR47" s="40"/>
      <c r="OS47" s="40"/>
      <c r="OT47" s="40"/>
      <c r="OU47" s="40"/>
      <c r="OV47" s="40"/>
      <c r="OW47" s="40"/>
      <c r="OX47" s="40"/>
      <c r="OY47" s="40"/>
      <c r="OZ47" s="40"/>
      <c r="PA47" s="40"/>
      <c r="PB47" s="40"/>
      <c r="PC47" s="40"/>
      <c r="PD47" s="40"/>
      <c r="PE47" s="40"/>
      <c r="PF47" s="40"/>
      <c r="PG47" s="40"/>
      <c r="PH47" s="40"/>
      <c r="PI47" s="40"/>
      <c r="PJ47" s="40"/>
      <c r="PK47" s="40"/>
      <c r="PL47" s="40"/>
      <c r="PM47" s="40"/>
      <c r="PN47" s="40"/>
      <c r="PO47" s="40"/>
      <c r="PP47" s="40"/>
      <c r="PQ47" s="40"/>
      <c r="PR47" s="40"/>
      <c r="PS47" s="40"/>
      <c r="PT47" s="40"/>
      <c r="PU47" s="40"/>
      <c r="PV47" s="40"/>
      <c r="PW47" s="40"/>
      <c r="PX47" s="40"/>
      <c r="PY47" s="40"/>
      <c r="PZ47" s="40"/>
      <c r="QA47" s="40"/>
      <c r="QB47" s="40"/>
      <c r="QC47" s="40"/>
      <c r="QD47" s="40"/>
      <c r="QE47" s="40"/>
      <c r="QF47" s="40"/>
      <c r="QG47" s="40"/>
      <c r="QH47" s="40"/>
      <c r="QI47" s="40"/>
      <c r="QJ47" s="40"/>
      <c r="QK47" s="40"/>
      <c r="QL47" s="40"/>
      <c r="QM47" s="40"/>
      <c r="QN47" s="40"/>
      <c r="QO47" s="40"/>
      <c r="QP47" s="40"/>
      <c r="QQ47" s="40"/>
      <c r="QR47" s="40"/>
      <c r="QS47" s="40"/>
      <c r="QT47" s="40"/>
      <c r="QU47" s="40"/>
      <c r="QV47" s="40"/>
      <c r="QW47" s="40"/>
      <c r="QX47" s="40"/>
      <c r="QY47" s="40"/>
      <c r="QZ47" s="40"/>
      <c r="RA47" s="40"/>
      <c r="RB47" s="40"/>
      <c r="RC47" s="40"/>
      <c r="RD47" s="40"/>
      <c r="RE47" s="40"/>
      <c r="RF47" s="40"/>
      <c r="RG47" s="40"/>
      <c r="RH47" s="40"/>
      <c r="RI47" s="40"/>
      <c r="RJ47" s="40"/>
      <c r="RK47" s="40"/>
      <c r="RL47" s="40"/>
      <c r="RM47" s="40"/>
      <c r="RN47" s="40"/>
      <c r="RO47" s="40"/>
      <c r="RP47" s="40"/>
      <c r="RQ47" s="40"/>
      <c r="RR47" s="40"/>
      <c r="RS47" s="40"/>
      <c r="RT47" s="40"/>
      <c r="RU47" s="40"/>
      <c r="RV47" s="40"/>
      <c r="RW47" s="40" t="s">
        <v>2134</v>
      </c>
      <c r="RX47" s="40" t="s">
        <v>2135</v>
      </c>
      <c r="RY47" s="40" t="s">
        <v>551</v>
      </c>
      <c r="RZ47" s="40" t="s">
        <v>786</v>
      </c>
      <c r="SA47" s="40" t="s">
        <v>780</v>
      </c>
      <c r="SB47" s="40" t="s">
        <v>2136</v>
      </c>
      <c r="SC47" s="40" t="s">
        <v>2137</v>
      </c>
      <c r="SD47" s="40" t="s">
        <v>2138</v>
      </c>
      <c r="SE47" s="40" t="s">
        <v>787</v>
      </c>
      <c r="SF47" s="40" t="s">
        <v>2139</v>
      </c>
      <c r="SG47" s="40" t="s">
        <v>2140</v>
      </c>
      <c r="SH47" s="40" t="s">
        <v>2141</v>
      </c>
      <c r="SI47" s="40" t="s">
        <v>2142</v>
      </c>
      <c r="SJ47" s="40" t="s">
        <v>2143</v>
      </c>
      <c r="SK47" s="40" t="s">
        <v>795</v>
      </c>
      <c r="SL47" s="40" t="s">
        <v>2144</v>
      </c>
      <c r="SM47" s="40"/>
      <c r="SN47" s="40"/>
      <c r="SO47" s="40"/>
      <c r="SP47" s="40"/>
      <c r="SQ47" s="40"/>
      <c r="SR47" s="40"/>
      <c r="SS47" s="40"/>
      <c r="ST47" s="40"/>
      <c r="SU47" s="40"/>
      <c r="SV47" s="40"/>
      <c r="SW47" s="40"/>
      <c r="SX47" s="40"/>
      <c r="SY47" s="40"/>
      <c r="SZ47" s="40"/>
      <c r="TA47" s="40"/>
      <c r="TB47" s="40"/>
      <c r="TC47" s="40"/>
      <c r="TD47" s="40"/>
      <c r="TE47" s="40"/>
      <c r="TF47" s="40"/>
      <c r="TG47" s="40"/>
      <c r="TH47" s="40"/>
      <c r="TI47" s="40"/>
      <c r="TJ47" s="40"/>
      <c r="TK47" s="40" t="s">
        <v>2145</v>
      </c>
      <c r="TL47" s="40" t="s">
        <v>2146</v>
      </c>
      <c r="TM47" s="40" t="s">
        <v>2147</v>
      </c>
      <c r="TN47" s="40" t="s">
        <v>2148</v>
      </c>
      <c r="TO47" s="40"/>
      <c r="TP47" s="40"/>
      <c r="TQ47" s="40"/>
      <c r="TR47" s="40"/>
      <c r="TS47" s="40"/>
      <c r="TT47" s="40"/>
      <c r="TU47" s="40"/>
      <c r="TV47" s="40"/>
      <c r="TW47" s="40"/>
      <c r="TX47" s="40"/>
      <c r="TY47" s="40"/>
      <c r="TZ47" s="40"/>
      <c r="UA47" s="40"/>
      <c r="UB47" s="40"/>
      <c r="UC47" s="40"/>
      <c r="UD47" s="40"/>
      <c r="UE47" s="40"/>
    </row>
    <row r="48" spans="1:551" s="43" customFormat="1" ht="15" customHeight="1" x14ac:dyDescent="0.25">
      <c r="A48" s="40" t="s">
        <v>272</v>
      </c>
      <c r="B48" s="40" t="s">
        <v>2149</v>
      </c>
      <c r="C48" s="40" t="s">
        <v>585</v>
      </c>
      <c r="D48" s="40" t="s">
        <v>708</v>
      </c>
      <c r="E48" s="40" t="s">
        <v>151</v>
      </c>
      <c r="F48" s="40">
        <v>20</v>
      </c>
      <c r="G48" s="40">
        <v>40</v>
      </c>
      <c r="H48" s="40">
        <v>60</v>
      </c>
      <c r="I48" s="40">
        <v>4</v>
      </c>
      <c r="J48" s="40" t="s">
        <v>2150</v>
      </c>
      <c r="K48" s="40" t="s">
        <v>10</v>
      </c>
      <c r="L48" s="40" t="s">
        <v>2151</v>
      </c>
      <c r="M48" s="40">
        <v>10</v>
      </c>
      <c r="N48" s="40">
        <v>20</v>
      </c>
      <c r="O48" s="40">
        <v>30</v>
      </c>
      <c r="P48" s="40" t="s">
        <v>2152</v>
      </c>
      <c r="Q48" s="40" t="s">
        <v>2153</v>
      </c>
      <c r="R48" s="40" t="s">
        <v>2154</v>
      </c>
      <c r="S48" s="40" t="s">
        <v>2155</v>
      </c>
      <c r="T48" s="40" t="s">
        <v>2156</v>
      </c>
      <c r="U48" s="40" t="s">
        <v>2157</v>
      </c>
      <c r="V48" s="40" t="s">
        <v>2158</v>
      </c>
      <c r="W48" s="40" t="s">
        <v>2159</v>
      </c>
      <c r="X48" s="40" t="s">
        <v>2160</v>
      </c>
      <c r="Y48" s="40" t="s">
        <v>2161</v>
      </c>
      <c r="Z48" s="40" t="s">
        <v>2162</v>
      </c>
      <c r="AA48" s="40" t="s">
        <v>2163</v>
      </c>
      <c r="AB48" s="40" t="s">
        <v>863</v>
      </c>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t="s">
        <v>2164</v>
      </c>
      <c r="BB48" s="40" t="s">
        <v>2165</v>
      </c>
      <c r="BC48" s="40" t="s">
        <v>2166</v>
      </c>
      <c r="BD48" s="40" t="s">
        <v>2167</v>
      </c>
      <c r="BE48" s="40" t="s">
        <v>2168</v>
      </c>
      <c r="BF48" s="40" t="s">
        <v>101</v>
      </c>
      <c r="BG48" s="40" t="s">
        <v>31</v>
      </c>
      <c r="BH48" s="40" t="s">
        <v>2169</v>
      </c>
      <c r="BI48" s="40">
        <v>10</v>
      </c>
      <c r="BJ48" s="40">
        <v>20</v>
      </c>
      <c r="BK48" s="40">
        <v>30</v>
      </c>
      <c r="BL48" s="40" t="s">
        <v>2170</v>
      </c>
      <c r="BM48" s="40" t="s">
        <v>2171</v>
      </c>
      <c r="BN48" s="40" t="s">
        <v>2172</v>
      </c>
      <c r="BO48" s="40" t="s">
        <v>2173</v>
      </c>
      <c r="BP48" s="40" t="s">
        <v>863</v>
      </c>
      <c r="BQ48" s="40" t="s">
        <v>2174</v>
      </c>
      <c r="BR48" s="40" t="s">
        <v>2175</v>
      </c>
      <c r="BS48" s="40" t="s">
        <v>2176</v>
      </c>
      <c r="BT48" s="40" t="s">
        <v>863</v>
      </c>
      <c r="BU48" s="40" t="s">
        <v>2177</v>
      </c>
      <c r="BV48" s="40" t="s">
        <v>2178</v>
      </c>
      <c r="BW48" s="40" t="s">
        <v>2179</v>
      </c>
      <c r="BX48" s="40" t="s">
        <v>2180</v>
      </c>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t="s">
        <v>2181</v>
      </c>
      <c r="CX48" s="40" t="s">
        <v>2182</v>
      </c>
      <c r="CY48" s="40" t="s">
        <v>2166</v>
      </c>
      <c r="CZ48" s="40" t="s">
        <v>2183</v>
      </c>
      <c r="DA48" s="40" t="s">
        <v>2168</v>
      </c>
      <c r="DB48" s="40" t="s">
        <v>99</v>
      </c>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1"/>
      <c r="EV48" s="41"/>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1"/>
      <c r="GR48" s="41"/>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c r="IT48" s="40"/>
      <c r="IU48" s="40"/>
      <c r="IV48" s="40"/>
      <c r="IW48" s="40"/>
      <c r="IX48" s="40"/>
      <c r="IY48" s="40"/>
      <c r="IZ48" s="40"/>
      <c r="JA48" s="40"/>
      <c r="JB48" s="40"/>
      <c r="JC48" s="40"/>
      <c r="JD48" s="40"/>
      <c r="JE48" s="40"/>
      <c r="JF48" s="40"/>
      <c r="JG48" s="40"/>
      <c r="JH48" s="40"/>
      <c r="JI48" s="40"/>
      <c r="JJ48" s="40"/>
      <c r="JK48" s="40"/>
      <c r="JL48" s="40"/>
      <c r="JM48" s="40"/>
      <c r="JN48" s="40"/>
      <c r="JO48" s="40"/>
      <c r="JP48" s="40"/>
      <c r="JQ48" s="40"/>
      <c r="JR48" s="40"/>
      <c r="JS48" s="40"/>
      <c r="JT48" s="40"/>
      <c r="JU48" s="40"/>
      <c r="JV48" s="40"/>
      <c r="JW48" s="40"/>
      <c r="JX48" s="40"/>
      <c r="JY48" s="40"/>
      <c r="JZ48" s="40"/>
      <c r="KA48" s="40"/>
      <c r="KB48" s="40"/>
      <c r="KC48" s="40"/>
      <c r="KD48" s="40"/>
      <c r="KE48" s="40"/>
      <c r="KF48" s="40"/>
      <c r="KG48" s="40"/>
      <c r="KH48" s="40"/>
      <c r="KI48" s="41"/>
      <c r="KJ48" s="41"/>
      <c r="KK48" s="40"/>
      <c r="KL48" s="40"/>
      <c r="KM48" s="40"/>
      <c r="KN48" s="40"/>
      <c r="KO48" s="40"/>
      <c r="KP48" s="40"/>
      <c r="KQ48" s="40"/>
      <c r="KR48" s="40"/>
      <c r="KS48" s="40"/>
      <c r="KT48" s="40"/>
      <c r="KU48" s="40"/>
      <c r="KV48" s="40"/>
      <c r="KW48" s="40"/>
      <c r="KX48" s="40"/>
      <c r="KY48" s="40"/>
      <c r="KZ48" s="40"/>
      <c r="LA48" s="40"/>
      <c r="LB48" s="40"/>
      <c r="LC48" s="40"/>
      <c r="LD48" s="40"/>
      <c r="LE48" s="40"/>
      <c r="LF48" s="40"/>
      <c r="LG48" s="40"/>
      <c r="LH48" s="40"/>
      <c r="LI48" s="40"/>
      <c r="LJ48" s="40"/>
      <c r="LK48" s="40"/>
      <c r="LL48" s="40"/>
      <c r="LM48" s="40"/>
      <c r="LN48" s="40"/>
      <c r="LO48" s="40"/>
      <c r="LP48" s="40"/>
      <c r="LQ48" s="40"/>
      <c r="LR48" s="40"/>
      <c r="LS48" s="40"/>
      <c r="LT48" s="40"/>
      <c r="LU48" s="40"/>
      <c r="LV48" s="40"/>
      <c r="LW48" s="40"/>
      <c r="LX48" s="40"/>
      <c r="LY48" s="40"/>
      <c r="LZ48" s="40"/>
      <c r="MA48" s="40"/>
      <c r="MB48" s="40"/>
      <c r="MC48" s="40"/>
      <c r="MD48" s="40"/>
      <c r="ME48" s="40"/>
      <c r="MF48" s="40"/>
      <c r="MG48" s="40"/>
      <c r="MH48" s="40"/>
      <c r="MI48" s="40"/>
      <c r="MJ48" s="40"/>
      <c r="MK48" s="40"/>
      <c r="ML48" s="40"/>
      <c r="MM48" s="40"/>
      <c r="MN48" s="40"/>
      <c r="MO48" s="40"/>
      <c r="MP48" s="40"/>
      <c r="MQ48" s="40"/>
      <c r="MR48" s="40"/>
      <c r="MS48" s="40"/>
      <c r="MT48" s="40"/>
      <c r="MU48" s="40"/>
      <c r="MV48" s="40"/>
      <c r="MW48" s="40"/>
      <c r="MX48" s="40"/>
      <c r="MY48" s="40"/>
      <c r="MZ48" s="40"/>
      <c r="NA48" s="40"/>
      <c r="NB48" s="40"/>
      <c r="NC48" s="40"/>
      <c r="ND48" s="40"/>
      <c r="NE48" s="40"/>
      <c r="NF48" s="40"/>
      <c r="NG48" s="40"/>
      <c r="NH48" s="40"/>
      <c r="NI48" s="40"/>
      <c r="NJ48" s="40"/>
      <c r="NK48" s="40"/>
      <c r="NL48" s="40"/>
      <c r="NM48" s="40"/>
      <c r="NN48" s="40"/>
      <c r="NO48" s="40"/>
      <c r="NP48" s="40"/>
      <c r="NQ48" s="40"/>
      <c r="NR48" s="40"/>
      <c r="NS48" s="40"/>
      <c r="NT48" s="40"/>
      <c r="NU48" s="40"/>
      <c r="NV48" s="40"/>
      <c r="NW48" s="40"/>
      <c r="NX48" s="40"/>
      <c r="NY48" s="40"/>
      <c r="NZ48" s="40"/>
      <c r="OA48" s="40"/>
      <c r="OB48" s="40"/>
      <c r="OC48" s="40"/>
      <c r="OD48" s="40"/>
      <c r="OE48" s="40"/>
      <c r="OF48" s="40"/>
      <c r="OG48" s="40"/>
      <c r="OH48" s="40"/>
      <c r="OI48" s="40"/>
      <c r="OJ48" s="40"/>
      <c r="OK48" s="40"/>
      <c r="OL48" s="40"/>
      <c r="OM48" s="40"/>
      <c r="ON48" s="40"/>
      <c r="OO48" s="40"/>
      <c r="OP48" s="40"/>
      <c r="OQ48" s="40"/>
      <c r="OR48" s="40"/>
      <c r="OS48" s="40"/>
      <c r="OT48" s="40"/>
      <c r="OU48" s="40"/>
      <c r="OV48" s="40"/>
      <c r="OW48" s="40"/>
      <c r="OX48" s="40"/>
      <c r="OY48" s="40"/>
      <c r="OZ48" s="40"/>
      <c r="PA48" s="40"/>
      <c r="PB48" s="40"/>
      <c r="PC48" s="40"/>
      <c r="PD48" s="40"/>
      <c r="PE48" s="40"/>
      <c r="PF48" s="40"/>
      <c r="PG48" s="40"/>
      <c r="PH48" s="40"/>
      <c r="PI48" s="40"/>
      <c r="PJ48" s="40"/>
      <c r="PK48" s="40"/>
      <c r="PL48" s="40"/>
      <c r="PM48" s="40"/>
      <c r="PN48" s="40"/>
      <c r="PO48" s="40"/>
      <c r="PP48" s="40"/>
      <c r="PQ48" s="40"/>
      <c r="PR48" s="40"/>
      <c r="PS48" s="40"/>
      <c r="PT48" s="40"/>
      <c r="PU48" s="40"/>
      <c r="PV48" s="40"/>
      <c r="PW48" s="40"/>
      <c r="PX48" s="40"/>
      <c r="PY48" s="40"/>
      <c r="PZ48" s="40"/>
      <c r="QA48" s="40"/>
      <c r="QB48" s="40"/>
      <c r="QC48" s="40"/>
      <c r="QD48" s="40"/>
      <c r="QE48" s="40"/>
      <c r="QF48" s="40"/>
      <c r="QG48" s="40"/>
      <c r="QH48" s="40"/>
      <c r="QI48" s="40"/>
      <c r="QJ48" s="40"/>
      <c r="QK48" s="40"/>
      <c r="QL48" s="40"/>
      <c r="QM48" s="40"/>
      <c r="QN48" s="40"/>
      <c r="QO48" s="40"/>
      <c r="QP48" s="40"/>
      <c r="QQ48" s="40"/>
      <c r="QR48" s="40"/>
      <c r="QS48" s="40"/>
      <c r="QT48" s="40"/>
      <c r="QU48" s="40"/>
      <c r="QV48" s="40"/>
      <c r="QW48" s="40"/>
      <c r="QX48" s="40"/>
      <c r="QY48" s="40"/>
      <c r="QZ48" s="40"/>
      <c r="RA48" s="40"/>
      <c r="RB48" s="40"/>
      <c r="RC48" s="40"/>
      <c r="RD48" s="40"/>
      <c r="RE48" s="40"/>
      <c r="RF48" s="40"/>
      <c r="RG48" s="40"/>
      <c r="RH48" s="40"/>
      <c r="RI48" s="40"/>
      <c r="RJ48" s="40"/>
      <c r="RK48" s="40"/>
      <c r="RL48" s="40"/>
      <c r="RM48" s="40"/>
      <c r="RN48" s="40"/>
      <c r="RO48" s="40"/>
      <c r="RP48" s="40"/>
      <c r="RQ48" s="40"/>
      <c r="RR48" s="40"/>
      <c r="RS48" s="40"/>
      <c r="RT48" s="40"/>
      <c r="RU48" s="40"/>
      <c r="RV48" s="40"/>
      <c r="RW48" s="40" t="s">
        <v>2134</v>
      </c>
      <c r="RX48" s="40" t="s">
        <v>2184</v>
      </c>
      <c r="RY48" s="40" t="s">
        <v>2185</v>
      </c>
      <c r="RZ48" s="40" t="s">
        <v>2186</v>
      </c>
      <c r="SA48" s="40" t="s">
        <v>2187</v>
      </c>
      <c r="SB48" s="40" t="s">
        <v>2188</v>
      </c>
      <c r="SC48" s="40" t="s">
        <v>782</v>
      </c>
      <c r="SD48" s="40" t="s">
        <v>2189</v>
      </c>
      <c r="SE48" s="40" t="s">
        <v>787</v>
      </c>
      <c r="SF48" s="40" t="s">
        <v>2190</v>
      </c>
      <c r="SG48" s="40" t="s">
        <v>2191</v>
      </c>
      <c r="SH48" s="40" t="s">
        <v>2192</v>
      </c>
      <c r="SI48" s="40" t="s">
        <v>793</v>
      </c>
      <c r="SJ48" s="40" t="s">
        <v>2193</v>
      </c>
      <c r="SK48" s="40" t="s">
        <v>2194</v>
      </c>
      <c r="SL48" s="40" t="s">
        <v>2195</v>
      </c>
      <c r="SM48" s="40" t="s">
        <v>2196</v>
      </c>
      <c r="SN48" s="40" t="s">
        <v>2197</v>
      </c>
      <c r="SO48" s="40"/>
      <c r="SP48" s="40"/>
      <c r="SQ48" s="40"/>
      <c r="SR48" s="40"/>
      <c r="SS48" s="40"/>
      <c r="ST48" s="40"/>
      <c r="SU48" s="40"/>
      <c r="SV48" s="40"/>
      <c r="SW48" s="40"/>
      <c r="SX48" s="40"/>
      <c r="SY48" s="40"/>
      <c r="SZ48" s="40"/>
      <c r="TA48" s="40"/>
      <c r="TB48" s="40"/>
      <c r="TC48" s="40"/>
      <c r="TD48" s="40"/>
      <c r="TE48" s="40"/>
      <c r="TF48" s="40"/>
      <c r="TG48" s="40"/>
      <c r="TH48" s="40"/>
      <c r="TI48" s="40"/>
      <c r="TJ48" s="40"/>
      <c r="TK48" s="40" t="s">
        <v>2198</v>
      </c>
      <c r="TL48" s="40" t="s">
        <v>2199</v>
      </c>
      <c r="TM48" s="40" t="s">
        <v>2200</v>
      </c>
      <c r="TN48" s="40" t="s">
        <v>2201</v>
      </c>
      <c r="TO48" s="40" t="s">
        <v>2202</v>
      </c>
      <c r="TP48" s="40"/>
      <c r="TQ48" s="40"/>
      <c r="TR48" s="40"/>
      <c r="TS48" s="40"/>
      <c r="TT48" s="40"/>
      <c r="TU48" s="40"/>
      <c r="TV48" s="40"/>
      <c r="TW48" s="40"/>
      <c r="TX48" s="40"/>
      <c r="TY48" s="40"/>
      <c r="TZ48" s="40"/>
      <c r="UA48" s="40"/>
      <c r="UB48" s="40"/>
      <c r="UC48" s="40"/>
      <c r="UD48" s="40"/>
      <c r="UE48" s="40"/>
    </row>
    <row r="49" spans="1:551" s="43" customFormat="1" ht="15" customHeight="1" x14ac:dyDescent="0.25">
      <c r="A49" s="40" t="s">
        <v>273</v>
      </c>
      <c r="B49" s="40" t="s">
        <v>122</v>
      </c>
      <c r="C49" s="40" t="s">
        <v>585</v>
      </c>
      <c r="D49" s="40" t="s">
        <v>2205</v>
      </c>
      <c r="E49" s="40" t="s">
        <v>115</v>
      </c>
      <c r="F49" s="40">
        <v>20</v>
      </c>
      <c r="G49" s="40">
        <v>25</v>
      </c>
      <c r="H49" s="40">
        <v>45</v>
      </c>
      <c r="I49" s="40">
        <v>3</v>
      </c>
      <c r="J49" s="40" t="s">
        <v>2206</v>
      </c>
      <c r="K49" s="40" t="s">
        <v>10</v>
      </c>
      <c r="L49" s="40" t="s">
        <v>2207</v>
      </c>
      <c r="M49" s="40">
        <v>10</v>
      </c>
      <c r="N49" s="40">
        <v>5</v>
      </c>
      <c r="O49" s="40">
        <v>25</v>
      </c>
      <c r="P49" s="40" t="s">
        <v>2208</v>
      </c>
      <c r="Q49" s="40" t="s">
        <v>2209</v>
      </c>
      <c r="R49" s="40" t="s">
        <v>2210</v>
      </c>
      <c r="S49" s="40" t="s">
        <v>3121</v>
      </c>
      <c r="T49" s="40" t="s">
        <v>1030</v>
      </c>
      <c r="U49" s="40" t="s">
        <v>2211</v>
      </c>
      <c r="V49" s="40" t="s">
        <v>2212</v>
      </c>
      <c r="W49" s="40" t="s">
        <v>3743</v>
      </c>
      <c r="X49" s="40" t="s">
        <v>1030</v>
      </c>
      <c r="Y49" s="40" t="s">
        <v>2213</v>
      </c>
      <c r="Z49" s="40" t="s">
        <v>2214</v>
      </c>
      <c r="AA49" s="40" t="s">
        <v>2215</v>
      </c>
      <c r="AB49" s="40" t="s">
        <v>1030</v>
      </c>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t="s">
        <v>2216</v>
      </c>
      <c r="BB49" s="40" t="s">
        <v>2217</v>
      </c>
      <c r="BC49" s="40" t="s">
        <v>600</v>
      </c>
      <c r="BD49" s="40" t="s">
        <v>2218</v>
      </c>
      <c r="BE49" s="40" t="s">
        <v>2219</v>
      </c>
      <c r="BF49" s="40" t="s">
        <v>101</v>
      </c>
      <c r="BG49" s="40" t="s">
        <v>31</v>
      </c>
      <c r="BH49" s="40" t="s">
        <v>2220</v>
      </c>
      <c r="BI49" s="40">
        <v>10</v>
      </c>
      <c r="BJ49" s="40">
        <v>20</v>
      </c>
      <c r="BK49" s="40">
        <v>30</v>
      </c>
      <c r="BL49" s="40" t="s">
        <v>2221</v>
      </c>
      <c r="BM49" s="40" t="s">
        <v>2222</v>
      </c>
      <c r="BN49" s="40" t="s">
        <v>2223</v>
      </c>
      <c r="BO49" s="40" t="s">
        <v>2215</v>
      </c>
      <c r="BP49" s="40" t="s">
        <v>1030</v>
      </c>
      <c r="BQ49" s="40" t="s">
        <v>2224</v>
      </c>
      <c r="BR49" s="40" t="s">
        <v>2225</v>
      </c>
      <c r="BS49" s="40" t="s">
        <v>3744</v>
      </c>
      <c r="BT49" s="40" t="s">
        <v>1030</v>
      </c>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t="s">
        <v>2226</v>
      </c>
      <c r="CX49" s="40" t="s">
        <v>2227</v>
      </c>
      <c r="CY49" s="40" t="s">
        <v>523</v>
      </c>
      <c r="CZ49" s="40" t="s">
        <v>2228</v>
      </c>
      <c r="DA49" s="40" t="s">
        <v>2229</v>
      </c>
      <c r="DB49" s="40" t="s">
        <v>99</v>
      </c>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1"/>
      <c r="EV49" s="41"/>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1"/>
      <c r="GR49" s="41"/>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c r="IT49" s="40"/>
      <c r="IU49" s="40"/>
      <c r="IV49" s="40"/>
      <c r="IW49" s="40"/>
      <c r="IX49" s="40"/>
      <c r="IY49" s="40"/>
      <c r="IZ49" s="40"/>
      <c r="JA49" s="40"/>
      <c r="JB49" s="40"/>
      <c r="JC49" s="40"/>
      <c r="JD49" s="40"/>
      <c r="JE49" s="40"/>
      <c r="JF49" s="40"/>
      <c r="JG49" s="40"/>
      <c r="JH49" s="40"/>
      <c r="JI49" s="40"/>
      <c r="JJ49" s="40"/>
      <c r="JK49" s="40"/>
      <c r="JL49" s="40"/>
      <c r="JM49" s="40"/>
      <c r="JN49" s="40"/>
      <c r="JO49" s="40"/>
      <c r="JP49" s="40"/>
      <c r="JQ49" s="40"/>
      <c r="JR49" s="40"/>
      <c r="JS49" s="40"/>
      <c r="JT49" s="40"/>
      <c r="JU49" s="40"/>
      <c r="JV49" s="40"/>
      <c r="JW49" s="40"/>
      <c r="JX49" s="40"/>
      <c r="JY49" s="40"/>
      <c r="JZ49" s="40"/>
      <c r="KA49" s="40"/>
      <c r="KB49" s="40"/>
      <c r="KC49" s="40"/>
      <c r="KD49" s="40"/>
      <c r="KE49" s="40"/>
      <c r="KF49" s="40"/>
      <c r="KG49" s="40"/>
      <c r="KH49" s="40"/>
      <c r="KI49" s="41"/>
      <c r="KJ49" s="41"/>
      <c r="KK49" s="40"/>
      <c r="KL49" s="40"/>
      <c r="KM49" s="40"/>
      <c r="KN49" s="40"/>
      <c r="KO49" s="40"/>
      <c r="KP49" s="40"/>
      <c r="KQ49" s="40"/>
      <c r="KR49" s="40"/>
      <c r="KS49" s="40"/>
      <c r="KT49" s="40"/>
      <c r="KU49" s="40"/>
      <c r="KV49" s="40"/>
      <c r="KW49" s="40"/>
      <c r="KX49" s="40"/>
      <c r="KY49" s="40"/>
      <c r="KZ49" s="40"/>
      <c r="LA49" s="40"/>
      <c r="LB49" s="40"/>
      <c r="LC49" s="40"/>
      <c r="LD49" s="40"/>
      <c r="LE49" s="40"/>
      <c r="LF49" s="40"/>
      <c r="LG49" s="40"/>
      <c r="LH49" s="40"/>
      <c r="LI49" s="40"/>
      <c r="LJ49" s="40"/>
      <c r="LK49" s="40"/>
      <c r="LL49" s="40"/>
      <c r="LM49" s="40"/>
      <c r="LN49" s="40"/>
      <c r="LO49" s="40"/>
      <c r="LP49" s="40"/>
      <c r="LQ49" s="40"/>
      <c r="LR49" s="40"/>
      <c r="LS49" s="40"/>
      <c r="LT49" s="40"/>
      <c r="LU49" s="40"/>
      <c r="LV49" s="40"/>
      <c r="LW49" s="40"/>
      <c r="LX49" s="40"/>
      <c r="LY49" s="40"/>
      <c r="LZ49" s="40"/>
      <c r="MA49" s="40"/>
      <c r="MB49" s="40"/>
      <c r="MC49" s="40"/>
      <c r="MD49" s="40"/>
      <c r="ME49" s="40"/>
      <c r="MF49" s="40"/>
      <c r="MG49" s="40"/>
      <c r="MH49" s="40"/>
      <c r="MI49" s="40"/>
      <c r="MJ49" s="40"/>
      <c r="MK49" s="40"/>
      <c r="ML49" s="40"/>
      <c r="MM49" s="40"/>
      <c r="MN49" s="40"/>
      <c r="MO49" s="40"/>
      <c r="MP49" s="40"/>
      <c r="MQ49" s="40"/>
      <c r="MR49" s="40"/>
      <c r="MS49" s="40"/>
      <c r="MT49" s="40"/>
      <c r="MU49" s="40"/>
      <c r="MV49" s="40"/>
      <c r="MW49" s="40"/>
      <c r="MX49" s="40"/>
      <c r="MY49" s="40"/>
      <c r="MZ49" s="40"/>
      <c r="NA49" s="40"/>
      <c r="NB49" s="40"/>
      <c r="NC49" s="40"/>
      <c r="ND49" s="40"/>
      <c r="NE49" s="40"/>
      <c r="NF49" s="40"/>
      <c r="NG49" s="40"/>
      <c r="NH49" s="40"/>
      <c r="NI49" s="40"/>
      <c r="NJ49" s="40"/>
      <c r="NK49" s="40"/>
      <c r="NL49" s="40"/>
      <c r="NM49" s="40"/>
      <c r="NN49" s="40"/>
      <c r="NO49" s="40"/>
      <c r="NP49" s="40"/>
      <c r="NQ49" s="40"/>
      <c r="NR49" s="40"/>
      <c r="NS49" s="40"/>
      <c r="NT49" s="40"/>
      <c r="NU49" s="40"/>
      <c r="NV49" s="40"/>
      <c r="NW49" s="40"/>
      <c r="NX49" s="40"/>
      <c r="NY49" s="40"/>
      <c r="NZ49" s="40"/>
      <c r="OA49" s="40"/>
      <c r="OB49" s="40"/>
      <c r="OC49" s="40"/>
      <c r="OD49" s="40"/>
      <c r="OE49" s="40"/>
      <c r="OF49" s="40"/>
      <c r="OG49" s="40"/>
      <c r="OH49" s="40"/>
      <c r="OI49" s="40"/>
      <c r="OJ49" s="40"/>
      <c r="OK49" s="40"/>
      <c r="OL49" s="40"/>
      <c r="OM49" s="40"/>
      <c r="ON49" s="40"/>
      <c r="OO49" s="40"/>
      <c r="OP49" s="40"/>
      <c r="OQ49" s="40"/>
      <c r="OR49" s="40"/>
      <c r="OS49" s="40"/>
      <c r="OT49" s="40"/>
      <c r="OU49" s="40"/>
      <c r="OV49" s="40"/>
      <c r="OW49" s="40"/>
      <c r="OX49" s="40"/>
      <c r="OY49" s="40"/>
      <c r="OZ49" s="40"/>
      <c r="PA49" s="40"/>
      <c r="PB49" s="40"/>
      <c r="PC49" s="40"/>
      <c r="PD49" s="40"/>
      <c r="PE49" s="40"/>
      <c r="PF49" s="40"/>
      <c r="PG49" s="40"/>
      <c r="PH49" s="40"/>
      <c r="PI49" s="40"/>
      <c r="PJ49" s="40"/>
      <c r="PK49" s="40"/>
      <c r="PL49" s="40"/>
      <c r="PM49" s="40"/>
      <c r="PN49" s="40"/>
      <c r="PO49" s="40"/>
      <c r="PP49" s="40"/>
      <c r="PQ49" s="40"/>
      <c r="PR49" s="40"/>
      <c r="PS49" s="40"/>
      <c r="PT49" s="40"/>
      <c r="PU49" s="40"/>
      <c r="PV49" s="40"/>
      <c r="PW49" s="40"/>
      <c r="PX49" s="40"/>
      <c r="PY49" s="40"/>
      <c r="PZ49" s="40"/>
      <c r="QA49" s="40"/>
      <c r="QB49" s="40"/>
      <c r="QC49" s="40"/>
      <c r="QD49" s="40"/>
      <c r="QE49" s="40"/>
      <c r="QF49" s="40"/>
      <c r="QG49" s="40"/>
      <c r="QH49" s="40"/>
      <c r="QI49" s="40"/>
      <c r="QJ49" s="40"/>
      <c r="QK49" s="40"/>
      <c r="QL49" s="40"/>
      <c r="QM49" s="40"/>
      <c r="QN49" s="40"/>
      <c r="QO49" s="40"/>
      <c r="QP49" s="40"/>
      <c r="QQ49" s="40"/>
      <c r="QR49" s="40"/>
      <c r="QS49" s="40"/>
      <c r="QT49" s="40"/>
      <c r="QU49" s="40"/>
      <c r="QV49" s="40"/>
      <c r="QW49" s="40"/>
      <c r="QX49" s="40"/>
      <c r="QY49" s="40"/>
      <c r="QZ49" s="40"/>
      <c r="RA49" s="40"/>
      <c r="RB49" s="40"/>
      <c r="RC49" s="40"/>
      <c r="RD49" s="40"/>
      <c r="RE49" s="40"/>
      <c r="RF49" s="40"/>
      <c r="RG49" s="40"/>
      <c r="RH49" s="40"/>
      <c r="RI49" s="40"/>
      <c r="RJ49" s="40"/>
      <c r="RK49" s="40"/>
      <c r="RL49" s="40"/>
      <c r="RM49" s="40"/>
      <c r="RN49" s="40"/>
      <c r="RO49" s="40"/>
      <c r="RP49" s="40"/>
      <c r="RQ49" s="40"/>
      <c r="RR49" s="40"/>
      <c r="RS49" s="40"/>
      <c r="RT49" s="40"/>
      <c r="RU49" s="40"/>
      <c r="RV49" s="40"/>
      <c r="RW49" s="40" t="s">
        <v>1032</v>
      </c>
      <c r="RX49" s="40" t="s">
        <v>661</v>
      </c>
      <c r="RY49" s="40" t="s">
        <v>2230</v>
      </c>
      <c r="RZ49" s="40" t="s">
        <v>1121</v>
      </c>
      <c r="SA49" s="40" t="s">
        <v>695</v>
      </c>
      <c r="SB49" s="40" t="s">
        <v>2231</v>
      </c>
      <c r="SC49" s="40" t="s">
        <v>2232</v>
      </c>
      <c r="SD49" s="40" t="s">
        <v>2233</v>
      </c>
      <c r="SE49" s="40" t="s">
        <v>617</v>
      </c>
      <c r="SF49" s="40" t="s">
        <v>1413</v>
      </c>
      <c r="SG49" s="40"/>
      <c r="SH49" s="40"/>
      <c r="SI49" s="40"/>
      <c r="SJ49" s="40"/>
      <c r="SK49" s="40"/>
      <c r="SL49" s="40"/>
      <c r="SM49" s="40"/>
      <c r="SN49" s="40"/>
      <c r="SO49" s="40"/>
      <c r="SP49" s="40"/>
      <c r="SQ49" s="40"/>
      <c r="SR49" s="40"/>
      <c r="SS49" s="40"/>
      <c r="ST49" s="40"/>
      <c r="SU49" s="40"/>
      <c r="SV49" s="40"/>
      <c r="SW49" s="40"/>
      <c r="SX49" s="40"/>
      <c r="SY49" s="40"/>
      <c r="SZ49" s="40"/>
      <c r="TA49" s="40"/>
      <c r="TB49" s="40"/>
      <c r="TC49" s="40"/>
      <c r="TD49" s="40"/>
      <c r="TE49" s="40"/>
      <c r="TF49" s="40"/>
      <c r="TG49" s="40"/>
      <c r="TH49" s="40"/>
      <c r="TI49" s="40"/>
      <c r="TJ49" s="40"/>
      <c r="TK49" s="40" t="s">
        <v>2234</v>
      </c>
      <c r="TL49" s="40" t="s">
        <v>2235</v>
      </c>
      <c r="TM49" s="40" t="s">
        <v>2236</v>
      </c>
      <c r="TN49" s="40" t="s">
        <v>2237</v>
      </c>
      <c r="TO49" s="40" t="s">
        <v>2238</v>
      </c>
      <c r="TP49" s="40"/>
      <c r="TQ49" s="40"/>
      <c r="TR49" s="40"/>
      <c r="TS49" s="40"/>
      <c r="TT49" s="40"/>
      <c r="TU49" s="40"/>
      <c r="TV49" s="40"/>
      <c r="TW49" s="40"/>
      <c r="TX49" s="40"/>
      <c r="TY49" s="40"/>
      <c r="TZ49" s="40"/>
      <c r="UA49" s="40"/>
      <c r="UB49" s="40"/>
      <c r="UC49" s="40"/>
      <c r="UD49" s="40"/>
      <c r="UE49" s="40"/>
    </row>
    <row r="50" spans="1:551" s="43" customFormat="1" ht="15" customHeight="1" x14ac:dyDescent="0.25">
      <c r="A50" s="40" t="s">
        <v>272</v>
      </c>
      <c r="B50" s="40" t="s">
        <v>1753</v>
      </c>
      <c r="C50" s="40" t="s">
        <v>585</v>
      </c>
      <c r="D50" s="40" t="s">
        <v>1754</v>
      </c>
      <c r="E50" s="40" t="s">
        <v>108</v>
      </c>
      <c r="F50" s="40">
        <v>16</v>
      </c>
      <c r="G50" s="40">
        <v>29</v>
      </c>
      <c r="H50" s="40">
        <v>45</v>
      </c>
      <c r="I50" s="40">
        <v>3</v>
      </c>
      <c r="J50" s="40" t="s">
        <v>1755</v>
      </c>
      <c r="K50" s="40" t="s">
        <v>10</v>
      </c>
      <c r="L50" s="40" t="s">
        <v>1756</v>
      </c>
      <c r="M50" s="40">
        <v>10</v>
      </c>
      <c r="N50" s="40">
        <v>5</v>
      </c>
      <c r="O50" s="40">
        <v>15</v>
      </c>
      <c r="P50" s="40" t="s">
        <v>469</v>
      </c>
      <c r="Q50" s="40" t="s">
        <v>470</v>
      </c>
      <c r="R50" s="40" t="s">
        <v>1757</v>
      </c>
      <c r="S50" s="40" t="s">
        <v>3121</v>
      </c>
      <c r="T50" s="40" t="s">
        <v>554</v>
      </c>
      <c r="U50" s="40" t="s">
        <v>471</v>
      </c>
      <c r="V50" s="40" t="s">
        <v>1758</v>
      </c>
      <c r="W50" s="40" t="s">
        <v>1759</v>
      </c>
      <c r="X50" s="40" t="s">
        <v>1760</v>
      </c>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5" t="s">
        <v>3888</v>
      </c>
      <c r="BB50" s="45" t="s">
        <v>3889</v>
      </c>
      <c r="BC50" s="41" t="s">
        <v>107</v>
      </c>
      <c r="BD50" s="45" t="s">
        <v>3890</v>
      </c>
      <c r="BE50" s="45" t="s">
        <v>3891</v>
      </c>
      <c r="BF50" s="40" t="s">
        <v>101</v>
      </c>
      <c r="BG50" s="40" t="s">
        <v>31</v>
      </c>
      <c r="BH50" s="40" t="s">
        <v>3892</v>
      </c>
      <c r="BI50" s="40">
        <v>6</v>
      </c>
      <c r="BJ50" s="40">
        <v>24</v>
      </c>
      <c r="BK50" s="40">
        <v>30</v>
      </c>
      <c r="BL50" s="45" t="s">
        <v>472</v>
      </c>
      <c r="BM50" s="45" t="s">
        <v>473</v>
      </c>
      <c r="BN50" s="45" t="s">
        <v>3893</v>
      </c>
      <c r="BO50" s="45" t="s">
        <v>3894</v>
      </c>
      <c r="BP50" s="45" t="s">
        <v>3895</v>
      </c>
      <c r="BQ50" s="45" t="s">
        <v>474</v>
      </c>
      <c r="BR50" s="45" t="s">
        <v>3896</v>
      </c>
      <c r="BS50" s="45" t="s">
        <v>475</v>
      </c>
      <c r="BT50" s="45" t="s">
        <v>3897</v>
      </c>
      <c r="BU50" s="45" t="s">
        <v>476</v>
      </c>
      <c r="BV50" s="45" t="s">
        <v>3898</v>
      </c>
      <c r="BW50" s="45" t="s">
        <v>3899</v>
      </c>
      <c r="BX50" s="45" t="s">
        <v>3900</v>
      </c>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5" t="s">
        <v>3901</v>
      </c>
      <c r="CX50" s="45" t="s">
        <v>3902</v>
      </c>
      <c r="CY50" s="45" t="s">
        <v>3903</v>
      </c>
      <c r="CZ50" s="41" t="s">
        <v>3904</v>
      </c>
      <c r="DA50" s="45" t="s">
        <v>3905</v>
      </c>
      <c r="DB50" s="40" t="s">
        <v>3906</v>
      </c>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1"/>
      <c r="EV50" s="41"/>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1"/>
      <c r="GR50" s="41"/>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c r="IT50" s="40"/>
      <c r="IU50" s="40"/>
      <c r="IV50" s="40"/>
      <c r="IW50" s="40"/>
      <c r="IX50" s="40"/>
      <c r="IY50" s="40"/>
      <c r="IZ50" s="40"/>
      <c r="JA50" s="40"/>
      <c r="JB50" s="40"/>
      <c r="JC50" s="40"/>
      <c r="JD50" s="40"/>
      <c r="JE50" s="40"/>
      <c r="JF50" s="40"/>
      <c r="JG50" s="40"/>
      <c r="JH50" s="40"/>
      <c r="JI50" s="40"/>
      <c r="JJ50" s="40"/>
      <c r="JK50" s="40"/>
      <c r="JL50" s="40"/>
      <c r="JM50" s="40"/>
      <c r="JN50" s="40"/>
      <c r="JO50" s="40"/>
      <c r="JP50" s="40"/>
      <c r="JQ50" s="40"/>
      <c r="JR50" s="40"/>
      <c r="JS50" s="40"/>
      <c r="JT50" s="40"/>
      <c r="JU50" s="40"/>
      <c r="JV50" s="40"/>
      <c r="JW50" s="40"/>
      <c r="JX50" s="40"/>
      <c r="JY50" s="40"/>
      <c r="JZ50" s="40"/>
      <c r="KA50" s="40"/>
      <c r="KB50" s="40"/>
      <c r="KC50" s="40"/>
      <c r="KD50" s="40"/>
      <c r="KE50" s="40"/>
      <c r="KF50" s="40"/>
      <c r="KG50" s="40"/>
      <c r="KH50" s="40"/>
      <c r="KI50" s="41"/>
      <c r="KJ50" s="41"/>
      <c r="KK50" s="40"/>
      <c r="KL50" s="40"/>
      <c r="KM50" s="40"/>
      <c r="KN50" s="40"/>
      <c r="KO50" s="40"/>
      <c r="KP50" s="40"/>
      <c r="KQ50" s="40"/>
      <c r="KR50" s="40"/>
      <c r="KS50" s="40"/>
      <c r="KT50" s="40"/>
      <c r="KU50" s="40"/>
      <c r="KV50" s="40"/>
      <c r="KW50" s="40"/>
      <c r="KX50" s="40"/>
      <c r="KY50" s="40"/>
      <c r="KZ50" s="40"/>
      <c r="LA50" s="40"/>
      <c r="LB50" s="40"/>
      <c r="LC50" s="40"/>
      <c r="LD50" s="40"/>
      <c r="LE50" s="40"/>
      <c r="LF50" s="40"/>
      <c r="LG50" s="40"/>
      <c r="LH50" s="40"/>
      <c r="LI50" s="40"/>
      <c r="LJ50" s="40"/>
      <c r="LK50" s="40"/>
      <c r="LL50" s="40"/>
      <c r="LM50" s="40"/>
      <c r="LN50" s="40"/>
      <c r="LO50" s="40"/>
      <c r="LP50" s="40"/>
      <c r="LQ50" s="40"/>
      <c r="LR50" s="40"/>
      <c r="LS50" s="40"/>
      <c r="LT50" s="40"/>
      <c r="LU50" s="40"/>
      <c r="LV50" s="40"/>
      <c r="LW50" s="40"/>
      <c r="LX50" s="40"/>
      <c r="LY50" s="40"/>
      <c r="LZ50" s="40"/>
      <c r="MA50" s="40"/>
      <c r="MB50" s="40"/>
      <c r="MC50" s="40"/>
      <c r="MD50" s="40"/>
      <c r="ME50" s="40"/>
      <c r="MF50" s="40"/>
      <c r="MG50" s="40"/>
      <c r="MH50" s="40"/>
      <c r="MI50" s="40"/>
      <c r="MJ50" s="40"/>
      <c r="MK50" s="40"/>
      <c r="ML50" s="40"/>
      <c r="MM50" s="40"/>
      <c r="MN50" s="40"/>
      <c r="MO50" s="40"/>
      <c r="MP50" s="40"/>
      <c r="MQ50" s="40"/>
      <c r="MR50" s="40"/>
      <c r="MS50" s="40"/>
      <c r="MT50" s="40"/>
      <c r="MU50" s="40"/>
      <c r="MV50" s="40"/>
      <c r="MW50" s="40"/>
      <c r="MX50" s="40"/>
      <c r="MY50" s="40"/>
      <c r="MZ50" s="40"/>
      <c r="NA50" s="40"/>
      <c r="NB50" s="40"/>
      <c r="NC50" s="40"/>
      <c r="ND50" s="40"/>
      <c r="NE50" s="40"/>
      <c r="NF50" s="40"/>
      <c r="NG50" s="40"/>
      <c r="NH50" s="40"/>
      <c r="NI50" s="40"/>
      <c r="NJ50" s="40"/>
      <c r="NK50" s="40"/>
      <c r="NL50" s="40"/>
      <c r="NM50" s="40"/>
      <c r="NN50" s="40"/>
      <c r="NO50" s="40"/>
      <c r="NP50" s="40"/>
      <c r="NQ50" s="40"/>
      <c r="NR50" s="40"/>
      <c r="NS50" s="40"/>
      <c r="NT50" s="40"/>
      <c r="NU50" s="40"/>
      <c r="NV50" s="40"/>
      <c r="NW50" s="40"/>
      <c r="NX50" s="40"/>
      <c r="NY50" s="40"/>
      <c r="NZ50" s="40"/>
      <c r="OA50" s="40"/>
      <c r="OB50" s="40"/>
      <c r="OC50" s="40"/>
      <c r="OD50" s="40"/>
      <c r="OE50" s="40"/>
      <c r="OF50" s="40"/>
      <c r="OG50" s="40"/>
      <c r="OH50" s="40"/>
      <c r="OI50" s="40"/>
      <c r="OJ50" s="40"/>
      <c r="OK50" s="40"/>
      <c r="OL50" s="40"/>
      <c r="OM50" s="40"/>
      <c r="ON50" s="40"/>
      <c r="OO50" s="40"/>
      <c r="OP50" s="40"/>
      <c r="OQ50" s="40"/>
      <c r="OR50" s="40"/>
      <c r="OS50" s="40"/>
      <c r="OT50" s="40"/>
      <c r="OU50" s="40"/>
      <c r="OV50" s="40"/>
      <c r="OW50" s="40"/>
      <c r="OX50" s="40"/>
      <c r="OY50" s="40"/>
      <c r="OZ50" s="40"/>
      <c r="PA50" s="40"/>
      <c r="PB50" s="40"/>
      <c r="PC50" s="40"/>
      <c r="PD50" s="40"/>
      <c r="PE50" s="40"/>
      <c r="PF50" s="40"/>
      <c r="PG50" s="40"/>
      <c r="PH50" s="40"/>
      <c r="PI50" s="40"/>
      <c r="PJ50" s="40"/>
      <c r="PK50" s="40"/>
      <c r="PL50" s="40"/>
      <c r="PM50" s="40"/>
      <c r="PN50" s="40"/>
      <c r="PO50" s="40"/>
      <c r="PP50" s="40"/>
      <c r="PQ50" s="40"/>
      <c r="PR50" s="40"/>
      <c r="PS50" s="40"/>
      <c r="PT50" s="40"/>
      <c r="PU50" s="40"/>
      <c r="PV50" s="40"/>
      <c r="PW50" s="40"/>
      <c r="PX50" s="40"/>
      <c r="PY50" s="40"/>
      <c r="PZ50" s="40"/>
      <c r="QA50" s="40"/>
      <c r="QB50" s="40"/>
      <c r="QC50" s="40"/>
      <c r="QD50" s="40"/>
      <c r="QE50" s="40"/>
      <c r="QF50" s="40"/>
      <c r="QG50" s="40"/>
      <c r="QH50" s="40"/>
      <c r="QI50" s="40"/>
      <c r="QJ50" s="40"/>
      <c r="QK50" s="40"/>
      <c r="QL50" s="40"/>
      <c r="QM50" s="40"/>
      <c r="QN50" s="40"/>
      <c r="QO50" s="40"/>
      <c r="QP50" s="40"/>
      <c r="QQ50" s="40"/>
      <c r="QR50" s="40"/>
      <c r="QS50" s="40"/>
      <c r="QT50" s="40"/>
      <c r="QU50" s="40"/>
      <c r="QV50" s="40"/>
      <c r="QW50" s="40"/>
      <c r="QX50" s="40"/>
      <c r="QY50" s="40"/>
      <c r="QZ50" s="40"/>
      <c r="RA50" s="40"/>
      <c r="RB50" s="40"/>
      <c r="RC50" s="40"/>
      <c r="RD50" s="40"/>
      <c r="RE50" s="40"/>
      <c r="RF50" s="40"/>
      <c r="RG50" s="40"/>
      <c r="RH50" s="40"/>
      <c r="RI50" s="40"/>
      <c r="RJ50" s="40"/>
      <c r="RK50" s="40"/>
      <c r="RL50" s="40"/>
      <c r="RM50" s="40"/>
      <c r="RN50" s="40"/>
      <c r="RO50" s="40"/>
      <c r="RP50" s="40"/>
      <c r="RQ50" s="40"/>
      <c r="RR50" s="40"/>
      <c r="RS50" s="40"/>
      <c r="RT50" s="40"/>
      <c r="RU50" s="40"/>
      <c r="RV50" s="40"/>
      <c r="RW50" s="45" t="s">
        <v>477</v>
      </c>
      <c r="RX50" s="45" t="s">
        <v>3907</v>
      </c>
      <c r="RY50" s="45" t="s">
        <v>478</v>
      </c>
      <c r="RZ50" s="45" t="s">
        <v>3908</v>
      </c>
      <c r="SA50" s="45" t="s">
        <v>479</v>
      </c>
      <c r="SB50" s="45" t="s">
        <v>3909</v>
      </c>
      <c r="SC50" s="45" t="s">
        <v>480</v>
      </c>
      <c r="SD50" s="45" t="s">
        <v>3910</v>
      </c>
      <c r="SE50" s="40"/>
      <c r="SF50" s="40"/>
      <c r="SG50" s="40"/>
      <c r="SH50" s="40"/>
      <c r="SI50" s="40"/>
      <c r="SJ50" s="40"/>
      <c r="SK50" s="40"/>
      <c r="SL50" s="40"/>
      <c r="SM50" s="40"/>
      <c r="SN50" s="40"/>
      <c r="SO50" s="40"/>
      <c r="SP50" s="40"/>
      <c r="SQ50" s="40"/>
      <c r="SR50" s="40"/>
      <c r="SS50" s="40"/>
      <c r="ST50" s="40"/>
      <c r="SU50" s="40"/>
      <c r="SV50" s="40"/>
      <c r="SW50" s="40"/>
      <c r="SX50" s="40"/>
      <c r="SY50" s="40"/>
      <c r="SZ50" s="40"/>
      <c r="TA50" s="40"/>
      <c r="TB50" s="40"/>
      <c r="TC50" s="40"/>
      <c r="TD50" s="40"/>
      <c r="TE50" s="40"/>
      <c r="TF50" s="40"/>
      <c r="TG50" s="40"/>
      <c r="TH50" s="40"/>
      <c r="TI50" s="40"/>
      <c r="TJ50" s="40"/>
      <c r="TK50" s="45" t="s">
        <v>3911</v>
      </c>
      <c r="TL50" s="46" t="s">
        <v>3912</v>
      </c>
      <c r="TM50" s="46" t="s">
        <v>3913</v>
      </c>
      <c r="TN50" s="45" t="s">
        <v>3914</v>
      </c>
      <c r="TO50" s="45" t="s">
        <v>3915</v>
      </c>
      <c r="TP50" s="45" t="s">
        <v>3916</v>
      </c>
      <c r="TQ50" s="45" t="s">
        <v>3917</v>
      </c>
      <c r="TR50" s="40"/>
      <c r="TS50" s="40"/>
      <c r="TT50" s="40"/>
      <c r="TU50" s="40"/>
      <c r="TV50" s="40"/>
      <c r="TW50" s="40"/>
      <c r="TX50" s="40"/>
      <c r="TY50" s="40"/>
      <c r="TZ50" s="40"/>
      <c r="UA50" s="40"/>
      <c r="UB50" s="40"/>
      <c r="UC50" s="40"/>
      <c r="UD50" s="40"/>
      <c r="UE50" s="40"/>
    </row>
    <row r="51" spans="1:551" s="43" customFormat="1" ht="15" customHeight="1" x14ac:dyDescent="0.25">
      <c r="A51" s="40" t="s">
        <v>275</v>
      </c>
      <c r="B51" s="40" t="s">
        <v>121</v>
      </c>
      <c r="C51" s="40" t="s">
        <v>585</v>
      </c>
      <c r="D51" s="40" t="s">
        <v>625</v>
      </c>
      <c r="E51" s="40" t="s">
        <v>115</v>
      </c>
      <c r="F51" s="40">
        <v>25</v>
      </c>
      <c r="G51" s="40">
        <v>50</v>
      </c>
      <c r="H51" s="40">
        <v>75</v>
      </c>
      <c r="I51" s="40">
        <v>5</v>
      </c>
      <c r="J51" s="40" t="s">
        <v>2261</v>
      </c>
      <c r="K51" s="40" t="s">
        <v>10</v>
      </c>
      <c r="L51" s="40" t="s">
        <v>2262</v>
      </c>
      <c r="M51" s="40">
        <v>10</v>
      </c>
      <c r="N51" s="40">
        <v>15</v>
      </c>
      <c r="O51" s="40">
        <v>25</v>
      </c>
      <c r="P51" s="40" t="s">
        <v>2263</v>
      </c>
      <c r="Q51" s="40" t="s">
        <v>2264</v>
      </c>
      <c r="R51" s="40" t="s">
        <v>2265</v>
      </c>
      <c r="S51" s="40" t="s">
        <v>2266</v>
      </c>
      <c r="T51" s="40" t="s">
        <v>2243</v>
      </c>
      <c r="U51" s="40" t="s">
        <v>2267</v>
      </c>
      <c r="V51" s="40" t="s">
        <v>2268</v>
      </c>
      <c r="W51" s="40" t="s">
        <v>2269</v>
      </c>
      <c r="X51" s="40" t="s">
        <v>1555</v>
      </c>
      <c r="Y51" s="40" t="s">
        <v>2270</v>
      </c>
      <c r="Z51" s="40" t="s">
        <v>2271</v>
      </c>
      <c r="AA51" s="40" t="s">
        <v>2272</v>
      </c>
      <c r="AB51" s="40" t="s">
        <v>2273</v>
      </c>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t="s">
        <v>2274</v>
      </c>
      <c r="BB51" s="40" t="s">
        <v>2275</v>
      </c>
      <c r="BC51" s="40" t="s">
        <v>2276</v>
      </c>
      <c r="BD51" s="40" t="s">
        <v>2277</v>
      </c>
      <c r="BE51" s="40" t="s">
        <v>2278</v>
      </c>
      <c r="BF51" s="40" t="s">
        <v>99</v>
      </c>
      <c r="BG51" s="40" t="s">
        <v>31</v>
      </c>
      <c r="BH51" s="40" t="s">
        <v>2279</v>
      </c>
      <c r="BI51" s="40">
        <v>15</v>
      </c>
      <c r="BJ51" s="40">
        <v>35</v>
      </c>
      <c r="BK51" s="40">
        <v>50</v>
      </c>
      <c r="BL51" s="40" t="s">
        <v>2280</v>
      </c>
      <c r="BM51" s="40" t="s">
        <v>2281</v>
      </c>
      <c r="BN51" s="40" t="s">
        <v>2282</v>
      </c>
      <c r="BO51" s="40" t="s">
        <v>2283</v>
      </c>
      <c r="BP51" s="40" t="s">
        <v>1555</v>
      </c>
      <c r="BQ51" s="40" t="s">
        <v>2284</v>
      </c>
      <c r="BR51" s="40" t="s">
        <v>2285</v>
      </c>
      <c r="BS51" s="40" t="s">
        <v>2286</v>
      </c>
      <c r="BT51" s="40" t="s">
        <v>2273</v>
      </c>
      <c r="BU51" s="40" t="s">
        <v>2287</v>
      </c>
      <c r="BV51" s="40" t="s">
        <v>2288</v>
      </c>
      <c r="BW51" s="40" t="s">
        <v>2289</v>
      </c>
      <c r="BX51" s="40" t="s">
        <v>1555</v>
      </c>
      <c r="BY51" s="40" t="s">
        <v>2290</v>
      </c>
      <c r="BZ51" s="40" t="s">
        <v>2291</v>
      </c>
      <c r="CA51" s="40" t="s">
        <v>2292</v>
      </c>
      <c r="CB51" s="40" t="s">
        <v>1555</v>
      </c>
      <c r="CC51" s="40" t="s">
        <v>2293</v>
      </c>
      <c r="CD51" s="40" t="s">
        <v>2294</v>
      </c>
      <c r="CE51" s="40" t="s">
        <v>2295</v>
      </c>
      <c r="CF51" s="40" t="s">
        <v>1555</v>
      </c>
      <c r="CG51" s="40" t="s">
        <v>2296</v>
      </c>
      <c r="CH51" s="40" t="s">
        <v>2297</v>
      </c>
      <c r="CI51" s="40" t="s">
        <v>2298</v>
      </c>
      <c r="CJ51" s="40" t="s">
        <v>1555</v>
      </c>
      <c r="CK51" s="40"/>
      <c r="CL51" s="40"/>
      <c r="CM51" s="40"/>
      <c r="CN51" s="40"/>
      <c r="CO51" s="40"/>
      <c r="CP51" s="40"/>
      <c r="CQ51" s="40"/>
      <c r="CR51" s="40"/>
      <c r="CS51" s="40"/>
      <c r="CT51" s="40"/>
      <c r="CU51" s="40"/>
      <c r="CV51" s="40"/>
      <c r="CW51" s="40" t="s">
        <v>2299</v>
      </c>
      <c r="CX51" s="40" t="s">
        <v>2300</v>
      </c>
      <c r="CY51" s="40" t="s">
        <v>2256</v>
      </c>
      <c r="CZ51" s="40" t="s">
        <v>2301</v>
      </c>
      <c r="DA51" s="40" t="s">
        <v>2278</v>
      </c>
      <c r="DB51" s="40" t="s">
        <v>519</v>
      </c>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1"/>
      <c r="EV51" s="41"/>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1"/>
      <c r="GR51" s="41"/>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c r="IT51" s="40"/>
      <c r="IU51" s="40"/>
      <c r="IV51" s="40"/>
      <c r="IW51" s="40"/>
      <c r="IX51" s="40"/>
      <c r="IY51" s="40"/>
      <c r="IZ51" s="40"/>
      <c r="JA51" s="40"/>
      <c r="JB51" s="40"/>
      <c r="JC51" s="40"/>
      <c r="JD51" s="40"/>
      <c r="JE51" s="40"/>
      <c r="JF51" s="40"/>
      <c r="JG51" s="40"/>
      <c r="JH51" s="40"/>
      <c r="JI51" s="40"/>
      <c r="JJ51" s="40"/>
      <c r="JK51" s="40"/>
      <c r="JL51" s="40"/>
      <c r="JM51" s="40"/>
      <c r="JN51" s="40"/>
      <c r="JO51" s="40"/>
      <c r="JP51" s="40"/>
      <c r="JQ51" s="40"/>
      <c r="JR51" s="40"/>
      <c r="JS51" s="40"/>
      <c r="JT51" s="40"/>
      <c r="JU51" s="40"/>
      <c r="JV51" s="40"/>
      <c r="JW51" s="40"/>
      <c r="JX51" s="40"/>
      <c r="JY51" s="40"/>
      <c r="JZ51" s="40"/>
      <c r="KA51" s="40"/>
      <c r="KB51" s="40"/>
      <c r="KC51" s="40"/>
      <c r="KD51" s="40"/>
      <c r="KE51" s="40"/>
      <c r="KF51" s="40"/>
      <c r="KG51" s="40"/>
      <c r="KH51" s="40"/>
      <c r="KI51" s="41"/>
      <c r="KJ51" s="41"/>
      <c r="KK51" s="40"/>
      <c r="KL51" s="40"/>
      <c r="KM51" s="40"/>
      <c r="KN51" s="40"/>
      <c r="KO51" s="40"/>
      <c r="KP51" s="40"/>
      <c r="KQ51" s="40"/>
      <c r="KR51" s="40"/>
      <c r="KS51" s="40"/>
      <c r="KT51" s="40"/>
      <c r="KU51" s="40"/>
      <c r="KV51" s="40"/>
      <c r="KW51" s="40"/>
      <c r="KX51" s="40"/>
      <c r="KY51" s="40"/>
      <c r="KZ51" s="40"/>
      <c r="LA51" s="40"/>
      <c r="LB51" s="40"/>
      <c r="LC51" s="40"/>
      <c r="LD51" s="40"/>
      <c r="LE51" s="40"/>
      <c r="LF51" s="40"/>
      <c r="LG51" s="40"/>
      <c r="LH51" s="40"/>
      <c r="LI51" s="40"/>
      <c r="LJ51" s="40"/>
      <c r="LK51" s="40"/>
      <c r="LL51" s="40"/>
      <c r="LM51" s="40"/>
      <c r="LN51" s="40"/>
      <c r="LO51" s="40"/>
      <c r="LP51" s="40"/>
      <c r="LQ51" s="40"/>
      <c r="LR51" s="40"/>
      <c r="LS51" s="40"/>
      <c r="LT51" s="40"/>
      <c r="LU51" s="40"/>
      <c r="LV51" s="40"/>
      <c r="LW51" s="40"/>
      <c r="LX51" s="40"/>
      <c r="LY51" s="40"/>
      <c r="LZ51" s="40"/>
      <c r="MA51" s="40"/>
      <c r="MB51" s="40"/>
      <c r="MC51" s="40"/>
      <c r="MD51" s="40"/>
      <c r="ME51" s="40"/>
      <c r="MF51" s="40"/>
      <c r="MG51" s="40"/>
      <c r="MH51" s="40"/>
      <c r="MI51" s="40"/>
      <c r="MJ51" s="40"/>
      <c r="MK51" s="40"/>
      <c r="ML51" s="40"/>
      <c r="MM51" s="40"/>
      <c r="MN51" s="40"/>
      <c r="MO51" s="40"/>
      <c r="MP51" s="40"/>
      <c r="MQ51" s="40"/>
      <c r="MR51" s="40"/>
      <c r="MS51" s="40"/>
      <c r="MT51" s="40"/>
      <c r="MU51" s="40"/>
      <c r="MV51" s="40"/>
      <c r="MW51" s="40"/>
      <c r="MX51" s="40"/>
      <c r="MY51" s="40"/>
      <c r="MZ51" s="40"/>
      <c r="NA51" s="40"/>
      <c r="NB51" s="40"/>
      <c r="NC51" s="40"/>
      <c r="ND51" s="40"/>
      <c r="NE51" s="40"/>
      <c r="NF51" s="40"/>
      <c r="NG51" s="40"/>
      <c r="NH51" s="40"/>
      <c r="NI51" s="40"/>
      <c r="NJ51" s="40"/>
      <c r="NK51" s="40"/>
      <c r="NL51" s="40"/>
      <c r="NM51" s="40"/>
      <c r="NN51" s="40"/>
      <c r="NO51" s="40"/>
      <c r="NP51" s="40"/>
      <c r="NQ51" s="40"/>
      <c r="NR51" s="40"/>
      <c r="NS51" s="40"/>
      <c r="NT51" s="40"/>
      <c r="NU51" s="40"/>
      <c r="NV51" s="40"/>
      <c r="NW51" s="40"/>
      <c r="NX51" s="40"/>
      <c r="NY51" s="40"/>
      <c r="NZ51" s="40"/>
      <c r="OA51" s="40"/>
      <c r="OB51" s="40"/>
      <c r="OC51" s="40"/>
      <c r="OD51" s="40"/>
      <c r="OE51" s="40"/>
      <c r="OF51" s="40"/>
      <c r="OG51" s="40"/>
      <c r="OH51" s="40"/>
      <c r="OI51" s="40"/>
      <c r="OJ51" s="40"/>
      <c r="OK51" s="40"/>
      <c r="OL51" s="40"/>
      <c r="OM51" s="40"/>
      <c r="ON51" s="40"/>
      <c r="OO51" s="40"/>
      <c r="OP51" s="40"/>
      <c r="OQ51" s="40"/>
      <c r="OR51" s="40"/>
      <c r="OS51" s="40"/>
      <c r="OT51" s="40"/>
      <c r="OU51" s="40"/>
      <c r="OV51" s="40"/>
      <c r="OW51" s="40"/>
      <c r="OX51" s="40"/>
      <c r="OY51" s="40"/>
      <c r="OZ51" s="40"/>
      <c r="PA51" s="40"/>
      <c r="PB51" s="40"/>
      <c r="PC51" s="40"/>
      <c r="PD51" s="40"/>
      <c r="PE51" s="40"/>
      <c r="PF51" s="40"/>
      <c r="PG51" s="40"/>
      <c r="PH51" s="40"/>
      <c r="PI51" s="40"/>
      <c r="PJ51" s="40"/>
      <c r="PK51" s="40"/>
      <c r="PL51" s="40"/>
      <c r="PM51" s="40"/>
      <c r="PN51" s="40"/>
      <c r="PO51" s="40"/>
      <c r="PP51" s="40"/>
      <c r="PQ51" s="40"/>
      <c r="PR51" s="40"/>
      <c r="PS51" s="40"/>
      <c r="PT51" s="40"/>
      <c r="PU51" s="40"/>
      <c r="PV51" s="40"/>
      <c r="PW51" s="40"/>
      <c r="PX51" s="40"/>
      <c r="PY51" s="40"/>
      <c r="PZ51" s="40"/>
      <c r="QA51" s="40"/>
      <c r="QB51" s="40"/>
      <c r="QC51" s="40"/>
      <c r="QD51" s="40"/>
      <c r="QE51" s="40"/>
      <c r="QF51" s="40"/>
      <c r="QG51" s="40"/>
      <c r="QH51" s="40"/>
      <c r="QI51" s="40"/>
      <c r="QJ51" s="40"/>
      <c r="QK51" s="40"/>
      <c r="QL51" s="40"/>
      <c r="QM51" s="40"/>
      <c r="QN51" s="40"/>
      <c r="QO51" s="40"/>
      <c r="QP51" s="40"/>
      <c r="QQ51" s="40"/>
      <c r="QR51" s="40"/>
      <c r="QS51" s="40"/>
      <c r="QT51" s="40"/>
      <c r="QU51" s="40"/>
      <c r="QV51" s="40"/>
      <c r="QW51" s="40"/>
      <c r="QX51" s="40"/>
      <c r="QY51" s="40"/>
      <c r="QZ51" s="40"/>
      <c r="RA51" s="40"/>
      <c r="RB51" s="40"/>
      <c r="RC51" s="40"/>
      <c r="RD51" s="40"/>
      <c r="RE51" s="40"/>
      <c r="RF51" s="40"/>
      <c r="RG51" s="40"/>
      <c r="RH51" s="40"/>
      <c r="RI51" s="40"/>
      <c r="RJ51" s="40"/>
      <c r="RK51" s="40"/>
      <c r="RL51" s="40"/>
      <c r="RM51" s="40"/>
      <c r="RN51" s="40"/>
      <c r="RO51" s="40"/>
      <c r="RP51" s="40"/>
      <c r="RQ51" s="40"/>
      <c r="RR51" s="40"/>
      <c r="RS51" s="40"/>
      <c r="RT51" s="40"/>
      <c r="RU51" s="40"/>
      <c r="RV51" s="40"/>
      <c r="RW51" s="40" t="s">
        <v>1560</v>
      </c>
      <c r="RX51" s="40" t="s">
        <v>1118</v>
      </c>
      <c r="RY51" s="40" t="s">
        <v>1119</v>
      </c>
      <c r="RZ51" s="40" t="s">
        <v>661</v>
      </c>
      <c r="SA51" s="40" t="s">
        <v>1033</v>
      </c>
      <c r="SB51" s="40" t="s">
        <v>1034</v>
      </c>
      <c r="SC51" s="40" t="s">
        <v>693</v>
      </c>
      <c r="SD51" s="40" t="s">
        <v>1121</v>
      </c>
      <c r="SE51" s="40" t="s">
        <v>695</v>
      </c>
      <c r="SF51" s="40" t="s">
        <v>663</v>
      </c>
      <c r="SG51" s="40"/>
      <c r="SH51" s="40"/>
      <c r="SI51" s="40"/>
      <c r="SJ51" s="40"/>
      <c r="SK51" s="40"/>
      <c r="SL51" s="40"/>
      <c r="SM51" s="40"/>
      <c r="SN51" s="40"/>
      <c r="SO51" s="40"/>
      <c r="SP51" s="40"/>
      <c r="SQ51" s="40"/>
      <c r="SR51" s="40"/>
      <c r="SS51" s="40"/>
      <c r="ST51" s="40"/>
      <c r="SU51" s="40"/>
      <c r="SV51" s="40"/>
      <c r="SW51" s="40"/>
      <c r="SX51" s="40"/>
      <c r="SY51" s="40"/>
      <c r="SZ51" s="40"/>
      <c r="TA51" s="40"/>
      <c r="TB51" s="40"/>
      <c r="TC51" s="40"/>
      <c r="TD51" s="40"/>
      <c r="TE51" s="40"/>
      <c r="TF51" s="40"/>
      <c r="TG51" s="40"/>
      <c r="TH51" s="40"/>
      <c r="TI51" s="40"/>
      <c r="TJ51" s="40"/>
      <c r="TK51" s="40" t="s">
        <v>2302</v>
      </c>
      <c r="TL51" s="40" t="s">
        <v>2258</v>
      </c>
      <c r="TM51" s="40" t="s">
        <v>2303</v>
      </c>
      <c r="TN51" s="40" t="s">
        <v>2304</v>
      </c>
      <c r="TO51" s="40" t="s">
        <v>2305</v>
      </c>
      <c r="TP51" s="40" t="s">
        <v>2259</v>
      </c>
      <c r="TQ51" s="40" t="s">
        <v>2306</v>
      </c>
      <c r="TR51" s="40" t="s">
        <v>2260</v>
      </c>
      <c r="TS51" s="40" t="s">
        <v>2307</v>
      </c>
      <c r="TT51" s="40" t="s">
        <v>2308</v>
      </c>
      <c r="TU51" s="40" t="s">
        <v>2309</v>
      </c>
      <c r="TV51" s="40" t="s">
        <v>2310</v>
      </c>
      <c r="TW51" s="40"/>
      <c r="TX51" s="40"/>
      <c r="TY51" s="40"/>
      <c r="TZ51" s="40"/>
      <c r="UA51" s="40"/>
      <c r="UB51" s="40"/>
      <c r="UC51" s="40"/>
      <c r="UD51" s="40"/>
      <c r="UE51" s="40"/>
    </row>
    <row r="52" spans="1:551" s="43" customFormat="1" ht="15" customHeight="1" x14ac:dyDescent="0.25">
      <c r="A52" s="40" t="s">
        <v>276</v>
      </c>
      <c r="B52" s="40" t="s">
        <v>100</v>
      </c>
      <c r="C52" s="40" t="s">
        <v>585</v>
      </c>
      <c r="D52" s="40" t="s">
        <v>625</v>
      </c>
      <c r="E52" s="40" t="s">
        <v>98</v>
      </c>
      <c r="F52" s="40">
        <v>13</v>
      </c>
      <c r="G52" s="40">
        <v>32</v>
      </c>
      <c r="H52" s="40">
        <v>45</v>
      </c>
      <c r="I52" s="40">
        <v>4</v>
      </c>
      <c r="J52" s="40" t="s">
        <v>2311</v>
      </c>
      <c r="K52" s="40" t="s">
        <v>10</v>
      </c>
      <c r="L52" s="40" t="s">
        <v>2312</v>
      </c>
      <c r="M52" s="40">
        <v>2</v>
      </c>
      <c r="N52" s="40">
        <v>10</v>
      </c>
      <c r="O52" s="40">
        <v>12</v>
      </c>
      <c r="P52" s="40" t="s">
        <v>2313</v>
      </c>
      <c r="Q52" s="40" t="s">
        <v>2314</v>
      </c>
      <c r="R52" s="40" t="s">
        <v>2315</v>
      </c>
      <c r="S52" s="40" t="s">
        <v>2316</v>
      </c>
      <c r="T52" s="40" t="s">
        <v>2317</v>
      </c>
      <c r="U52" s="40" t="s">
        <v>2318</v>
      </c>
      <c r="V52" s="40" t="s">
        <v>3745</v>
      </c>
      <c r="W52" s="40" t="s">
        <v>3746</v>
      </c>
      <c r="X52" s="40" t="s">
        <v>2317</v>
      </c>
      <c r="Y52" s="40" t="s">
        <v>2319</v>
      </c>
      <c r="Z52" s="40" t="s">
        <v>2320</v>
      </c>
      <c r="AA52" s="40" t="s">
        <v>2321</v>
      </c>
      <c r="AB52" s="40" t="s">
        <v>2317</v>
      </c>
      <c r="AC52" s="40" t="s">
        <v>2322</v>
      </c>
      <c r="AD52" s="40" t="s">
        <v>2323</v>
      </c>
      <c r="AE52" s="40" t="s">
        <v>3747</v>
      </c>
      <c r="AF52" s="40" t="s">
        <v>2324</v>
      </c>
      <c r="AG52" s="40"/>
      <c r="AH52" s="40"/>
      <c r="AI52" s="40"/>
      <c r="AJ52" s="40"/>
      <c r="AK52" s="40"/>
      <c r="AL52" s="40"/>
      <c r="AM52" s="40"/>
      <c r="AN52" s="40"/>
      <c r="AO52" s="40"/>
      <c r="AP52" s="40"/>
      <c r="AQ52" s="40"/>
      <c r="AR52" s="40"/>
      <c r="AS52" s="40"/>
      <c r="AT52" s="40"/>
      <c r="AU52" s="40"/>
      <c r="AV52" s="40"/>
      <c r="AW52" s="40"/>
      <c r="AX52" s="40"/>
      <c r="AY52" s="40"/>
      <c r="AZ52" s="40"/>
      <c r="BA52" s="40" t="s">
        <v>3748</v>
      </c>
      <c r="BB52" s="40" t="s">
        <v>3749</v>
      </c>
      <c r="BC52" s="40" t="s">
        <v>1539</v>
      </c>
      <c r="BD52" s="40" t="s">
        <v>2325</v>
      </c>
      <c r="BE52" s="40" t="s">
        <v>2326</v>
      </c>
      <c r="BF52" s="40" t="s">
        <v>101</v>
      </c>
      <c r="BG52" s="40" t="s">
        <v>31</v>
      </c>
      <c r="BH52" s="40" t="s">
        <v>102</v>
      </c>
      <c r="BI52" s="40">
        <v>4</v>
      </c>
      <c r="BJ52" s="40">
        <v>8</v>
      </c>
      <c r="BK52" s="40">
        <v>12</v>
      </c>
      <c r="BL52" s="40" t="s">
        <v>2327</v>
      </c>
      <c r="BM52" s="40" t="s">
        <v>2328</v>
      </c>
      <c r="BN52" s="40" t="s">
        <v>2329</v>
      </c>
      <c r="BO52" s="40" t="s">
        <v>2330</v>
      </c>
      <c r="BP52" s="40" t="s">
        <v>2331</v>
      </c>
      <c r="BQ52" s="40" t="s">
        <v>2332</v>
      </c>
      <c r="BR52" s="40" t="s">
        <v>2333</v>
      </c>
      <c r="BS52" s="40" t="s">
        <v>2334</v>
      </c>
      <c r="BT52" s="40" t="s">
        <v>2331</v>
      </c>
      <c r="BU52" s="40" t="s">
        <v>2335</v>
      </c>
      <c r="BV52" s="40" t="s">
        <v>3750</v>
      </c>
      <c r="BW52" s="40" t="s">
        <v>2336</v>
      </c>
      <c r="BX52" s="40" t="s">
        <v>2317</v>
      </c>
      <c r="BY52" s="40" t="s">
        <v>3751</v>
      </c>
      <c r="BZ52" s="40" t="s">
        <v>3752</v>
      </c>
      <c r="CA52" s="40" t="s">
        <v>3753</v>
      </c>
      <c r="CB52" s="40" t="s">
        <v>3754</v>
      </c>
      <c r="CC52" s="40" t="s">
        <v>2337</v>
      </c>
      <c r="CD52" s="40" t="s">
        <v>3755</v>
      </c>
      <c r="CE52" s="40" t="s">
        <v>2338</v>
      </c>
      <c r="CF52" s="40" t="s">
        <v>3754</v>
      </c>
      <c r="CG52" s="40"/>
      <c r="CH52" s="40"/>
      <c r="CI52" s="40"/>
      <c r="CJ52" s="40"/>
      <c r="CK52" s="40"/>
      <c r="CL52" s="40"/>
      <c r="CM52" s="40"/>
      <c r="CN52" s="40"/>
      <c r="CO52" s="40"/>
      <c r="CP52" s="40"/>
      <c r="CQ52" s="40"/>
      <c r="CR52" s="40"/>
      <c r="CS52" s="40"/>
      <c r="CT52" s="40"/>
      <c r="CU52" s="40"/>
      <c r="CV52" s="40"/>
      <c r="CW52" s="40" t="s">
        <v>2339</v>
      </c>
      <c r="CX52" s="40" t="s">
        <v>2340</v>
      </c>
      <c r="CY52" s="40" t="s">
        <v>1539</v>
      </c>
      <c r="CZ52" s="40" t="s">
        <v>2325</v>
      </c>
      <c r="DA52" s="40" t="s">
        <v>2341</v>
      </c>
      <c r="DB52" s="40" t="s">
        <v>101</v>
      </c>
      <c r="DC52" s="40" t="s">
        <v>32</v>
      </c>
      <c r="DD52" s="40" t="s">
        <v>2342</v>
      </c>
      <c r="DE52" s="40">
        <v>5</v>
      </c>
      <c r="DF52" s="40">
        <v>8</v>
      </c>
      <c r="DG52" s="40">
        <v>13</v>
      </c>
      <c r="DH52" s="40" t="s">
        <v>2343</v>
      </c>
      <c r="DI52" s="40" t="s">
        <v>2344</v>
      </c>
      <c r="DJ52" s="40" t="s">
        <v>3756</v>
      </c>
      <c r="DK52" s="40" t="s">
        <v>2345</v>
      </c>
      <c r="DL52" s="40" t="s">
        <v>2317</v>
      </c>
      <c r="DM52" s="40" t="s">
        <v>2346</v>
      </c>
      <c r="DN52" s="40" t="s">
        <v>3757</v>
      </c>
      <c r="DO52" s="40" t="s">
        <v>2347</v>
      </c>
      <c r="DP52" s="40" t="s">
        <v>2317</v>
      </c>
      <c r="DQ52" s="40" t="s">
        <v>2348</v>
      </c>
      <c r="DR52" s="40" t="s">
        <v>3758</v>
      </c>
      <c r="DS52" s="40" t="s">
        <v>2349</v>
      </c>
      <c r="DT52" s="40" t="s">
        <v>2317</v>
      </c>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t="s">
        <v>3759</v>
      </c>
      <c r="ET52" s="40" t="s">
        <v>3760</v>
      </c>
      <c r="EU52" s="40" t="s">
        <v>2350</v>
      </c>
      <c r="EV52" s="40" t="s">
        <v>2325</v>
      </c>
      <c r="EW52" s="40" t="s">
        <v>2351</v>
      </c>
      <c r="EX52" s="40" t="s">
        <v>101</v>
      </c>
      <c r="EY52" s="40" t="s">
        <v>33</v>
      </c>
      <c r="EZ52" s="40" t="s">
        <v>2352</v>
      </c>
      <c r="FA52" s="40">
        <v>2</v>
      </c>
      <c r="FB52" s="40">
        <v>6</v>
      </c>
      <c r="FC52" s="40">
        <v>8</v>
      </c>
      <c r="FD52" s="40" t="s">
        <v>2353</v>
      </c>
      <c r="FE52" s="40" t="s">
        <v>2354</v>
      </c>
      <c r="FF52" s="40" t="s">
        <v>2355</v>
      </c>
      <c r="FG52" s="40" t="s">
        <v>2356</v>
      </c>
      <c r="FH52" s="40" t="s">
        <v>2317</v>
      </c>
      <c r="FI52" s="40" t="s">
        <v>2357</v>
      </c>
      <c r="FJ52" s="40" t="s">
        <v>2358</v>
      </c>
      <c r="FK52" s="40" t="s">
        <v>2359</v>
      </c>
      <c r="FL52" s="40" t="s">
        <v>2317</v>
      </c>
      <c r="FM52" s="40" t="s">
        <v>2360</v>
      </c>
      <c r="FN52" s="40" t="s">
        <v>2361</v>
      </c>
      <c r="FO52" s="40" t="s">
        <v>2362</v>
      </c>
      <c r="FP52" s="40" t="s">
        <v>2317</v>
      </c>
      <c r="FQ52" s="40" t="s">
        <v>2363</v>
      </c>
      <c r="FR52" s="40" t="s">
        <v>2364</v>
      </c>
      <c r="FS52" s="40" t="s">
        <v>2365</v>
      </c>
      <c r="FT52" s="40" t="s">
        <v>2317</v>
      </c>
      <c r="FU52" s="40"/>
      <c r="FV52" s="40"/>
      <c r="FW52" s="40"/>
      <c r="FX52" s="40"/>
      <c r="FY52" s="40"/>
      <c r="FZ52" s="40"/>
      <c r="GA52" s="40"/>
      <c r="GB52" s="40"/>
      <c r="GC52" s="40"/>
      <c r="GD52" s="40"/>
      <c r="GE52" s="40"/>
      <c r="GF52" s="40"/>
      <c r="GG52" s="40"/>
      <c r="GH52" s="40"/>
      <c r="GI52" s="40"/>
      <c r="GJ52" s="40"/>
      <c r="GK52" s="40"/>
      <c r="GL52" s="40"/>
      <c r="GM52" s="40"/>
      <c r="GN52" s="40"/>
      <c r="GO52" s="40" t="s">
        <v>3761</v>
      </c>
      <c r="GP52" s="40" t="s">
        <v>3762</v>
      </c>
      <c r="GQ52" s="40" t="s">
        <v>2366</v>
      </c>
      <c r="GR52" s="40" t="s">
        <v>2367</v>
      </c>
      <c r="GS52" s="40" t="s">
        <v>2368</v>
      </c>
      <c r="GT52" s="40" t="s">
        <v>101</v>
      </c>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c r="IT52" s="40"/>
      <c r="IU52" s="40"/>
      <c r="IV52" s="40"/>
      <c r="IW52" s="40"/>
      <c r="IX52" s="40"/>
      <c r="IY52" s="40"/>
      <c r="IZ52" s="40"/>
      <c r="JA52" s="40"/>
      <c r="JB52" s="40"/>
      <c r="JC52" s="40"/>
      <c r="JD52" s="40"/>
      <c r="JE52" s="40"/>
      <c r="JF52" s="40"/>
      <c r="JG52" s="40"/>
      <c r="JH52" s="40"/>
      <c r="JI52" s="40"/>
      <c r="JJ52" s="40"/>
      <c r="JK52" s="40"/>
      <c r="JL52" s="40"/>
      <c r="JM52" s="40"/>
      <c r="JN52" s="40"/>
      <c r="JO52" s="40"/>
      <c r="JP52" s="40"/>
      <c r="JQ52" s="40"/>
      <c r="JR52" s="40"/>
      <c r="JS52" s="40"/>
      <c r="JT52" s="40"/>
      <c r="JU52" s="40"/>
      <c r="JV52" s="40"/>
      <c r="JW52" s="40"/>
      <c r="JX52" s="40"/>
      <c r="JY52" s="40"/>
      <c r="JZ52" s="40"/>
      <c r="KA52" s="40"/>
      <c r="KB52" s="40"/>
      <c r="KC52" s="40"/>
      <c r="KD52" s="40"/>
      <c r="KE52" s="40"/>
      <c r="KF52" s="40"/>
      <c r="KG52" s="40"/>
      <c r="KH52" s="40"/>
      <c r="KI52" s="41"/>
      <c r="KJ52" s="41"/>
      <c r="KK52" s="40"/>
      <c r="KL52" s="40"/>
      <c r="KM52" s="40"/>
      <c r="KN52" s="40"/>
      <c r="KO52" s="40"/>
      <c r="KP52" s="40"/>
      <c r="KQ52" s="40"/>
      <c r="KR52" s="40"/>
      <c r="KS52" s="40"/>
      <c r="KT52" s="40"/>
      <c r="KU52" s="40"/>
      <c r="KV52" s="40"/>
      <c r="KW52" s="40"/>
      <c r="KX52" s="40"/>
      <c r="KY52" s="40"/>
      <c r="KZ52" s="40"/>
      <c r="LA52" s="40"/>
      <c r="LB52" s="40"/>
      <c r="LC52" s="40"/>
      <c r="LD52" s="40"/>
      <c r="LE52" s="40"/>
      <c r="LF52" s="40"/>
      <c r="LG52" s="40"/>
      <c r="LH52" s="40"/>
      <c r="LI52" s="40"/>
      <c r="LJ52" s="40"/>
      <c r="LK52" s="40"/>
      <c r="LL52" s="40"/>
      <c r="LM52" s="40"/>
      <c r="LN52" s="40"/>
      <c r="LO52" s="40"/>
      <c r="LP52" s="40"/>
      <c r="LQ52" s="40"/>
      <c r="LR52" s="40"/>
      <c r="LS52" s="40"/>
      <c r="LT52" s="40"/>
      <c r="LU52" s="40"/>
      <c r="LV52" s="40"/>
      <c r="LW52" s="40"/>
      <c r="LX52" s="40"/>
      <c r="LY52" s="40"/>
      <c r="LZ52" s="40"/>
      <c r="MA52" s="40"/>
      <c r="MB52" s="40"/>
      <c r="MC52" s="40"/>
      <c r="MD52" s="40"/>
      <c r="ME52" s="40"/>
      <c r="MF52" s="40"/>
      <c r="MG52" s="40"/>
      <c r="MH52" s="40"/>
      <c r="MI52" s="40"/>
      <c r="MJ52" s="40"/>
      <c r="MK52" s="40"/>
      <c r="ML52" s="40"/>
      <c r="MM52" s="40"/>
      <c r="MN52" s="40"/>
      <c r="MO52" s="40"/>
      <c r="MP52" s="40"/>
      <c r="MQ52" s="40"/>
      <c r="MR52" s="40"/>
      <c r="MS52" s="40"/>
      <c r="MT52" s="40"/>
      <c r="MU52" s="40"/>
      <c r="MV52" s="40"/>
      <c r="MW52" s="40"/>
      <c r="MX52" s="40"/>
      <c r="MY52" s="40"/>
      <c r="MZ52" s="40"/>
      <c r="NA52" s="40"/>
      <c r="NB52" s="40"/>
      <c r="NC52" s="40"/>
      <c r="ND52" s="40"/>
      <c r="NE52" s="40"/>
      <c r="NF52" s="40"/>
      <c r="NG52" s="40"/>
      <c r="NH52" s="40"/>
      <c r="NI52" s="40"/>
      <c r="NJ52" s="40"/>
      <c r="NK52" s="40"/>
      <c r="NL52" s="40"/>
      <c r="NM52" s="40"/>
      <c r="NN52" s="40"/>
      <c r="NO52" s="40"/>
      <c r="NP52" s="40"/>
      <c r="NQ52" s="40"/>
      <c r="NR52" s="40"/>
      <c r="NS52" s="40"/>
      <c r="NT52" s="40"/>
      <c r="NU52" s="40"/>
      <c r="NV52" s="40"/>
      <c r="NW52" s="40"/>
      <c r="NX52" s="40"/>
      <c r="NY52" s="40"/>
      <c r="NZ52" s="40"/>
      <c r="OA52" s="40"/>
      <c r="OB52" s="40"/>
      <c r="OC52" s="40"/>
      <c r="OD52" s="40"/>
      <c r="OE52" s="40"/>
      <c r="OF52" s="40"/>
      <c r="OG52" s="40"/>
      <c r="OH52" s="40"/>
      <c r="OI52" s="40"/>
      <c r="OJ52" s="40"/>
      <c r="OK52" s="40"/>
      <c r="OL52" s="40"/>
      <c r="OM52" s="40"/>
      <c r="ON52" s="40"/>
      <c r="OO52" s="40"/>
      <c r="OP52" s="40"/>
      <c r="OQ52" s="40"/>
      <c r="OR52" s="40"/>
      <c r="OS52" s="40"/>
      <c r="OT52" s="40"/>
      <c r="OU52" s="40"/>
      <c r="OV52" s="40"/>
      <c r="OW52" s="40"/>
      <c r="OX52" s="40"/>
      <c r="OY52" s="40"/>
      <c r="OZ52" s="40"/>
      <c r="PA52" s="40"/>
      <c r="PB52" s="40"/>
      <c r="PC52" s="40"/>
      <c r="PD52" s="40"/>
      <c r="PE52" s="40"/>
      <c r="PF52" s="40"/>
      <c r="PG52" s="40"/>
      <c r="PH52" s="40"/>
      <c r="PI52" s="40"/>
      <c r="PJ52" s="40"/>
      <c r="PK52" s="40"/>
      <c r="PL52" s="40"/>
      <c r="PM52" s="40"/>
      <c r="PN52" s="40"/>
      <c r="PO52" s="40"/>
      <c r="PP52" s="40"/>
      <c r="PQ52" s="40"/>
      <c r="PR52" s="40"/>
      <c r="PS52" s="40"/>
      <c r="PT52" s="40"/>
      <c r="PU52" s="40"/>
      <c r="PV52" s="40"/>
      <c r="PW52" s="40"/>
      <c r="PX52" s="40"/>
      <c r="PY52" s="40"/>
      <c r="PZ52" s="40"/>
      <c r="QA52" s="40"/>
      <c r="QB52" s="40"/>
      <c r="QC52" s="40"/>
      <c r="QD52" s="40"/>
      <c r="QE52" s="40"/>
      <c r="QF52" s="40"/>
      <c r="QG52" s="40"/>
      <c r="QH52" s="40"/>
      <c r="QI52" s="40"/>
      <c r="QJ52" s="40"/>
      <c r="QK52" s="40"/>
      <c r="QL52" s="40"/>
      <c r="QM52" s="40"/>
      <c r="QN52" s="40"/>
      <c r="QO52" s="40"/>
      <c r="QP52" s="40"/>
      <c r="QQ52" s="40"/>
      <c r="QR52" s="40"/>
      <c r="QS52" s="40"/>
      <c r="QT52" s="40"/>
      <c r="QU52" s="40"/>
      <c r="QV52" s="40"/>
      <c r="QW52" s="40"/>
      <c r="QX52" s="40"/>
      <c r="QY52" s="40"/>
      <c r="QZ52" s="40"/>
      <c r="RA52" s="40"/>
      <c r="RB52" s="40"/>
      <c r="RC52" s="40"/>
      <c r="RD52" s="40"/>
      <c r="RE52" s="40"/>
      <c r="RF52" s="40"/>
      <c r="RG52" s="40"/>
      <c r="RH52" s="40"/>
      <c r="RI52" s="40"/>
      <c r="RJ52" s="40"/>
      <c r="RK52" s="40"/>
      <c r="RL52" s="40"/>
      <c r="RM52" s="40"/>
      <c r="RN52" s="40"/>
      <c r="RO52" s="40"/>
      <c r="RP52" s="40"/>
      <c r="RQ52" s="40"/>
      <c r="RR52" s="40"/>
      <c r="RS52" s="40"/>
      <c r="RT52" s="40"/>
      <c r="RU52" s="40"/>
      <c r="RV52" s="40"/>
      <c r="RW52" s="40" t="s">
        <v>1933</v>
      </c>
      <c r="RX52" s="40" t="s">
        <v>3317</v>
      </c>
      <c r="RY52" s="40" t="s">
        <v>1935</v>
      </c>
      <c r="RZ52" s="40" t="s">
        <v>3137</v>
      </c>
      <c r="SA52" s="40" t="s">
        <v>1936</v>
      </c>
      <c r="SB52" s="40" t="s">
        <v>3166</v>
      </c>
      <c r="SC52" s="40"/>
      <c r="SD52" s="40"/>
      <c r="SE52" s="40"/>
      <c r="SF52" s="40"/>
      <c r="SG52" s="40"/>
      <c r="SH52" s="40"/>
      <c r="SI52" s="40"/>
      <c r="SJ52" s="40"/>
      <c r="SK52" s="40"/>
      <c r="SL52" s="40"/>
      <c r="SM52" s="40"/>
      <c r="SN52" s="40"/>
      <c r="SO52" s="40"/>
      <c r="SP52" s="40"/>
      <c r="SQ52" s="40"/>
      <c r="SR52" s="40"/>
      <c r="SS52" s="40"/>
      <c r="ST52" s="40"/>
      <c r="SU52" s="40"/>
      <c r="SV52" s="40"/>
      <c r="SW52" s="40"/>
      <c r="SX52" s="40"/>
      <c r="SY52" s="40"/>
      <c r="SZ52" s="40"/>
      <c r="TA52" s="40"/>
      <c r="TB52" s="40"/>
      <c r="TC52" s="40"/>
      <c r="TD52" s="40"/>
      <c r="TE52" s="40"/>
      <c r="TF52" s="40"/>
      <c r="TG52" s="40"/>
      <c r="TH52" s="40"/>
      <c r="TI52" s="40"/>
      <c r="TJ52" s="40"/>
      <c r="TK52" s="40" t="s">
        <v>3763</v>
      </c>
      <c r="TL52" s="40" t="s">
        <v>3764</v>
      </c>
      <c r="TM52" s="40" t="s">
        <v>3765</v>
      </c>
      <c r="TN52" s="40" t="s">
        <v>3766</v>
      </c>
      <c r="TO52" s="40" t="s">
        <v>3767</v>
      </c>
      <c r="TP52" s="40"/>
      <c r="TQ52" s="40"/>
      <c r="TR52" s="40"/>
      <c r="TS52" s="40"/>
      <c r="TT52" s="40"/>
      <c r="TU52" s="40"/>
      <c r="TV52" s="40"/>
      <c r="TW52" s="40"/>
      <c r="TX52" s="40"/>
      <c r="TY52" s="40"/>
      <c r="TZ52" s="40"/>
      <c r="UA52" s="40"/>
      <c r="UB52" s="40"/>
      <c r="UC52" s="40"/>
      <c r="UD52" s="40"/>
      <c r="UE52" s="40"/>
    </row>
    <row r="53" spans="1:551" s="43" customFormat="1" ht="15" customHeight="1" x14ac:dyDescent="0.25">
      <c r="A53" s="40" t="s">
        <v>277</v>
      </c>
      <c r="B53" s="40" t="s">
        <v>2369</v>
      </c>
      <c r="C53" s="40" t="s">
        <v>585</v>
      </c>
      <c r="D53" s="40" t="s">
        <v>2370</v>
      </c>
      <c r="E53" s="40" t="s">
        <v>151</v>
      </c>
      <c r="F53" s="40">
        <v>24</v>
      </c>
      <c r="G53" s="40">
        <v>36</v>
      </c>
      <c r="H53" s="40">
        <v>60</v>
      </c>
      <c r="I53" s="40">
        <v>4</v>
      </c>
      <c r="J53" s="40" t="s">
        <v>2371</v>
      </c>
      <c r="K53" s="40" t="s">
        <v>10</v>
      </c>
      <c r="L53" s="40" t="s">
        <v>2372</v>
      </c>
      <c r="M53" s="40">
        <v>18</v>
      </c>
      <c r="N53" s="40">
        <v>12</v>
      </c>
      <c r="O53" s="40">
        <v>30</v>
      </c>
      <c r="P53" s="40" t="s">
        <v>2373</v>
      </c>
      <c r="Q53" s="40" t="s">
        <v>2374</v>
      </c>
      <c r="R53" s="40" t="s">
        <v>2375</v>
      </c>
      <c r="S53" s="40" t="s">
        <v>2376</v>
      </c>
      <c r="T53" s="40" t="s">
        <v>2377</v>
      </c>
      <c r="U53" s="40" t="s">
        <v>2378</v>
      </c>
      <c r="V53" s="40" t="s">
        <v>2379</v>
      </c>
      <c r="W53" s="40" t="s">
        <v>2380</v>
      </c>
      <c r="X53" s="40" t="s">
        <v>3174</v>
      </c>
      <c r="Y53" s="40" t="s">
        <v>2381</v>
      </c>
      <c r="Z53" s="40" t="s">
        <v>2382</v>
      </c>
      <c r="AA53" s="40" t="s">
        <v>2383</v>
      </c>
      <c r="AB53" s="40" t="s">
        <v>3174</v>
      </c>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t="s">
        <v>2384</v>
      </c>
      <c r="BB53" s="40" t="s">
        <v>2385</v>
      </c>
      <c r="BC53" s="40" t="s">
        <v>1836</v>
      </c>
      <c r="BD53" s="40" t="s">
        <v>1837</v>
      </c>
      <c r="BE53" s="40" t="s">
        <v>2386</v>
      </c>
      <c r="BF53" s="40" t="s">
        <v>101</v>
      </c>
      <c r="BG53" s="40" t="s">
        <v>31</v>
      </c>
      <c r="BH53" s="40" t="s">
        <v>2387</v>
      </c>
      <c r="BI53" s="40">
        <v>18</v>
      </c>
      <c r="BJ53" s="40">
        <v>12</v>
      </c>
      <c r="BK53" s="40">
        <v>30</v>
      </c>
      <c r="BL53" s="40" t="s">
        <v>2388</v>
      </c>
      <c r="BM53" s="40" t="s">
        <v>2389</v>
      </c>
      <c r="BN53" s="40" t="s">
        <v>2390</v>
      </c>
      <c r="BO53" s="40" t="s">
        <v>2391</v>
      </c>
      <c r="BP53" s="40"/>
      <c r="BQ53" s="40" t="s">
        <v>2392</v>
      </c>
      <c r="BR53" s="40" t="s">
        <v>2393</v>
      </c>
      <c r="BS53" s="40" t="s">
        <v>2394</v>
      </c>
      <c r="BT53" s="40" t="s">
        <v>3174</v>
      </c>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t="s">
        <v>2395</v>
      </c>
      <c r="CX53" s="40" t="s">
        <v>2396</v>
      </c>
      <c r="CY53" s="40" t="s">
        <v>1836</v>
      </c>
      <c r="CZ53" s="40" t="s">
        <v>1837</v>
      </c>
      <c r="DA53" s="40" t="s">
        <v>2397</v>
      </c>
      <c r="DB53" s="40" t="s">
        <v>101</v>
      </c>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1"/>
      <c r="EV53" s="41"/>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1"/>
      <c r="GR53" s="41"/>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c r="IT53" s="40"/>
      <c r="IU53" s="40"/>
      <c r="IV53" s="40"/>
      <c r="IW53" s="40"/>
      <c r="IX53" s="40"/>
      <c r="IY53" s="40"/>
      <c r="IZ53" s="40"/>
      <c r="JA53" s="40"/>
      <c r="JB53" s="40"/>
      <c r="JC53" s="40"/>
      <c r="JD53" s="40"/>
      <c r="JE53" s="40"/>
      <c r="JF53" s="40"/>
      <c r="JG53" s="40"/>
      <c r="JH53" s="40"/>
      <c r="JI53" s="40"/>
      <c r="JJ53" s="40"/>
      <c r="JK53" s="40"/>
      <c r="JL53" s="40"/>
      <c r="JM53" s="40"/>
      <c r="JN53" s="40"/>
      <c r="JO53" s="40"/>
      <c r="JP53" s="40"/>
      <c r="JQ53" s="40"/>
      <c r="JR53" s="40"/>
      <c r="JS53" s="40"/>
      <c r="JT53" s="40"/>
      <c r="JU53" s="40"/>
      <c r="JV53" s="40"/>
      <c r="JW53" s="40"/>
      <c r="JX53" s="40"/>
      <c r="JY53" s="40"/>
      <c r="JZ53" s="40"/>
      <c r="KA53" s="40"/>
      <c r="KB53" s="40"/>
      <c r="KC53" s="40"/>
      <c r="KD53" s="40"/>
      <c r="KE53" s="40"/>
      <c r="KF53" s="40"/>
      <c r="KG53" s="40"/>
      <c r="KH53" s="40"/>
      <c r="KI53" s="41"/>
      <c r="KJ53" s="41"/>
      <c r="KK53" s="40"/>
      <c r="KL53" s="40"/>
      <c r="KM53" s="40"/>
      <c r="KN53" s="40"/>
      <c r="KO53" s="40"/>
      <c r="KP53" s="40"/>
      <c r="KQ53" s="40"/>
      <c r="KR53" s="40"/>
      <c r="KS53" s="40"/>
      <c r="KT53" s="40"/>
      <c r="KU53" s="40"/>
      <c r="KV53" s="40"/>
      <c r="KW53" s="40"/>
      <c r="KX53" s="40"/>
      <c r="KY53" s="40"/>
      <c r="KZ53" s="40"/>
      <c r="LA53" s="40"/>
      <c r="LB53" s="40"/>
      <c r="LC53" s="40"/>
      <c r="LD53" s="40"/>
      <c r="LE53" s="40"/>
      <c r="LF53" s="40"/>
      <c r="LG53" s="40"/>
      <c r="LH53" s="40"/>
      <c r="LI53" s="40"/>
      <c r="LJ53" s="40"/>
      <c r="LK53" s="40"/>
      <c r="LL53" s="40"/>
      <c r="LM53" s="40"/>
      <c r="LN53" s="40"/>
      <c r="LO53" s="40"/>
      <c r="LP53" s="40"/>
      <c r="LQ53" s="40"/>
      <c r="LR53" s="40"/>
      <c r="LS53" s="40"/>
      <c r="LT53" s="40"/>
      <c r="LU53" s="40"/>
      <c r="LV53" s="40"/>
      <c r="LW53" s="40"/>
      <c r="LX53" s="40"/>
      <c r="LY53" s="40"/>
      <c r="LZ53" s="40"/>
      <c r="MA53" s="40"/>
      <c r="MB53" s="40"/>
      <c r="MC53" s="40"/>
      <c r="MD53" s="40"/>
      <c r="ME53" s="40"/>
      <c r="MF53" s="40"/>
      <c r="MG53" s="40"/>
      <c r="MH53" s="40"/>
      <c r="MI53" s="40"/>
      <c r="MJ53" s="40"/>
      <c r="MK53" s="40"/>
      <c r="ML53" s="40"/>
      <c r="MM53" s="40"/>
      <c r="MN53" s="40"/>
      <c r="MO53" s="40"/>
      <c r="MP53" s="40"/>
      <c r="MQ53" s="40"/>
      <c r="MR53" s="40"/>
      <c r="MS53" s="40"/>
      <c r="MT53" s="40"/>
      <c r="MU53" s="40"/>
      <c r="MV53" s="40"/>
      <c r="MW53" s="40"/>
      <c r="MX53" s="40"/>
      <c r="MY53" s="40"/>
      <c r="MZ53" s="40"/>
      <c r="NA53" s="40"/>
      <c r="NB53" s="40"/>
      <c r="NC53" s="40"/>
      <c r="ND53" s="40"/>
      <c r="NE53" s="40"/>
      <c r="NF53" s="40"/>
      <c r="NG53" s="40"/>
      <c r="NH53" s="40"/>
      <c r="NI53" s="40"/>
      <c r="NJ53" s="40"/>
      <c r="NK53" s="40"/>
      <c r="NL53" s="40"/>
      <c r="NM53" s="40"/>
      <c r="NN53" s="40"/>
      <c r="NO53" s="40"/>
      <c r="NP53" s="40"/>
      <c r="NQ53" s="40"/>
      <c r="NR53" s="40"/>
      <c r="NS53" s="40"/>
      <c r="NT53" s="40"/>
      <c r="NU53" s="40"/>
      <c r="NV53" s="40"/>
      <c r="NW53" s="40"/>
      <c r="NX53" s="40"/>
      <c r="NY53" s="40"/>
      <c r="NZ53" s="40"/>
      <c r="OA53" s="40"/>
      <c r="OB53" s="40"/>
      <c r="OC53" s="40"/>
      <c r="OD53" s="40"/>
      <c r="OE53" s="40"/>
      <c r="OF53" s="40"/>
      <c r="OG53" s="40"/>
      <c r="OH53" s="40"/>
      <c r="OI53" s="40"/>
      <c r="OJ53" s="40"/>
      <c r="OK53" s="40"/>
      <c r="OL53" s="40"/>
      <c r="OM53" s="40"/>
      <c r="ON53" s="40"/>
      <c r="OO53" s="40"/>
      <c r="OP53" s="40"/>
      <c r="OQ53" s="40"/>
      <c r="OR53" s="40"/>
      <c r="OS53" s="40"/>
      <c r="OT53" s="40"/>
      <c r="OU53" s="40"/>
      <c r="OV53" s="40"/>
      <c r="OW53" s="40"/>
      <c r="OX53" s="40"/>
      <c r="OY53" s="40"/>
      <c r="OZ53" s="40"/>
      <c r="PA53" s="40"/>
      <c r="PB53" s="40"/>
      <c r="PC53" s="40"/>
      <c r="PD53" s="40"/>
      <c r="PE53" s="40"/>
      <c r="PF53" s="40"/>
      <c r="PG53" s="40"/>
      <c r="PH53" s="40"/>
      <c r="PI53" s="40"/>
      <c r="PJ53" s="40"/>
      <c r="PK53" s="40"/>
      <c r="PL53" s="40"/>
      <c r="PM53" s="40"/>
      <c r="PN53" s="40"/>
      <c r="PO53" s="40"/>
      <c r="PP53" s="40"/>
      <c r="PQ53" s="40"/>
      <c r="PR53" s="40"/>
      <c r="PS53" s="40"/>
      <c r="PT53" s="40"/>
      <c r="PU53" s="40"/>
      <c r="PV53" s="40"/>
      <c r="PW53" s="40"/>
      <c r="PX53" s="40"/>
      <c r="PY53" s="40"/>
      <c r="PZ53" s="40"/>
      <c r="QA53" s="40"/>
      <c r="QB53" s="40"/>
      <c r="QC53" s="40"/>
      <c r="QD53" s="40"/>
      <c r="QE53" s="40"/>
      <c r="QF53" s="40"/>
      <c r="QG53" s="40"/>
      <c r="QH53" s="40"/>
      <c r="QI53" s="40"/>
      <c r="QJ53" s="40"/>
      <c r="QK53" s="40"/>
      <c r="QL53" s="40"/>
      <c r="QM53" s="40"/>
      <c r="QN53" s="40"/>
      <c r="QO53" s="40"/>
      <c r="QP53" s="40"/>
      <c r="QQ53" s="40"/>
      <c r="QR53" s="40"/>
      <c r="QS53" s="40"/>
      <c r="QT53" s="40"/>
      <c r="QU53" s="40"/>
      <c r="QV53" s="40"/>
      <c r="QW53" s="40"/>
      <c r="QX53" s="40"/>
      <c r="QY53" s="40"/>
      <c r="QZ53" s="40"/>
      <c r="RA53" s="40"/>
      <c r="RB53" s="40"/>
      <c r="RC53" s="40"/>
      <c r="RD53" s="40"/>
      <c r="RE53" s="40"/>
      <c r="RF53" s="40"/>
      <c r="RG53" s="40"/>
      <c r="RH53" s="40"/>
      <c r="RI53" s="40"/>
      <c r="RJ53" s="40"/>
      <c r="RK53" s="40"/>
      <c r="RL53" s="40"/>
      <c r="RM53" s="40"/>
      <c r="RN53" s="40"/>
      <c r="RO53" s="40"/>
      <c r="RP53" s="40"/>
      <c r="RQ53" s="40"/>
      <c r="RR53" s="40"/>
      <c r="RS53" s="40"/>
      <c r="RT53" s="40"/>
      <c r="RU53" s="40"/>
      <c r="RV53" s="40"/>
      <c r="RW53" s="40" t="s">
        <v>2398</v>
      </c>
      <c r="RX53" s="40" t="s">
        <v>1850</v>
      </c>
      <c r="RY53" s="40"/>
      <c r="RZ53" s="40"/>
      <c r="SA53" s="40"/>
      <c r="SB53" s="40"/>
      <c r="SC53" s="40"/>
      <c r="SD53" s="40"/>
      <c r="SE53" s="40"/>
      <c r="SF53" s="40"/>
      <c r="SG53" s="40"/>
      <c r="SH53" s="40"/>
      <c r="SI53" s="40"/>
      <c r="SJ53" s="40"/>
      <c r="SK53" s="40"/>
      <c r="SL53" s="40"/>
      <c r="SM53" s="40"/>
      <c r="SN53" s="40"/>
      <c r="SO53" s="40"/>
      <c r="SP53" s="40"/>
      <c r="SQ53" s="40"/>
      <c r="SR53" s="40"/>
      <c r="SS53" s="40"/>
      <c r="ST53" s="40"/>
      <c r="SU53" s="40"/>
      <c r="SV53" s="40"/>
      <c r="SW53" s="40"/>
      <c r="SX53" s="40"/>
      <c r="SY53" s="40"/>
      <c r="SZ53" s="40"/>
      <c r="TA53" s="40"/>
      <c r="TB53" s="40"/>
      <c r="TC53" s="40"/>
      <c r="TD53" s="40"/>
      <c r="TE53" s="40"/>
      <c r="TF53" s="40"/>
      <c r="TG53" s="40"/>
      <c r="TH53" s="40"/>
      <c r="TI53" s="40"/>
      <c r="TJ53" s="40"/>
      <c r="TK53" s="40" t="s">
        <v>1851</v>
      </c>
      <c r="TL53" s="40" t="s">
        <v>1852</v>
      </c>
      <c r="TM53" s="40" t="s">
        <v>1853</v>
      </c>
      <c r="TN53" s="40" t="s">
        <v>1854</v>
      </c>
      <c r="TO53" s="40" t="s">
        <v>1855</v>
      </c>
      <c r="TP53" s="40" t="s">
        <v>1856</v>
      </c>
      <c r="TQ53" s="40"/>
      <c r="TR53" s="40"/>
      <c r="TS53" s="40"/>
      <c r="TT53" s="40"/>
      <c r="TU53" s="40"/>
      <c r="TV53" s="40"/>
      <c r="TW53" s="40"/>
      <c r="TX53" s="40"/>
      <c r="TY53" s="40"/>
      <c r="TZ53" s="40"/>
      <c r="UA53" s="40"/>
      <c r="UB53" s="40"/>
      <c r="UC53" s="40"/>
      <c r="UD53" s="40"/>
      <c r="UE53" s="40"/>
    </row>
    <row r="54" spans="1:551" s="43" customFormat="1" ht="15" customHeight="1" x14ac:dyDescent="0.25">
      <c r="A54" s="40" t="s">
        <v>278</v>
      </c>
      <c r="B54" s="40" t="s">
        <v>114</v>
      </c>
      <c r="C54" s="40" t="s">
        <v>585</v>
      </c>
      <c r="D54" s="40" t="s">
        <v>2399</v>
      </c>
      <c r="E54" s="40" t="s">
        <v>115</v>
      </c>
      <c r="F54" s="40">
        <v>30</v>
      </c>
      <c r="G54" s="40">
        <v>15</v>
      </c>
      <c r="H54" s="40">
        <v>45</v>
      </c>
      <c r="I54" s="40">
        <v>3</v>
      </c>
      <c r="J54" s="40" t="s">
        <v>2400</v>
      </c>
      <c r="K54" s="40" t="s">
        <v>10</v>
      </c>
      <c r="L54" s="40" t="s">
        <v>2401</v>
      </c>
      <c r="M54" s="40">
        <v>10</v>
      </c>
      <c r="N54" s="40">
        <v>5</v>
      </c>
      <c r="O54" s="40">
        <v>15</v>
      </c>
      <c r="P54" s="40" t="s">
        <v>2402</v>
      </c>
      <c r="Q54" s="40" t="s">
        <v>116</v>
      </c>
      <c r="R54" s="40" t="s">
        <v>2403</v>
      </c>
      <c r="S54" s="40" t="s">
        <v>3121</v>
      </c>
      <c r="T54" s="40" t="s">
        <v>2075</v>
      </c>
      <c r="U54" s="40" t="s">
        <v>2404</v>
      </c>
      <c r="V54" s="40" t="s">
        <v>2405</v>
      </c>
      <c r="W54" s="40" t="s">
        <v>2406</v>
      </c>
      <c r="X54" s="40" t="s">
        <v>2032</v>
      </c>
      <c r="Y54" s="40" t="s">
        <v>2407</v>
      </c>
      <c r="Z54" s="40" t="s">
        <v>2408</v>
      </c>
      <c r="AA54" s="40" t="s">
        <v>2406</v>
      </c>
      <c r="AB54" s="40" t="s">
        <v>2409</v>
      </c>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t="s">
        <v>2410</v>
      </c>
      <c r="BB54" s="40" t="s">
        <v>2411</v>
      </c>
      <c r="BC54" s="40" t="s">
        <v>521</v>
      </c>
      <c r="BD54" s="40" t="s">
        <v>2412</v>
      </c>
      <c r="BE54" s="40" t="s">
        <v>2413</v>
      </c>
      <c r="BF54" s="40" t="s">
        <v>101</v>
      </c>
      <c r="BG54" s="40" t="s">
        <v>31</v>
      </c>
      <c r="BH54" s="40" t="s">
        <v>2414</v>
      </c>
      <c r="BI54" s="40">
        <v>10</v>
      </c>
      <c r="BJ54" s="40">
        <v>20</v>
      </c>
      <c r="BK54" s="40">
        <v>30</v>
      </c>
      <c r="BL54" s="40" t="s">
        <v>2415</v>
      </c>
      <c r="BM54" s="40" t="s">
        <v>2416</v>
      </c>
      <c r="BN54" s="40" t="s">
        <v>2417</v>
      </c>
      <c r="BO54" s="40" t="s">
        <v>2418</v>
      </c>
      <c r="BP54" s="40" t="s">
        <v>2090</v>
      </c>
      <c r="BQ54" s="40" t="s">
        <v>2419</v>
      </c>
      <c r="BR54" s="40" t="s">
        <v>2420</v>
      </c>
      <c r="BS54" s="40" t="s">
        <v>2421</v>
      </c>
      <c r="BT54" s="40" t="s">
        <v>2032</v>
      </c>
      <c r="BU54" s="40" t="s">
        <v>2422</v>
      </c>
      <c r="BV54" s="40" t="s">
        <v>2423</v>
      </c>
      <c r="BW54" s="40" t="s">
        <v>2424</v>
      </c>
      <c r="BX54" s="40" t="s">
        <v>2090</v>
      </c>
      <c r="BY54" s="40" t="s">
        <v>2425</v>
      </c>
      <c r="BZ54" s="40" t="s">
        <v>2426</v>
      </c>
      <c r="CA54" s="40" t="s">
        <v>2427</v>
      </c>
      <c r="CB54" s="40" t="s">
        <v>2090</v>
      </c>
      <c r="CC54" s="40" t="s">
        <v>2428</v>
      </c>
      <c r="CD54" s="40" t="s">
        <v>2429</v>
      </c>
      <c r="CE54" s="40" t="s">
        <v>2430</v>
      </c>
      <c r="CF54" s="40" t="s">
        <v>2090</v>
      </c>
      <c r="CG54" s="40"/>
      <c r="CH54" s="40"/>
      <c r="CI54" s="40"/>
      <c r="CJ54" s="40"/>
      <c r="CK54" s="40"/>
      <c r="CL54" s="40"/>
      <c r="CM54" s="40"/>
      <c r="CN54" s="40"/>
      <c r="CO54" s="40"/>
      <c r="CP54" s="40"/>
      <c r="CQ54" s="40"/>
      <c r="CR54" s="40"/>
      <c r="CS54" s="40"/>
      <c r="CT54" s="40"/>
      <c r="CU54" s="40"/>
      <c r="CV54" s="40"/>
      <c r="CW54" s="40" t="s">
        <v>2431</v>
      </c>
      <c r="CX54" s="40" t="s">
        <v>2432</v>
      </c>
      <c r="CY54" s="40" t="s">
        <v>1959</v>
      </c>
      <c r="CZ54" s="40" t="s">
        <v>522</v>
      </c>
      <c r="DA54" s="40" t="s">
        <v>2413</v>
      </c>
      <c r="DB54" s="40" t="s">
        <v>99</v>
      </c>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1"/>
      <c r="EV54" s="41"/>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1"/>
      <c r="GR54" s="41"/>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c r="IT54" s="40"/>
      <c r="IU54" s="40"/>
      <c r="IV54" s="40"/>
      <c r="IW54" s="40"/>
      <c r="IX54" s="40"/>
      <c r="IY54" s="40"/>
      <c r="IZ54" s="40"/>
      <c r="JA54" s="40"/>
      <c r="JB54" s="40"/>
      <c r="JC54" s="40"/>
      <c r="JD54" s="40"/>
      <c r="JE54" s="40"/>
      <c r="JF54" s="40"/>
      <c r="JG54" s="40"/>
      <c r="JH54" s="40"/>
      <c r="JI54" s="40"/>
      <c r="JJ54" s="40"/>
      <c r="JK54" s="40"/>
      <c r="JL54" s="40"/>
      <c r="JM54" s="40"/>
      <c r="JN54" s="40"/>
      <c r="JO54" s="40"/>
      <c r="JP54" s="40"/>
      <c r="JQ54" s="40"/>
      <c r="JR54" s="40"/>
      <c r="JS54" s="40"/>
      <c r="JT54" s="40"/>
      <c r="JU54" s="40"/>
      <c r="JV54" s="40"/>
      <c r="JW54" s="40"/>
      <c r="JX54" s="40"/>
      <c r="JY54" s="40"/>
      <c r="JZ54" s="40"/>
      <c r="KA54" s="40"/>
      <c r="KB54" s="40"/>
      <c r="KC54" s="40"/>
      <c r="KD54" s="40"/>
      <c r="KE54" s="40"/>
      <c r="KF54" s="40"/>
      <c r="KG54" s="40"/>
      <c r="KH54" s="40"/>
      <c r="KI54" s="41"/>
      <c r="KJ54" s="41"/>
      <c r="KK54" s="40"/>
      <c r="KL54" s="40"/>
      <c r="KM54" s="40"/>
      <c r="KN54" s="40"/>
      <c r="KO54" s="40"/>
      <c r="KP54" s="40"/>
      <c r="KQ54" s="40"/>
      <c r="KR54" s="40"/>
      <c r="KS54" s="40"/>
      <c r="KT54" s="40"/>
      <c r="KU54" s="40"/>
      <c r="KV54" s="40"/>
      <c r="KW54" s="40"/>
      <c r="KX54" s="40"/>
      <c r="KY54" s="40"/>
      <c r="KZ54" s="40"/>
      <c r="LA54" s="40"/>
      <c r="LB54" s="40"/>
      <c r="LC54" s="40"/>
      <c r="LD54" s="40"/>
      <c r="LE54" s="40"/>
      <c r="LF54" s="40"/>
      <c r="LG54" s="40"/>
      <c r="LH54" s="40"/>
      <c r="LI54" s="40"/>
      <c r="LJ54" s="40"/>
      <c r="LK54" s="40"/>
      <c r="LL54" s="40"/>
      <c r="LM54" s="40"/>
      <c r="LN54" s="40"/>
      <c r="LO54" s="40"/>
      <c r="LP54" s="40"/>
      <c r="LQ54" s="40"/>
      <c r="LR54" s="40"/>
      <c r="LS54" s="40"/>
      <c r="LT54" s="40"/>
      <c r="LU54" s="40"/>
      <c r="LV54" s="40"/>
      <c r="LW54" s="40"/>
      <c r="LX54" s="40"/>
      <c r="LY54" s="40"/>
      <c r="LZ54" s="40"/>
      <c r="MA54" s="40"/>
      <c r="MB54" s="40"/>
      <c r="MC54" s="40"/>
      <c r="MD54" s="40"/>
      <c r="ME54" s="40"/>
      <c r="MF54" s="40"/>
      <c r="MG54" s="40"/>
      <c r="MH54" s="40"/>
      <c r="MI54" s="40"/>
      <c r="MJ54" s="40"/>
      <c r="MK54" s="40"/>
      <c r="ML54" s="40"/>
      <c r="MM54" s="40"/>
      <c r="MN54" s="40"/>
      <c r="MO54" s="40"/>
      <c r="MP54" s="40"/>
      <c r="MQ54" s="40"/>
      <c r="MR54" s="40"/>
      <c r="MS54" s="40"/>
      <c r="MT54" s="40"/>
      <c r="MU54" s="40"/>
      <c r="MV54" s="40"/>
      <c r="MW54" s="40"/>
      <c r="MX54" s="40"/>
      <c r="MY54" s="40"/>
      <c r="MZ54" s="40"/>
      <c r="NA54" s="40"/>
      <c r="NB54" s="40"/>
      <c r="NC54" s="40"/>
      <c r="ND54" s="40"/>
      <c r="NE54" s="40"/>
      <c r="NF54" s="40"/>
      <c r="NG54" s="40"/>
      <c r="NH54" s="40"/>
      <c r="NI54" s="40"/>
      <c r="NJ54" s="40"/>
      <c r="NK54" s="40"/>
      <c r="NL54" s="40"/>
      <c r="NM54" s="40"/>
      <c r="NN54" s="40"/>
      <c r="NO54" s="40"/>
      <c r="NP54" s="40"/>
      <c r="NQ54" s="40"/>
      <c r="NR54" s="40"/>
      <c r="NS54" s="40"/>
      <c r="NT54" s="40"/>
      <c r="NU54" s="40"/>
      <c r="NV54" s="40"/>
      <c r="NW54" s="40"/>
      <c r="NX54" s="40"/>
      <c r="NY54" s="40"/>
      <c r="NZ54" s="40"/>
      <c r="OA54" s="40"/>
      <c r="OB54" s="40"/>
      <c r="OC54" s="40"/>
      <c r="OD54" s="40"/>
      <c r="OE54" s="40"/>
      <c r="OF54" s="40"/>
      <c r="OG54" s="40"/>
      <c r="OH54" s="40"/>
      <c r="OI54" s="40"/>
      <c r="OJ54" s="40"/>
      <c r="OK54" s="40"/>
      <c r="OL54" s="40"/>
      <c r="OM54" s="40"/>
      <c r="ON54" s="40"/>
      <c r="OO54" s="40"/>
      <c r="OP54" s="40"/>
      <c r="OQ54" s="40"/>
      <c r="OR54" s="40"/>
      <c r="OS54" s="40"/>
      <c r="OT54" s="40"/>
      <c r="OU54" s="40"/>
      <c r="OV54" s="40"/>
      <c r="OW54" s="40"/>
      <c r="OX54" s="40"/>
      <c r="OY54" s="40"/>
      <c r="OZ54" s="40"/>
      <c r="PA54" s="40"/>
      <c r="PB54" s="40"/>
      <c r="PC54" s="40"/>
      <c r="PD54" s="40"/>
      <c r="PE54" s="40"/>
      <c r="PF54" s="40"/>
      <c r="PG54" s="40"/>
      <c r="PH54" s="40"/>
      <c r="PI54" s="40"/>
      <c r="PJ54" s="40"/>
      <c r="PK54" s="40"/>
      <c r="PL54" s="40"/>
      <c r="PM54" s="40"/>
      <c r="PN54" s="40"/>
      <c r="PO54" s="40"/>
      <c r="PP54" s="40"/>
      <c r="PQ54" s="40"/>
      <c r="PR54" s="40"/>
      <c r="PS54" s="40"/>
      <c r="PT54" s="40"/>
      <c r="PU54" s="40"/>
      <c r="PV54" s="40"/>
      <c r="PW54" s="40"/>
      <c r="PX54" s="40"/>
      <c r="PY54" s="40"/>
      <c r="PZ54" s="40"/>
      <c r="QA54" s="40"/>
      <c r="QB54" s="40"/>
      <c r="QC54" s="40"/>
      <c r="QD54" s="40"/>
      <c r="QE54" s="40"/>
      <c r="QF54" s="40"/>
      <c r="QG54" s="40"/>
      <c r="QH54" s="40"/>
      <c r="QI54" s="40"/>
      <c r="QJ54" s="40"/>
      <c r="QK54" s="40"/>
      <c r="QL54" s="40"/>
      <c r="QM54" s="40"/>
      <c r="QN54" s="40"/>
      <c r="QO54" s="40"/>
      <c r="QP54" s="40"/>
      <c r="QQ54" s="40"/>
      <c r="QR54" s="40"/>
      <c r="QS54" s="40"/>
      <c r="QT54" s="40"/>
      <c r="QU54" s="40"/>
      <c r="QV54" s="40"/>
      <c r="QW54" s="40"/>
      <c r="QX54" s="40"/>
      <c r="QY54" s="40"/>
      <c r="QZ54" s="40"/>
      <c r="RA54" s="40"/>
      <c r="RB54" s="40"/>
      <c r="RC54" s="40"/>
      <c r="RD54" s="40"/>
      <c r="RE54" s="40"/>
      <c r="RF54" s="40"/>
      <c r="RG54" s="40"/>
      <c r="RH54" s="40"/>
      <c r="RI54" s="40"/>
      <c r="RJ54" s="40"/>
      <c r="RK54" s="40"/>
      <c r="RL54" s="40"/>
      <c r="RM54" s="40"/>
      <c r="RN54" s="40"/>
      <c r="RO54" s="40"/>
      <c r="RP54" s="40"/>
      <c r="RQ54" s="40"/>
      <c r="RR54" s="40"/>
      <c r="RS54" s="40"/>
      <c r="RT54" s="40"/>
      <c r="RU54" s="40"/>
      <c r="RV54" s="40"/>
      <c r="RW54" s="40" t="s">
        <v>1031</v>
      </c>
      <c r="RX54" s="40" t="s">
        <v>2433</v>
      </c>
      <c r="RY54" s="40" t="s">
        <v>1032</v>
      </c>
      <c r="RZ54" s="40" t="s">
        <v>661</v>
      </c>
      <c r="SA54" s="40" t="s">
        <v>2434</v>
      </c>
      <c r="SB54" s="40" t="s">
        <v>1034</v>
      </c>
      <c r="SC54" s="40" t="s">
        <v>2435</v>
      </c>
      <c r="SD54" s="40" t="s">
        <v>1121</v>
      </c>
      <c r="SE54" s="40" t="s">
        <v>695</v>
      </c>
      <c r="SF54" s="40" t="s">
        <v>663</v>
      </c>
      <c r="SG54" s="40" t="s">
        <v>1292</v>
      </c>
      <c r="SH54" s="40" t="s">
        <v>1035</v>
      </c>
      <c r="SI54" s="40" t="s">
        <v>1037</v>
      </c>
      <c r="SJ54" s="40" t="s">
        <v>2436</v>
      </c>
      <c r="SK54" s="40"/>
      <c r="SL54" s="40"/>
      <c r="SM54" s="40"/>
      <c r="SN54" s="40"/>
      <c r="SO54" s="40"/>
      <c r="SP54" s="40"/>
      <c r="SQ54" s="40"/>
      <c r="SR54" s="40"/>
      <c r="SS54" s="40"/>
      <c r="ST54" s="40"/>
      <c r="SU54" s="40"/>
      <c r="SV54" s="40"/>
      <c r="SW54" s="40"/>
      <c r="SX54" s="40"/>
      <c r="SY54" s="40"/>
      <c r="SZ54" s="40"/>
      <c r="TA54" s="40"/>
      <c r="TB54" s="40"/>
      <c r="TC54" s="40"/>
      <c r="TD54" s="40"/>
      <c r="TE54" s="40"/>
      <c r="TF54" s="40"/>
      <c r="TG54" s="40"/>
      <c r="TH54" s="40"/>
      <c r="TI54" s="40"/>
      <c r="TJ54" s="40"/>
      <c r="TK54" s="40" t="s">
        <v>2437</v>
      </c>
      <c r="TL54" s="40" t="s">
        <v>2438</v>
      </c>
      <c r="TM54" s="40" t="s">
        <v>2439</v>
      </c>
      <c r="TN54" s="40"/>
      <c r="TO54" s="40"/>
      <c r="TP54" s="40"/>
      <c r="TQ54" s="40"/>
      <c r="TR54" s="40"/>
      <c r="TS54" s="40"/>
      <c r="TT54" s="40"/>
      <c r="TU54" s="40"/>
      <c r="TV54" s="40"/>
      <c r="TW54" s="40"/>
      <c r="TX54" s="40"/>
      <c r="TY54" s="40"/>
      <c r="TZ54" s="40"/>
      <c r="UA54" s="40"/>
      <c r="UB54" s="40"/>
      <c r="UC54" s="40"/>
      <c r="UD54" s="40"/>
      <c r="UE54" s="40"/>
    </row>
    <row r="55" spans="1:551" s="43" customFormat="1" ht="15" customHeight="1" x14ac:dyDescent="0.25">
      <c r="A55" s="40" t="s">
        <v>279</v>
      </c>
      <c r="B55" s="40" t="s">
        <v>168</v>
      </c>
      <c r="C55" s="40" t="s">
        <v>585</v>
      </c>
      <c r="D55" s="40" t="s">
        <v>146</v>
      </c>
      <c r="E55" s="40" t="s">
        <v>152</v>
      </c>
      <c r="F55" s="40">
        <v>12</v>
      </c>
      <c r="G55" s="40">
        <v>18</v>
      </c>
      <c r="H55" s="40">
        <v>30</v>
      </c>
      <c r="I55" s="40">
        <v>2</v>
      </c>
      <c r="J55" s="40" t="s">
        <v>405</v>
      </c>
      <c r="K55" s="40" t="s">
        <v>10</v>
      </c>
      <c r="L55" s="40" t="s">
        <v>406</v>
      </c>
      <c r="M55" s="40">
        <v>8</v>
      </c>
      <c r="N55" s="40">
        <v>12</v>
      </c>
      <c r="O55" s="40">
        <v>20</v>
      </c>
      <c r="P55" s="40" t="s">
        <v>407</v>
      </c>
      <c r="Q55" s="40" t="s">
        <v>408</v>
      </c>
      <c r="R55" s="40" t="s">
        <v>409</v>
      </c>
      <c r="S55" s="40" t="s">
        <v>410</v>
      </c>
      <c r="T55" s="40" t="s">
        <v>290</v>
      </c>
      <c r="U55" s="40" t="s">
        <v>411</v>
      </c>
      <c r="V55" s="40" t="s">
        <v>412</v>
      </c>
      <c r="W55" s="40" t="s">
        <v>413</v>
      </c>
      <c r="X55" s="40" t="s">
        <v>290</v>
      </c>
      <c r="Y55" s="40" t="s">
        <v>414</v>
      </c>
      <c r="Z55" s="40" t="s">
        <v>415</v>
      </c>
      <c r="AA55" s="40" t="s">
        <v>416</v>
      </c>
      <c r="AB55" s="40" t="s">
        <v>290</v>
      </c>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t="s">
        <v>417</v>
      </c>
      <c r="BB55" s="40" t="s">
        <v>418</v>
      </c>
      <c r="BC55" s="40" t="s">
        <v>419</v>
      </c>
      <c r="BD55" s="40" t="s">
        <v>420</v>
      </c>
      <c r="BE55" s="40" t="s">
        <v>421</v>
      </c>
      <c r="BF55" s="40" t="s">
        <v>101</v>
      </c>
      <c r="BG55" s="40" t="s">
        <v>31</v>
      </c>
      <c r="BH55" s="40" t="s">
        <v>422</v>
      </c>
      <c r="BI55" s="40">
        <v>4</v>
      </c>
      <c r="BJ55" s="40">
        <v>6</v>
      </c>
      <c r="BK55" s="40">
        <v>10</v>
      </c>
      <c r="BL55" s="40" t="s">
        <v>423</v>
      </c>
      <c r="BM55" s="40" t="s">
        <v>424</v>
      </c>
      <c r="BN55" s="40" t="s">
        <v>425</v>
      </c>
      <c r="BO55" s="40" t="s">
        <v>426</v>
      </c>
      <c r="BP55" s="40" t="s">
        <v>290</v>
      </c>
      <c r="BQ55" s="40" t="s">
        <v>427</v>
      </c>
      <c r="BR55" s="40" t="s">
        <v>428</v>
      </c>
      <c r="BS55" s="40" t="s">
        <v>429</v>
      </c>
      <c r="BT55" s="40" t="s">
        <v>290</v>
      </c>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t="s">
        <v>430</v>
      </c>
      <c r="CX55" s="40" t="s">
        <v>431</v>
      </c>
      <c r="CY55" s="40" t="s">
        <v>368</v>
      </c>
      <c r="CZ55" s="40" t="s">
        <v>432</v>
      </c>
      <c r="DA55" s="40" t="s">
        <v>421</v>
      </c>
      <c r="DB55" s="40" t="s">
        <v>101</v>
      </c>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1"/>
      <c r="EV55" s="41"/>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1"/>
      <c r="GR55" s="41"/>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c r="IT55" s="40"/>
      <c r="IU55" s="40"/>
      <c r="IV55" s="40"/>
      <c r="IW55" s="40"/>
      <c r="IX55" s="40"/>
      <c r="IY55" s="40"/>
      <c r="IZ55" s="40"/>
      <c r="JA55" s="40"/>
      <c r="JB55" s="40"/>
      <c r="JC55" s="40"/>
      <c r="JD55" s="40"/>
      <c r="JE55" s="40"/>
      <c r="JF55" s="40"/>
      <c r="JG55" s="40"/>
      <c r="JH55" s="40"/>
      <c r="JI55" s="40"/>
      <c r="JJ55" s="40"/>
      <c r="JK55" s="40"/>
      <c r="JL55" s="40"/>
      <c r="JM55" s="40"/>
      <c r="JN55" s="40"/>
      <c r="JO55" s="40"/>
      <c r="JP55" s="40"/>
      <c r="JQ55" s="40"/>
      <c r="JR55" s="40"/>
      <c r="JS55" s="40"/>
      <c r="JT55" s="40"/>
      <c r="JU55" s="40"/>
      <c r="JV55" s="40"/>
      <c r="JW55" s="40"/>
      <c r="JX55" s="40"/>
      <c r="JY55" s="40"/>
      <c r="JZ55" s="40"/>
      <c r="KA55" s="40"/>
      <c r="KB55" s="40"/>
      <c r="KC55" s="40"/>
      <c r="KD55" s="40"/>
      <c r="KE55" s="40"/>
      <c r="KF55" s="40"/>
      <c r="KG55" s="40"/>
      <c r="KH55" s="40"/>
      <c r="KI55" s="41"/>
      <c r="KJ55" s="41"/>
      <c r="KK55" s="40"/>
      <c r="KL55" s="40"/>
      <c r="KM55" s="40"/>
      <c r="KN55" s="40"/>
      <c r="KO55" s="40"/>
      <c r="KP55" s="40"/>
      <c r="KQ55" s="40"/>
      <c r="KR55" s="40"/>
      <c r="KS55" s="40"/>
      <c r="KT55" s="40"/>
      <c r="KU55" s="40"/>
      <c r="KV55" s="40"/>
      <c r="KW55" s="40"/>
      <c r="KX55" s="40"/>
      <c r="KY55" s="40"/>
      <c r="KZ55" s="40"/>
      <c r="LA55" s="40"/>
      <c r="LB55" s="40"/>
      <c r="LC55" s="40"/>
      <c r="LD55" s="40"/>
      <c r="LE55" s="40"/>
      <c r="LF55" s="40"/>
      <c r="LG55" s="40"/>
      <c r="LH55" s="40"/>
      <c r="LI55" s="40"/>
      <c r="LJ55" s="40"/>
      <c r="LK55" s="40"/>
      <c r="LL55" s="40"/>
      <c r="LM55" s="40"/>
      <c r="LN55" s="40"/>
      <c r="LO55" s="40"/>
      <c r="LP55" s="40"/>
      <c r="LQ55" s="40"/>
      <c r="LR55" s="40"/>
      <c r="LS55" s="40"/>
      <c r="LT55" s="40"/>
      <c r="LU55" s="40"/>
      <c r="LV55" s="40"/>
      <c r="LW55" s="40"/>
      <c r="LX55" s="40"/>
      <c r="LY55" s="40"/>
      <c r="LZ55" s="40"/>
      <c r="MA55" s="40"/>
      <c r="MB55" s="40"/>
      <c r="MC55" s="40"/>
      <c r="MD55" s="40"/>
      <c r="ME55" s="40"/>
      <c r="MF55" s="40"/>
      <c r="MG55" s="40"/>
      <c r="MH55" s="40"/>
      <c r="MI55" s="40"/>
      <c r="MJ55" s="40"/>
      <c r="MK55" s="40"/>
      <c r="ML55" s="40"/>
      <c r="MM55" s="40"/>
      <c r="MN55" s="40"/>
      <c r="MO55" s="40"/>
      <c r="MP55" s="40"/>
      <c r="MQ55" s="40"/>
      <c r="MR55" s="40"/>
      <c r="MS55" s="40"/>
      <c r="MT55" s="40"/>
      <c r="MU55" s="40"/>
      <c r="MV55" s="40"/>
      <c r="MW55" s="40"/>
      <c r="MX55" s="40"/>
      <c r="MY55" s="40"/>
      <c r="MZ55" s="40"/>
      <c r="NA55" s="40"/>
      <c r="NB55" s="40"/>
      <c r="NC55" s="40"/>
      <c r="ND55" s="40"/>
      <c r="NE55" s="40"/>
      <c r="NF55" s="40"/>
      <c r="NG55" s="40"/>
      <c r="NH55" s="40"/>
      <c r="NI55" s="40"/>
      <c r="NJ55" s="40"/>
      <c r="NK55" s="40"/>
      <c r="NL55" s="40"/>
      <c r="NM55" s="40"/>
      <c r="NN55" s="40"/>
      <c r="NO55" s="40"/>
      <c r="NP55" s="40"/>
      <c r="NQ55" s="40"/>
      <c r="NR55" s="40"/>
      <c r="NS55" s="40"/>
      <c r="NT55" s="40"/>
      <c r="NU55" s="40"/>
      <c r="NV55" s="40"/>
      <c r="NW55" s="40"/>
      <c r="NX55" s="40"/>
      <c r="NY55" s="40"/>
      <c r="NZ55" s="40"/>
      <c r="OA55" s="40"/>
      <c r="OB55" s="40"/>
      <c r="OC55" s="40"/>
      <c r="OD55" s="40"/>
      <c r="OE55" s="40"/>
      <c r="OF55" s="40"/>
      <c r="OG55" s="40"/>
      <c r="OH55" s="40"/>
      <c r="OI55" s="40"/>
      <c r="OJ55" s="40"/>
      <c r="OK55" s="40"/>
      <c r="OL55" s="40"/>
      <c r="OM55" s="40"/>
      <c r="ON55" s="40"/>
      <c r="OO55" s="40"/>
      <c r="OP55" s="40"/>
      <c r="OQ55" s="40"/>
      <c r="OR55" s="40"/>
      <c r="OS55" s="40"/>
      <c r="OT55" s="40"/>
      <c r="OU55" s="40"/>
      <c r="OV55" s="40"/>
      <c r="OW55" s="40"/>
      <c r="OX55" s="40"/>
      <c r="OY55" s="40"/>
      <c r="OZ55" s="40"/>
      <c r="PA55" s="40"/>
      <c r="PB55" s="40"/>
      <c r="PC55" s="40"/>
      <c r="PD55" s="40"/>
      <c r="PE55" s="40"/>
      <c r="PF55" s="40"/>
      <c r="PG55" s="40"/>
      <c r="PH55" s="40"/>
      <c r="PI55" s="40"/>
      <c r="PJ55" s="40"/>
      <c r="PK55" s="40"/>
      <c r="PL55" s="40"/>
      <c r="PM55" s="40"/>
      <c r="PN55" s="40"/>
      <c r="PO55" s="40"/>
      <c r="PP55" s="40"/>
      <c r="PQ55" s="40"/>
      <c r="PR55" s="40"/>
      <c r="PS55" s="40"/>
      <c r="PT55" s="40"/>
      <c r="PU55" s="40"/>
      <c r="PV55" s="40"/>
      <c r="PW55" s="40"/>
      <c r="PX55" s="40"/>
      <c r="PY55" s="40"/>
      <c r="PZ55" s="40"/>
      <c r="QA55" s="40"/>
      <c r="QB55" s="40"/>
      <c r="QC55" s="40"/>
      <c r="QD55" s="40"/>
      <c r="QE55" s="40"/>
      <c r="QF55" s="40"/>
      <c r="QG55" s="40"/>
      <c r="QH55" s="40"/>
      <c r="QI55" s="40"/>
      <c r="QJ55" s="40"/>
      <c r="QK55" s="40"/>
      <c r="QL55" s="40"/>
      <c r="QM55" s="40"/>
      <c r="QN55" s="40"/>
      <c r="QO55" s="40"/>
      <c r="QP55" s="40"/>
      <c r="QQ55" s="40"/>
      <c r="QR55" s="40"/>
      <c r="QS55" s="40"/>
      <c r="QT55" s="40"/>
      <c r="QU55" s="40"/>
      <c r="QV55" s="40"/>
      <c r="QW55" s="40"/>
      <c r="QX55" s="40"/>
      <c r="QY55" s="40"/>
      <c r="QZ55" s="40"/>
      <c r="RA55" s="40"/>
      <c r="RB55" s="40"/>
      <c r="RC55" s="40"/>
      <c r="RD55" s="40"/>
      <c r="RE55" s="40"/>
      <c r="RF55" s="40"/>
      <c r="RG55" s="40"/>
      <c r="RH55" s="40"/>
      <c r="RI55" s="40"/>
      <c r="RJ55" s="40"/>
      <c r="RK55" s="40"/>
      <c r="RL55" s="40"/>
      <c r="RM55" s="40"/>
      <c r="RN55" s="40"/>
      <c r="RO55" s="40"/>
      <c r="RP55" s="40"/>
      <c r="RQ55" s="40"/>
      <c r="RR55" s="40"/>
      <c r="RS55" s="40"/>
      <c r="RT55" s="40"/>
      <c r="RU55" s="40"/>
      <c r="RV55" s="40"/>
      <c r="RW55" s="40" t="s">
        <v>433</v>
      </c>
      <c r="RX55" s="40" t="s">
        <v>434</v>
      </c>
      <c r="RY55" s="40" t="s">
        <v>435</v>
      </c>
      <c r="RZ55" s="40" t="s">
        <v>436</v>
      </c>
      <c r="SA55" s="40" t="s">
        <v>437</v>
      </c>
      <c r="SB55" s="40" t="s">
        <v>438</v>
      </c>
      <c r="SC55" s="40"/>
      <c r="SD55" s="40"/>
      <c r="SE55" s="40"/>
      <c r="SF55" s="40"/>
      <c r="SG55" s="40"/>
      <c r="SH55" s="40"/>
      <c r="SI55" s="40"/>
      <c r="SJ55" s="40"/>
      <c r="SK55" s="40"/>
      <c r="SL55" s="40"/>
      <c r="SM55" s="40"/>
      <c r="SN55" s="40"/>
      <c r="SO55" s="40"/>
      <c r="SP55" s="40"/>
      <c r="SQ55" s="40"/>
      <c r="SR55" s="40"/>
      <c r="SS55" s="40"/>
      <c r="ST55" s="40"/>
      <c r="SU55" s="40"/>
      <c r="SV55" s="40"/>
      <c r="SW55" s="40"/>
      <c r="SX55" s="40"/>
      <c r="SY55" s="40"/>
      <c r="SZ55" s="40"/>
      <c r="TA55" s="40"/>
      <c r="TB55" s="40"/>
      <c r="TC55" s="40"/>
      <c r="TD55" s="40"/>
      <c r="TE55" s="40"/>
      <c r="TF55" s="40"/>
      <c r="TG55" s="40"/>
      <c r="TH55" s="40"/>
      <c r="TI55" s="40"/>
      <c r="TJ55" s="40"/>
      <c r="TK55" s="40" t="s">
        <v>439</v>
      </c>
      <c r="TL55" s="40" t="s">
        <v>440</v>
      </c>
      <c r="TM55" s="40" t="s">
        <v>441</v>
      </c>
      <c r="TN55" s="40" t="s">
        <v>442</v>
      </c>
      <c r="TO55" s="40" t="s">
        <v>443</v>
      </c>
      <c r="TP55" s="40" t="s">
        <v>444</v>
      </c>
      <c r="TQ55" s="40"/>
      <c r="TR55" s="40"/>
      <c r="TS55" s="40"/>
      <c r="TT55" s="40"/>
      <c r="TU55" s="40"/>
      <c r="TV55" s="40"/>
      <c r="TW55" s="40"/>
      <c r="TX55" s="40"/>
      <c r="TY55" s="40"/>
      <c r="TZ55" s="40"/>
      <c r="UA55" s="40"/>
      <c r="UB55" s="40"/>
      <c r="UC55" s="40"/>
      <c r="UD55" s="40"/>
      <c r="UE55" s="40"/>
    </row>
    <row r="56" spans="1:551" s="43" customFormat="1" ht="15" customHeight="1" x14ac:dyDescent="0.25">
      <c r="A56" s="40" t="s">
        <v>280</v>
      </c>
      <c r="B56" s="40" t="s">
        <v>135</v>
      </c>
      <c r="C56" s="40" t="s">
        <v>585</v>
      </c>
      <c r="D56" s="40" t="s">
        <v>2440</v>
      </c>
      <c r="E56" s="40" t="s">
        <v>133</v>
      </c>
      <c r="F56" s="40">
        <v>22</v>
      </c>
      <c r="G56" s="40">
        <v>53</v>
      </c>
      <c r="H56" s="40">
        <v>75</v>
      </c>
      <c r="I56" s="40">
        <v>5</v>
      </c>
      <c r="J56" s="40" t="s">
        <v>2441</v>
      </c>
      <c r="K56" s="40" t="s">
        <v>10</v>
      </c>
      <c r="L56" s="40" t="s">
        <v>2442</v>
      </c>
      <c r="M56" s="40">
        <v>15</v>
      </c>
      <c r="N56" s="40">
        <v>34</v>
      </c>
      <c r="O56" s="40">
        <v>49</v>
      </c>
      <c r="P56" s="40" t="s">
        <v>2443</v>
      </c>
      <c r="Q56" s="40" t="s">
        <v>2444</v>
      </c>
      <c r="R56" s="40" t="s">
        <v>2445</v>
      </c>
      <c r="S56" s="40" t="s">
        <v>2446</v>
      </c>
      <c r="T56" s="40" t="s">
        <v>1251</v>
      </c>
      <c r="U56" s="40" t="s">
        <v>2447</v>
      </c>
      <c r="V56" s="40" t="s">
        <v>2448</v>
      </c>
      <c r="W56" s="40" t="s">
        <v>2449</v>
      </c>
      <c r="X56" s="40" t="s">
        <v>2450</v>
      </c>
      <c r="Y56" s="40" t="s">
        <v>2451</v>
      </c>
      <c r="Z56" s="40" t="s">
        <v>2452</v>
      </c>
      <c r="AA56" s="40" t="s">
        <v>2453</v>
      </c>
      <c r="AB56" s="40" t="s">
        <v>2450</v>
      </c>
      <c r="AC56" s="40" t="s">
        <v>2454</v>
      </c>
      <c r="AD56" s="40" t="s">
        <v>2455</v>
      </c>
      <c r="AE56" s="40" t="s">
        <v>2456</v>
      </c>
      <c r="AF56" s="40" t="s">
        <v>1251</v>
      </c>
      <c r="AG56" s="40" t="s">
        <v>2457</v>
      </c>
      <c r="AH56" s="40" t="s">
        <v>2458</v>
      </c>
      <c r="AI56" s="40" t="s">
        <v>2459</v>
      </c>
      <c r="AJ56" s="40" t="s">
        <v>1251</v>
      </c>
      <c r="AK56" s="40" t="s">
        <v>2460</v>
      </c>
      <c r="AL56" s="40" t="s">
        <v>2461</v>
      </c>
      <c r="AM56" s="40" t="s">
        <v>2462</v>
      </c>
      <c r="AN56" s="40" t="s">
        <v>683</v>
      </c>
      <c r="AO56" s="40"/>
      <c r="AP56" s="40"/>
      <c r="AQ56" s="40"/>
      <c r="AR56" s="40"/>
      <c r="AS56" s="40"/>
      <c r="AT56" s="40"/>
      <c r="AU56" s="40"/>
      <c r="AV56" s="40"/>
      <c r="AW56" s="40"/>
      <c r="AX56" s="40"/>
      <c r="AY56" s="40"/>
      <c r="AZ56" s="40"/>
      <c r="BA56" s="40" t="s">
        <v>2463</v>
      </c>
      <c r="BB56" s="40" t="s">
        <v>2464</v>
      </c>
      <c r="BC56" s="40" t="s">
        <v>2465</v>
      </c>
      <c r="BD56" s="40" t="s">
        <v>2466</v>
      </c>
      <c r="BE56" s="40" t="s">
        <v>2467</v>
      </c>
      <c r="BF56" s="40" t="s">
        <v>99</v>
      </c>
      <c r="BG56" s="40" t="s">
        <v>31</v>
      </c>
      <c r="BH56" s="40" t="s">
        <v>2468</v>
      </c>
      <c r="BI56" s="40">
        <v>7</v>
      </c>
      <c r="BJ56" s="40">
        <v>19</v>
      </c>
      <c r="BK56" s="40">
        <v>26</v>
      </c>
      <c r="BL56" s="40" t="s">
        <v>2469</v>
      </c>
      <c r="BM56" s="40" t="s">
        <v>2470</v>
      </c>
      <c r="BN56" s="40" t="s">
        <v>2471</v>
      </c>
      <c r="BO56" s="40" t="s">
        <v>2472</v>
      </c>
      <c r="BP56" s="40" t="s">
        <v>1251</v>
      </c>
      <c r="BQ56" s="40" t="s">
        <v>2473</v>
      </c>
      <c r="BR56" s="40" t="s">
        <v>2474</v>
      </c>
      <c r="BS56" s="40" t="s">
        <v>2475</v>
      </c>
      <c r="BT56" s="40" t="s">
        <v>2476</v>
      </c>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t="s">
        <v>2477</v>
      </c>
      <c r="CX56" s="40" t="s">
        <v>2478</v>
      </c>
      <c r="CY56" s="40" t="s">
        <v>2465</v>
      </c>
      <c r="CZ56" s="40" t="s">
        <v>2479</v>
      </c>
      <c r="DA56" s="40" t="s">
        <v>2480</v>
      </c>
      <c r="DB56" s="40" t="s">
        <v>99</v>
      </c>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1"/>
      <c r="EV56" s="41"/>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1"/>
      <c r="GR56" s="41"/>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c r="IT56" s="40"/>
      <c r="IU56" s="40"/>
      <c r="IV56" s="40"/>
      <c r="IW56" s="40"/>
      <c r="IX56" s="40"/>
      <c r="IY56" s="40"/>
      <c r="IZ56" s="40"/>
      <c r="JA56" s="40"/>
      <c r="JB56" s="40"/>
      <c r="JC56" s="40"/>
      <c r="JD56" s="40"/>
      <c r="JE56" s="40"/>
      <c r="JF56" s="40"/>
      <c r="JG56" s="40"/>
      <c r="JH56" s="40"/>
      <c r="JI56" s="40"/>
      <c r="JJ56" s="40"/>
      <c r="JK56" s="40"/>
      <c r="JL56" s="40"/>
      <c r="JM56" s="40"/>
      <c r="JN56" s="40"/>
      <c r="JO56" s="40"/>
      <c r="JP56" s="40"/>
      <c r="JQ56" s="40"/>
      <c r="JR56" s="40"/>
      <c r="JS56" s="40"/>
      <c r="JT56" s="40"/>
      <c r="JU56" s="40"/>
      <c r="JV56" s="40"/>
      <c r="JW56" s="40"/>
      <c r="JX56" s="40"/>
      <c r="JY56" s="40"/>
      <c r="JZ56" s="40"/>
      <c r="KA56" s="40"/>
      <c r="KB56" s="40"/>
      <c r="KC56" s="40"/>
      <c r="KD56" s="40"/>
      <c r="KE56" s="40"/>
      <c r="KF56" s="40"/>
      <c r="KG56" s="40"/>
      <c r="KH56" s="40"/>
      <c r="KI56" s="41"/>
      <c r="KJ56" s="41"/>
      <c r="KK56" s="40"/>
      <c r="KL56" s="40"/>
      <c r="KM56" s="40"/>
      <c r="KN56" s="40"/>
      <c r="KO56" s="40"/>
      <c r="KP56" s="40"/>
      <c r="KQ56" s="40"/>
      <c r="KR56" s="40"/>
      <c r="KS56" s="40"/>
      <c r="KT56" s="40"/>
      <c r="KU56" s="40"/>
      <c r="KV56" s="40"/>
      <c r="KW56" s="40"/>
      <c r="KX56" s="40"/>
      <c r="KY56" s="40"/>
      <c r="KZ56" s="40"/>
      <c r="LA56" s="40"/>
      <c r="LB56" s="40"/>
      <c r="LC56" s="40"/>
      <c r="LD56" s="40"/>
      <c r="LE56" s="40"/>
      <c r="LF56" s="40"/>
      <c r="LG56" s="40"/>
      <c r="LH56" s="40"/>
      <c r="LI56" s="40"/>
      <c r="LJ56" s="40"/>
      <c r="LK56" s="40"/>
      <c r="LL56" s="40"/>
      <c r="LM56" s="40"/>
      <c r="LN56" s="40"/>
      <c r="LO56" s="40"/>
      <c r="LP56" s="40"/>
      <c r="LQ56" s="40"/>
      <c r="LR56" s="40"/>
      <c r="LS56" s="40"/>
      <c r="LT56" s="40"/>
      <c r="LU56" s="40"/>
      <c r="LV56" s="40"/>
      <c r="LW56" s="40"/>
      <c r="LX56" s="40"/>
      <c r="LY56" s="40"/>
      <c r="LZ56" s="40"/>
      <c r="MA56" s="40"/>
      <c r="MB56" s="40"/>
      <c r="MC56" s="40"/>
      <c r="MD56" s="40"/>
      <c r="ME56" s="40"/>
      <c r="MF56" s="40"/>
      <c r="MG56" s="40"/>
      <c r="MH56" s="40"/>
      <c r="MI56" s="40"/>
      <c r="MJ56" s="40"/>
      <c r="MK56" s="40"/>
      <c r="ML56" s="40"/>
      <c r="MM56" s="40"/>
      <c r="MN56" s="40"/>
      <c r="MO56" s="40"/>
      <c r="MP56" s="40"/>
      <c r="MQ56" s="40"/>
      <c r="MR56" s="40"/>
      <c r="MS56" s="40"/>
      <c r="MT56" s="40"/>
      <c r="MU56" s="40"/>
      <c r="MV56" s="40"/>
      <c r="MW56" s="40"/>
      <c r="MX56" s="40"/>
      <c r="MY56" s="40"/>
      <c r="MZ56" s="40"/>
      <c r="NA56" s="40"/>
      <c r="NB56" s="40"/>
      <c r="NC56" s="40"/>
      <c r="ND56" s="40"/>
      <c r="NE56" s="40"/>
      <c r="NF56" s="40"/>
      <c r="NG56" s="40"/>
      <c r="NH56" s="40"/>
      <c r="NI56" s="40"/>
      <c r="NJ56" s="40"/>
      <c r="NK56" s="40"/>
      <c r="NL56" s="40"/>
      <c r="NM56" s="40"/>
      <c r="NN56" s="40"/>
      <c r="NO56" s="40"/>
      <c r="NP56" s="40"/>
      <c r="NQ56" s="40"/>
      <c r="NR56" s="40"/>
      <c r="NS56" s="40"/>
      <c r="NT56" s="40"/>
      <c r="NU56" s="40"/>
      <c r="NV56" s="40"/>
      <c r="NW56" s="40"/>
      <c r="NX56" s="40"/>
      <c r="NY56" s="40"/>
      <c r="NZ56" s="40"/>
      <c r="OA56" s="40"/>
      <c r="OB56" s="40"/>
      <c r="OC56" s="40"/>
      <c r="OD56" s="40"/>
      <c r="OE56" s="40"/>
      <c r="OF56" s="40"/>
      <c r="OG56" s="40"/>
      <c r="OH56" s="40"/>
      <c r="OI56" s="40"/>
      <c r="OJ56" s="40"/>
      <c r="OK56" s="40"/>
      <c r="OL56" s="40"/>
      <c r="OM56" s="40"/>
      <c r="ON56" s="40"/>
      <c r="OO56" s="40"/>
      <c r="OP56" s="40"/>
      <c r="OQ56" s="40"/>
      <c r="OR56" s="40"/>
      <c r="OS56" s="40"/>
      <c r="OT56" s="40"/>
      <c r="OU56" s="40"/>
      <c r="OV56" s="40"/>
      <c r="OW56" s="40"/>
      <c r="OX56" s="40"/>
      <c r="OY56" s="40"/>
      <c r="OZ56" s="40"/>
      <c r="PA56" s="40"/>
      <c r="PB56" s="40"/>
      <c r="PC56" s="40"/>
      <c r="PD56" s="40"/>
      <c r="PE56" s="40"/>
      <c r="PF56" s="40"/>
      <c r="PG56" s="40"/>
      <c r="PH56" s="40"/>
      <c r="PI56" s="40"/>
      <c r="PJ56" s="40"/>
      <c r="PK56" s="40"/>
      <c r="PL56" s="40"/>
      <c r="PM56" s="40"/>
      <c r="PN56" s="40"/>
      <c r="PO56" s="40"/>
      <c r="PP56" s="40"/>
      <c r="PQ56" s="40"/>
      <c r="PR56" s="40"/>
      <c r="PS56" s="40"/>
      <c r="PT56" s="40"/>
      <c r="PU56" s="40"/>
      <c r="PV56" s="40"/>
      <c r="PW56" s="40"/>
      <c r="PX56" s="40"/>
      <c r="PY56" s="40"/>
      <c r="PZ56" s="40"/>
      <c r="QA56" s="40"/>
      <c r="QB56" s="40"/>
      <c r="QC56" s="40"/>
      <c r="QD56" s="40"/>
      <c r="QE56" s="40"/>
      <c r="QF56" s="40"/>
      <c r="QG56" s="40"/>
      <c r="QH56" s="40"/>
      <c r="QI56" s="40"/>
      <c r="QJ56" s="40"/>
      <c r="QK56" s="40"/>
      <c r="QL56" s="40"/>
      <c r="QM56" s="40"/>
      <c r="QN56" s="40"/>
      <c r="QO56" s="40"/>
      <c r="QP56" s="40"/>
      <c r="QQ56" s="40"/>
      <c r="QR56" s="40"/>
      <c r="QS56" s="40"/>
      <c r="QT56" s="40"/>
      <c r="QU56" s="40"/>
      <c r="QV56" s="40"/>
      <c r="QW56" s="40"/>
      <c r="QX56" s="40"/>
      <c r="QY56" s="40"/>
      <c r="QZ56" s="40"/>
      <c r="RA56" s="40"/>
      <c r="RB56" s="40"/>
      <c r="RC56" s="40"/>
      <c r="RD56" s="40"/>
      <c r="RE56" s="40"/>
      <c r="RF56" s="40"/>
      <c r="RG56" s="40"/>
      <c r="RH56" s="40"/>
      <c r="RI56" s="40"/>
      <c r="RJ56" s="40"/>
      <c r="RK56" s="40"/>
      <c r="RL56" s="40"/>
      <c r="RM56" s="40"/>
      <c r="RN56" s="40"/>
      <c r="RO56" s="40"/>
      <c r="RP56" s="40"/>
      <c r="RQ56" s="40"/>
      <c r="RR56" s="40"/>
      <c r="RS56" s="40"/>
      <c r="RT56" s="40"/>
      <c r="RU56" s="40"/>
      <c r="RV56" s="40"/>
      <c r="RW56" s="40" t="s">
        <v>1033</v>
      </c>
      <c r="RX56" s="40" t="s">
        <v>1034</v>
      </c>
      <c r="RY56" s="40" t="s">
        <v>693</v>
      </c>
      <c r="RZ56" s="40" t="s">
        <v>2203</v>
      </c>
      <c r="SA56" s="40" t="s">
        <v>2481</v>
      </c>
      <c r="SB56" s="40" t="s">
        <v>2204</v>
      </c>
      <c r="SC56" s="40" t="s">
        <v>2482</v>
      </c>
      <c r="SD56" s="40" t="s">
        <v>2483</v>
      </c>
      <c r="SE56" s="40"/>
      <c r="SF56" s="40"/>
      <c r="SG56" s="40"/>
      <c r="SH56" s="40"/>
      <c r="SI56" s="40"/>
      <c r="SJ56" s="40"/>
      <c r="SK56" s="40"/>
      <c r="SL56" s="40"/>
      <c r="SM56" s="40"/>
      <c r="SN56" s="40"/>
      <c r="SO56" s="40"/>
      <c r="SP56" s="40"/>
      <c r="SQ56" s="40"/>
      <c r="SR56" s="40"/>
      <c r="SS56" s="40"/>
      <c r="ST56" s="40"/>
      <c r="SU56" s="40"/>
      <c r="SV56" s="40"/>
      <c r="SW56" s="40"/>
      <c r="SX56" s="40"/>
      <c r="SY56" s="40"/>
      <c r="SZ56" s="40"/>
      <c r="TA56" s="40"/>
      <c r="TB56" s="40"/>
      <c r="TC56" s="40"/>
      <c r="TD56" s="40"/>
      <c r="TE56" s="40"/>
      <c r="TF56" s="40"/>
      <c r="TG56" s="40"/>
      <c r="TH56" s="40"/>
      <c r="TI56" s="40"/>
      <c r="TJ56" s="40"/>
      <c r="TK56" s="40" t="s">
        <v>2484</v>
      </c>
      <c r="TL56" s="40" t="s">
        <v>2485</v>
      </c>
      <c r="TM56" s="40" t="s">
        <v>2486</v>
      </c>
      <c r="TN56" s="40"/>
      <c r="TO56" s="40"/>
      <c r="TP56" s="40"/>
      <c r="TQ56" s="40"/>
      <c r="TR56" s="40"/>
      <c r="TS56" s="40"/>
      <c r="TT56" s="40"/>
      <c r="TU56" s="40"/>
      <c r="TV56" s="40"/>
      <c r="TW56" s="40"/>
      <c r="TX56" s="40"/>
      <c r="TY56" s="40"/>
      <c r="TZ56" s="40"/>
      <c r="UA56" s="40"/>
      <c r="UB56" s="40"/>
      <c r="UC56" s="40"/>
      <c r="UD56" s="40"/>
      <c r="UE56" s="40"/>
    </row>
    <row r="57" spans="1:551" s="43" customFormat="1" ht="15" customHeight="1" x14ac:dyDescent="0.25">
      <c r="A57" s="40" t="s">
        <v>281</v>
      </c>
      <c r="B57" s="40" t="s">
        <v>2487</v>
      </c>
      <c r="C57" s="40" t="s">
        <v>585</v>
      </c>
      <c r="D57" s="40" t="s">
        <v>1038</v>
      </c>
      <c r="E57" s="40" t="s">
        <v>151</v>
      </c>
      <c r="F57" s="40">
        <v>15</v>
      </c>
      <c r="G57" s="40">
        <v>30</v>
      </c>
      <c r="H57" s="40">
        <v>45</v>
      </c>
      <c r="I57" s="40">
        <v>3</v>
      </c>
      <c r="J57" s="40" t="s">
        <v>2488</v>
      </c>
      <c r="K57" s="40" t="s">
        <v>10</v>
      </c>
      <c r="L57" s="40" t="s">
        <v>2489</v>
      </c>
      <c r="M57" s="40">
        <v>5</v>
      </c>
      <c r="N57" s="40">
        <v>15</v>
      </c>
      <c r="O57" s="40">
        <v>20</v>
      </c>
      <c r="P57" s="40" t="s">
        <v>2490</v>
      </c>
      <c r="Q57" s="40" t="s">
        <v>2491</v>
      </c>
      <c r="R57" s="40" t="s">
        <v>2492</v>
      </c>
      <c r="S57" s="40" t="s">
        <v>3121</v>
      </c>
      <c r="T57" s="40" t="s">
        <v>2493</v>
      </c>
      <c r="U57" s="40" t="s">
        <v>2494</v>
      </c>
      <c r="V57" s="40" t="s">
        <v>2495</v>
      </c>
      <c r="W57" s="40" t="s">
        <v>2496</v>
      </c>
      <c r="X57" s="40" t="s">
        <v>2493</v>
      </c>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t="s">
        <v>2497</v>
      </c>
      <c r="BB57" s="40" t="s">
        <v>2498</v>
      </c>
      <c r="BC57" s="40" t="s">
        <v>528</v>
      </c>
      <c r="BD57" s="40" t="s">
        <v>2499</v>
      </c>
      <c r="BE57" s="40" t="s">
        <v>2500</v>
      </c>
      <c r="BF57" s="40" t="s">
        <v>101</v>
      </c>
      <c r="BG57" s="40" t="s">
        <v>31</v>
      </c>
      <c r="BH57" s="40" t="s">
        <v>2501</v>
      </c>
      <c r="BI57" s="40">
        <v>10</v>
      </c>
      <c r="BJ57" s="40">
        <v>15</v>
      </c>
      <c r="BK57" s="40">
        <v>25</v>
      </c>
      <c r="BL57" s="40" t="s">
        <v>2502</v>
      </c>
      <c r="BM57" s="40" t="s">
        <v>2503</v>
      </c>
      <c r="BN57" s="40" t="s">
        <v>2504</v>
      </c>
      <c r="BO57" s="40" t="s">
        <v>3121</v>
      </c>
      <c r="BP57" s="40" t="s">
        <v>2493</v>
      </c>
      <c r="BQ57" s="40" t="s">
        <v>2505</v>
      </c>
      <c r="BR57" s="40" t="s">
        <v>2506</v>
      </c>
      <c r="BS57" s="40" t="s">
        <v>2507</v>
      </c>
      <c r="BT57" s="40" t="s">
        <v>2493</v>
      </c>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t="s">
        <v>2508</v>
      </c>
      <c r="CX57" s="40" t="s">
        <v>2509</v>
      </c>
      <c r="CY57" s="40" t="s">
        <v>170</v>
      </c>
      <c r="CZ57" s="40" t="s">
        <v>2499</v>
      </c>
      <c r="DA57" s="40" t="s">
        <v>2510</v>
      </c>
      <c r="DB57" s="40" t="s">
        <v>101</v>
      </c>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1"/>
      <c r="EV57" s="41"/>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1"/>
      <c r="GR57" s="41"/>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c r="IT57" s="40"/>
      <c r="IU57" s="40"/>
      <c r="IV57" s="40"/>
      <c r="IW57" s="40"/>
      <c r="IX57" s="40"/>
      <c r="IY57" s="40"/>
      <c r="IZ57" s="40"/>
      <c r="JA57" s="40"/>
      <c r="JB57" s="40"/>
      <c r="JC57" s="40"/>
      <c r="JD57" s="40"/>
      <c r="JE57" s="40"/>
      <c r="JF57" s="40"/>
      <c r="JG57" s="40"/>
      <c r="JH57" s="40"/>
      <c r="JI57" s="40"/>
      <c r="JJ57" s="40"/>
      <c r="JK57" s="40"/>
      <c r="JL57" s="40"/>
      <c r="JM57" s="40"/>
      <c r="JN57" s="40"/>
      <c r="JO57" s="40"/>
      <c r="JP57" s="40"/>
      <c r="JQ57" s="40"/>
      <c r="JR57" s="40"/>
      <c r="JS57" s="40"/>
      <c r="JT57" s="40"/>
      <c r="JU57" s="40"/>
      <c r="JV57" s="40"/>
      <c r="JW57" s="40"/>
      <c r="JX57" s="40"/>
      <c r="JY57" s="40"/>
      <c r="JZ57" s="40"/>
      <c r="KA57" s="40"/>
      <c r="KB57" s="40"/>
      <c r="KC57" s="40"/>
      <c r="KD57" s="40"/>
      <c r="KE57" s="40"/>
      <c r="KF57" s="40"/>
      <c r="KG57" s="40"/>
      <c r="KH57" s="40"/>
      <c r="KI57" s="41"/>
      <c r="KJ57" s="41"/>
      <c r="KK57" s="40"/>
      <c r="KL57" s="40"/>
      <c r="KM57" s="40"/>
      <c r="KN57" s="40"/>
      <c r="KO57" s="40"/>
      <c r="KP57" s="40"/>
      <c r="KQ57" s="40"/>
      <c r="KR57" s="40"/>
      <c r="KS57" s="40"/>
      <c r="KT57" s="40"/>
      <c r="KU57" s="40"/>
      <c r="KV57" s="40"/>
      <c r="KW57" s="40"/>
      <c r="KX57" s="40"/>
      <c r="KY57" s="40"/>
      <c r="KZ57" s="40"/>
      <c r="LA57" s="40"/>
      <c r="LB57" s="40"/>
      <c r="LC57" s="40"/>
      <c r="LD57" s="40"/>
      <c r="LE57" s="40"/>
      <c r="LF57" s="40"/>
      <c r="LG57" s="40"/>
      <c r="LH57" s="40"/>
      <c r="LI57" s="40"/>
      <c r="LJ57" s="40"/>
      <c r="LK57" s="40"/>
      <c r="LL57" s="40"/>
      <c r="LM57" s="40"/>
      <c r="LN57" s="40"/>
      <c r="LO57" s="40"/>
      <c r="LP57" s="40"/>
      <c r="LQ57" s="40"/>
      <c r="LR57" s="40"/>
      <c r="LS57" s="40"/>
      <c r="LT57" s="40"/>
      <c r="LU57" s="40"/>
      <c r="LV57" s="40"/>
      <c r="LW57" s="40"/>
      <c r="LX57" s="40"/>
      <c r="LY57" s="40"/>
      <c r="LZ57" s="40"/>
      <c r="MA57" s="40"/>
      <c r="MB57" s="40"/>
      <c r="MC57" s="40"/>
      <c r="MD57" s="40"/>
      <c r="ME57" s="40"/>
      <c r="MF57" s="40"/>
      <c r="MG57" s="40"/>
      <c r="MH57" s="40"/>
      <c r="MI57" s="40"/>
      <c r="MJ57" s="40"/>
      <c r="MK57" s="40"/>
      <c r="ML57" s="40"/>
      <c r="MM57" s="40"/>
      <c r="MN57" s="40"/>
      <c r="MO57" s="40"/>
      <c r="MP57" s="40"/>
      <c r="MQ57" s="40"/>
      <c r="MR57" s="40"/>
      <c r="MS57" s="40"/>
      <c r="MT57" s="40"/>
      <c r="MU57" s="40"/>
      <c r="MV57" s="40"/>
      <c r="MW57" s="40"/>
      <c r="MX57" s="40"/>
      <c r="MY57" s="40"/>
      <c r="MZ57" s="40"/>
      <c r="NA57" s="40"/>
      <c r="NB57" s="40"/>
      <c r="NC57" s="40"/>
      <c r="ND57" s="40"/>
      <c r="NE57" s="40"/>
      <c r="NF57" s="40"/>
      <c r="NG57" s="40"/>
      <c r="NH57" s="40"/>
      <c r="NI57" s="40"/>
      <c r="NJ57" s="40"/>
      <c r="NK57" s="40"/>
      <c r="NL57" s="40"/>
      <c r="NM57" s="40"/>
      <c r="NN57" s="40"/>
      <c r="NO57" s="40"/>
      <c r="NP57" s="40"/>
      <c r="NQ57" s="40"/>
      <c r="NR57" s="40"/>
      <c r="NS57" s="40"/>
      <c r="NT57" s="40"/>
      <c r="NU57" s="40"/>
      <c r="NV57" s="40"/>
      <c r="NW57" s="40"/>
      <c r="NX57" s="40"/>
      <c r="NY57" s="40"/>
      <c r="NZ57" s="40"/>
      <c r="OA57" s="40"/>
      <c r="OB57" s="40"/>
      <c r="OC57" s="40"/>
      <c r="OD57" s="40"/>
      <c r="OE57" s="40"/>
      <c r="OF57" s="40"/>
      <c r="OG57" s="40"/>
      <c r="OH57" s="40"/>
      <c r="OI57" s="40"/>
      <c r="OJ57" s="40"/>
      <c r="OK57" s="40"/>
      <c r="OL57" s="40"/>
      <c r="OM57" s="40"/>
      <c r="ON57" s="40"/>
      <c r="OO57" s="40"/>
      <c r="OP57" s="40"/>
      <c r="OQ57" s="40"/>
      <c r="OR57" s="40"/>
      <c r="OS57" s="40"/>
      <c r="OT57" s="40"/>
      <c r="OU57" s="40"/>
      <c r="OV57" s="40"/>
      <c r="OW57" s="40"/>
      <c r="OX57" s="40"/>
      <c r="OY57" s="40"/>
      <c r="OZ57" s="40"/>
      <c r="PA57" s="40"/>
      <c r="PB57" s="40"/>
      <c r="PC57" s="40"/>
      <c r="PD57" s="40"/>
      <c r="PE57" s="40"/>
      <c r="PF57" s="40"/>
      <c r="PG57" s="40"/>
      <c r="PH57" s="40"/>
      <c r="PI57" s="40"/>
      <c r="PJ57" s="40"/>
      <c r="PK57" s="40"/>
      <c r="PL57" s="40"/>
      <c r="PM57" s="40"/>
      <c r="PN57" s="40"/>
      <c r="PO57" s="40"/>
      <c r="PP57" s="40"/>
      <c r="PQ57" s="40"/>
      <c r="PR57" s="40"/>
      <c r="PS57" s="40"/>
      <c r="PT57" s="40"/>
      <c r="PU57" s="40"/>
      <c r="PV57" s="40"/>
      <c r="PW57" s="40"/>
      <c r="PX57" s="40"/>
      <c r="PY57" s="40"/>
      <c r="PZ57" s="40"/>
      <c r="QA57" s="40"/>
      <c r="QB57" s="40"/>
      <c r="QC57" s="40"/>
      <c r="QD57" s="40"/>
      <c r="QE57" s="40"/>
      <c r="QF57" s="40"/>
      <c r="QG57" s="40"/>
      <c r="QH57" s="40"/>
      <c r="QI57" s="40"/>
      <c r="QJ57" s="40"/>
      <c r="QK57" s="40"/>
      <c r="QL57" s="40"/>
      <c r="QM57" s="40"/>
      <c r="QN57" s="40"/>
      <c r="QO57" s="40"/>
      <c r="QP57" s="40"/>
      <c r="QQ57" s="40"/>
      <c r="QR57" s="40"/>
      <c r="QS57" s="40"/>
      <c r="QT57" s="40"/>
      <c r="QU57" s="40"/>
      <c r="QV57" s="40"/>
      <c r="QW57" s="40"/>
      <c r="QX57" s="40"/>
      <c r="QY57" s="40"/>
      <c r="QZ57" s="40"/>
      <c r="RA57" s="40"/>
      <c r="RB57" s="40"/>
      <c r="RC57" s="40"/>
      <c r="RD57" s="40"/>
      <c r="RE57" s="40"/>
      <c r="RF57" s="40"/>
      <c r="RG57" s="40"/>
      <c r="RH57" s="40"/>
      <c r="RI57" s="40"/>
      <c r="RJ57" s="40"/>
      <c r="RK57" s="40"/>
      <c r="RL57" s="40"/>
      <c r="RM57" s="40"/>
      <c r="RN57" s="40"/>
      <c r="RO57" s="40"/>
      <c r="RP57" s="40"/>
      <c r="RQ57" s="40"/>
      <c r="RR57" s="40"/>
      <c r="RS57" s="40"/>
      <c r="RT57" s="40"/>
      <c r="RU57" s="40"/>
      <c r="RV57" s="40"/>
      <c r="RW57" s="40" t="s">
        <v>2134</v>
      </c>
      <c r="RX57" s="40" t="s">
        <v>2511</v>
      </c>
      <c r="RY57" s="40" t="s">
        <v>2512</v>
      </c>
      <c r="RZ57" s="40" t="s">
        <v>2513</v>
      </c>
      <c r="SA57" s="40" t="s">
        <v>2514</v>
      </c>
      <c r="SB57" s="40" t="s">
        <v>2515</v>
      </c>
      <c r="SC57" s="40" t="s">
        <v>2137</v>
      </c>
      <c r="SD57" s="40" t="s">
        <v>2516</v>
      </c>
      <c r="SE57" s="40" t="s">
        <v>1991</v>
      </c>
      <c r="SF57" s="40" t="s">
        <v>2517</v>
      </c>
      <c r="SG57" s="40" t="s">
        <v>1654</v>
      </c>
      <c r="SH57" s="40" t="s">
        <v>2518</v>
      </c>
      <c r="SI57" s="40" t="s">
        <v>1995</v>
      </c>
      <c r="SJ57" s="40" t="s">
        <v>2519</v>
      </c>
      <c r="SK57" s="40" t="s">
        <v>793</v>
      </c>
      <c r="SL57" s="40" t="s">
        <v>2520</v>
      </c>
      <c r="SM57" s="40" t="s">
        <v>2521</v>
      </c>
      <c r="SN57" s="40" t="s">
        <v>2522</v>
      </c>
      <c r="SO57" s="40" t="s">
        <v>2523</v>
      </c>
      <c r="SP57" s="40" t="s">
        <v>2524</v>
      </c>
      <c r="SQ57" s="40"/>
      <c r="SR57" s="40"/>
      <c r="SS57" s="40"/>
      <c r="ST57" s="40"/>
      <c r="SU57" s="40"/>
      <c r="SV57" s="40"/>
      <c r="SW57" s="40"/>
      <c r="SX57" s="40"/>
      <c r="SY57" s="40"/>
      <c r="SZ57" s="40"/>
      <c r="TA57" s="40"/>
      <c r="TB57" s="40"/>
      <c r="TC57" s="40"/>
      <c r="TD57" s="40"/>
      <c r="TE57" s="40"/>
      <c r="TF57" s="40"/>
      <c r="TG57" s="40"/>
      <c r="TH57" s="40"/>
      <c r="TI57" s="40"/>
      <c r="TJ57" s="40"/>
      <c r="TK57" s="40" t="s">
        <v>2003</v>
      </c>
      <c r="TL57" s="40" t="s">
        <v>2004</v>
      </c>
      <c r="TM57" s="40" t="s">
        <v>924</v>
      </c>
      <c r="TN57" s="40" t="s">
        <v>2525</v>
      </c>
      <c r="TO57" s="40" t="s">
        <v>2526</v>
      </c>
      <c r="TP57" s="40" t="s">
        <v>2527</v>
      </c>
      <c r="TQ57" s="40"/>
      <c r="TR57" s="40"/>
      <c r="TS57" s="40"/>
      <c r="TT57" s="40"/>
      <c r="TU57" s="40"/>
      <c r="TV57" s="40"/>
      <c r="TW57" s="40"/>
      <c r="TX57" s="40"/>
      <c r="TY57" s="40"/>
      <c r="TZ57" s="40"/>
      <c r="UA57" s="40"/>
      <c r="UB57" s="40"/>
      <c r="UC57" s="40"/>
      <c r="UD57" s="40"/>
      <c r="UE57" s="40"/>
    </row>
    <row r="58" spans="1:551" s="43" customFormat="1" ht="15" customHeight="1" x14ac:dyDescent="0.25">
      <c r="A58" s="40" t="s">
        <v>282</v>
      </c>
      <c r="B58" s="40" t="s">
        <v>162</v>
      </c>
      <c r="C58" s="40" t="s">
        <v>585</v>
      </c>
      <c r="D58" s="40" t="s">
        <v>708</v>
      </c>
      <c r="E58" s="40" t="s">
        <v>152</v>
      </c>
      <c r="F58" s="40">
        <v>30</v>
      </c>
      <c r="G58" s="40">
        <v>75</v>
      </c>
      <c r="H58" s="40">
        <v>105</v>
      </c>
      <c r="I58" s="40">
        <v>7</v>
      </c>
      <c r="J58" s="40" t="s">
        <v>2528</v>
      </c>
      <c r="K58" s="40" t="s">
        <v>10</v>
      </c>
      <c r="L58" s="40" t="s">
        <v>2529</v>
      </c>
      <c r="M58" s="40">
        <v>5</v>
      </c>
      <c r="N58" s="40">
        <v>10</v>
      </c>
      <c r="O58" s="40">
        <v>15</v>
      </c>
      <c r="P58" s="40" t="s">
        <v>2530</v>
      </c>
      <c r="Q58" s="40" t="s">
        <v>2531</v>
      </c>
      <c r="R58" s="40" t="s">
        <v>2532</v>
      </c>
      <c r="S58" s="40" t="s">
        <v>3121</v>
      </c>
      <c r="T58" s="40" t="s">
        <v>1948</v>
      </c>
      <c r="U58" s="40" t="s">
        <v>2533</v>
      </c>
      <c r="V58" s="40" t="s">
        <v>2534</v>
      </c>
      <c r="W58" s="40" t="s">
        <v>2535</v>
      </c>
      <c r="X58" s="40" t="s">
        <v>1948</v>
      </c>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t="s">
        <v>2536</v>
      </c>
      <c r="BB58" s="40" t="s">
        <v>2537</v>
      </c>
      <c r="BC58" s="40" t="s">
        <v>314</v>
      </c>
      <c r="BD58" s="40" t="s">
        <v>2538</v>
      </c>
      <c r="BE58" s="40" t="s">
        <v>2539</v>
      </c>
      <c r="BF58" s="40" t="s">
        <v>101</v>
      </c>
      <c r="BG58" s="40" t="s">
        <v>31</v>
      </c>
      <c r="BH58" s="40" t="s">
        <v>2540</v>
      </c>
      <c r="BI58" s="40">
        <v>15</v>
      </c>
      <c r="BJ58" s="40">
        <v>45</v>
      </c>
      <c r="BK58" s="40">
        <v>60</v>
      </c>
      <c r="BL58" s="40" t="s">
        <v>2541</v>
      </c>
      <c r="BM58" s="40" t="s">
        <v>2542</v>
      </c>
      <c r="BN58" s="40" t="s">
        <v>2543</v>
      </c>
      <c r="BO58" s="40" t="s">
        <v>2544</v>
      </c>
      <c r="BP58" s="40" t="s">
        <v>2545</v>
      </c>
      <c r="BQ58" s="40" t="s">
        <v>2546</v>
      </c>
      <c r="BR58" s="40" t="s">
        <v>2547</v>
      </c>
      <c r="BS58" s="40" t="s">
        <v>2548</v>
      </c>
      <c r="BT58" s="40" t="s">
        <v>2545</v>
      </c>
      <c r="BU58" s="40" t="s">
        <v>2549</v>
      </c>
      <c r="BV58" s="40" t="s">
        <v>2550</v>
      </c>
      <c r="BW58" s="40" t="s">
        <v>2551</v>
      </c>
      <c r="BX58" s="40" t="s">
        <v>3174</v>
      </c>
      <c r="BY58" s="40" t="s">
        <v>2552</v>
      </c>
      <c r="BZ58" s="40" t="s">
        <v>2553</v>
      </c>
      <c r="CA58" s="40" t="s">
        <v>2554</v>
      </c>
      <c r="CB58" s="40" t="s">
        <v>2545</v>
      </c>
      <c r="CC58" s="40"/>
      <c r="CD58" s="40"/>
      <c r="CE58" s="40"/>
      <c r="CF58" s="40"/>
      <c r="CG58" s="40"/>
      <c r="CH58" s="40"/>
      <c r="CI58" s="40"/>
      <c r="CJ58" s="40"/>
      <c r="CK58" s="40"/>
      <c r="CL58" s="40"/>
      <c r="CM58" s="40"/>
      <c r="CN58" s="40"/>
      <c r="CO58" s="40"/>
      <c r="CP58" s="40"/>
      <c r="CQ58" s="40"/>
      <c r="CR58" s="40"/>
      <c r="CS58" s="40"/>
      <c r="CT58" s="40"/>
      <c r="CU58" s="40"/>
      <c r="CV58" s="40"/>
      <c r="CW58" s="40" t="s">
        <v>2536</v>
      </c>
      <c r="CX58" s="40" t="s">
        <v>2555</v>
      </c>
      <c r="CY58" s="40" t="s">
        <v>2556</v>
      </c>
      <c r="CZ58" s="40" t="s">
        <v>2557</v>
      </c>
      <c r="DA58" s="40" t="s">
        <v>2558</v>
      </c>
      <c r="DB58" s="40" t="s">
        <v>99</v>
      </c>
      <c r="DC58" s="40" t="s">
        <v>32</v>
      </c>
      <c r="DD58" s="40" t="s">
        <v>2559</v>
      </c>
      <c r="DE58" s="40">
        <v>10</v>
      </c>
      <c r="DF58" s="40">
        <v>20</v>
      </c>
      <c r="DG58" s="40">
        <v>30</v>
      </c>
      <c r="DH58" s="40" t="s">
        <v>2560</v>
      </c>
      <c r="DI58" s="40" t="s">
        <v>2561</v>
      </c>
      <c r="DJ58" s="40" t="s">
        <v>2562</v>
      </c>
      <c r="DK58" s="40" t="s">
        <v>2563</v>
      </c>
      <c r="DL58" s="40" t="s">
        <v>1948</v>
      </c>
      <c r="DM58" s="40" t="s">
        <v>2564</v>
      </c>
      <c r="DN58" s="40" t="s">
        <v>2564</v>
      </c>
      <c r="DO58" s="40" t="s">
        <v>2565</v>
      </c>
      <c r="DP58" s="40" t="s">
        <v>1948</v>
      </c>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t="s">
        <v>2566</v>
      </c>
      <c r="ET58" s="40" t="s">
        <v>2567</v>
      </c>
      <c r="EU58" s="40" t="s">
        <v>2568</v>
      </c>
      <c r="EV58" s="40" t="s">
        <v>2557</v>
      </c>
      <c r="EW58" s="40" t="s">
        <v>2569</v>
      </c>
      <c r="EX58" s="40" t="s">
        <v>101</v>
      </c>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c r="IT58" s="40"/>
      <c r="IU58" s="40"/>
      <c r="IV58" s="40"/>
      <c r="IW58" s="40"/>
      <c r="IX58" s="40"/>
      <c r="IY58" s="40"/>
      <c r="IZ58" s="40"/>
      <c r="JA58" s="40"/>
      <c r="JB58" s="40"/>
      <c r="JC58" s="40"/>
      <c r="JD58" s="40"/>
      <c r="JE58" s="40"/>
      <c r="JF58" s="40"/>
      <c r="JG58" s="40"/>
      <c r="JH58" s="40"/>
      <c r="JI58" s="40"/>
      <c r="JJ58" s="40"/>
      <c r="JK58" s="40"/>
      <c r="JL58" s="40"/>
      <c r="JM58" s="40"/>
      <c r="JN58" s="40"/>
      <c r="JO58" s="40"/>
      <c r="JP58" s="40"/>
      <c r="JQ58" s="40"/>
      <c r="JR58" s="40"/>
      <c r="JS58" s="40"/>
      <c r="JT58" s="40"/>
      <c r="JU58" s="40"/>
      <c r="JV58" s="40"/>
      <c r="JW58" s="40"/>
      <c r="JX58" s="40"/>
      <c r="JY58" s="40"/>
      <c r="JZ58" s="40"/>
      <c r="KA58" s="40"/>
      <c r="KB58" s="40"/>
      <c r="KC58" s="40"/>
      <c r="KD58" s="40"/>
      <c r="KE58" s="40"/>
      <c r="KF58" s="40"/>
      <c r="KG58" s="40"/>
      <c r="KH58" s="40"/>
      <c r="KI58" s="40"/>
      <c r="KJ58" s="40"/>
      <c r="KK58" s="40"/>
      <c r="KL58" s="40"/>
      <c r="KM58" s="40"/>
      <c r="KN58" s="40"/>
      <c r="KO58" s="40"/>
      <c r="KP58" s="40"/>
      <c r="KQ58" s="40"/>
      <c r="KR58" s="40"/>
      <c r="KS58" s="40"/>
      <c r="KT58" s="40"/>
      <c r="KU58" s="40"/>
      <c r="KV58" s="40"/>
      <c r="KW58" s="40"/>
      <c r="KX58" s="40"/>
      <c r="KY58" s="40"/>
      <c r="KZ58" s="40"/>
      <c r="LA58" s="40"/>
      <c r="LB58" s="40"/>
      <c r="LC58" s="40"/>
      <c r="LD58" s="40"/>
      <c r="LE58" s="40"/>
      <c r="LF58" s="40"/>
      <c r="LG58" s="40"/>
      <c r="LH58" s="40"/>
      <c r="LI58" s="40"/>
      <c r="LJ58" s="40"/>
      <c r="LK58" s="40"/>
      <c r="LL58" s="40"/>
      <c r="LM58" s="40"/>
      <c r="LN58" s="40"/>
      <c r="LO58" s="40"/>
      <c r="LP58" s="40"/>
      <c r="LQ58" s="40"/>
      <c r="LR58" s="40"/>
      <c r="LS58" s="40"/>
      <c r="LT58" s="40"/>
      <c r="LU58" s="40"/>
      <c r="LV58" s="40"/>
      <c r="LW58" s="40"/>
      <c r="LX58" s="40"/>
      <c r="LY58" s="40"/>
      <c r="LZ58" s="40"/>
      <c r="MA58" s="40"/>
      <c r="MB58" s="40"/>
      <c r="MC58" s="40"/>
      <c r="MD58" s="40"/>
      <c r="ME58" s="40"/>
      <c r="MF58" s="40"/>
      <c r="MG58" s="40"/>
      <c r="MH58" s="40"/>
      <c r="MI58" s="40"/>
      <c r="MJ58" s="40"/>
      <c r="MK58" s="40"/>
      <c r="ML58" s="40"/>
      <c r="MM58" s="40"/>
      <c r="MN58" s="40"/>
      <c r="MO58" s="40"/>
      <c r="MP58" s="40"/>
      <c r="MQ58" s="40"/>
      <c r="MR58" s="40"/>
      <c r="MS58" s="40"/>
      <c r="MT58" s="40"/>
      <c r="MU58" s="40"/>
      <c r="MV58" s="40"/>
      <c r="MW58" s="40"/>
      <c r="MX58" s="40"/>
      <c r="MY58" s="40"/>
      <c r="MZ58" s="40"/>
      <c r="NA58" s="40"/>
      <c r="NB58" s="40"/>
      <c r="NC58" s="40"/>
      <c r="ND58" s="40"/>
      <c r="NE58" s="40"/>
      <c r="NF58" s="40"/>
      <c r="NG58" s="40"/>
      <c r="NH58" s="40"/>
      <c r="NI58" s="40"/>
      <c r="NJ58" s="40"/>
      <c r="NK58" s="40"/>
      <c r="NL58" s="40"/>
      <c r="NM58" s="40"/>
      <c r="NN58" s="40"/>
      <c r="NO58" s="40"/>
      <c r="NP58" s="40"/>
      <c r="NQ58" s="40"/>
      <c r="NR58" s="40"/>
      <c r="NS58" s="40"/>
      <c r="NT58" s="40"/>
      <c r="NU58" s="40"/>
      <c r="NV58" s="40"/>
      <c r="NW58" s="40"/>
      <c r="NX58" s="40"/>
      <c r="NY58" s="40"/>
      <c r="NZ58" s="40"/>
      <c r="OA58" s="40"/>
      <c r="OB58" s="40"/>
      <c r="OC58" s="40"/>
      <c r="OD58" s="40"/>
      <c r="OE58" s="40"/>
      <c r="OF58" s="40"/>
      <c r="OG58" s="40"/>
      <c r="OH58" s="40"/>
      <c r="OI58" s="40"/>
      <c r="OJ58" s="40"/>
      <c r="OK58" s="40"/>
      <c r="OL58" s="40"/>
      <c r="OM58" s="40"/>
      <c r="ON58" s="40"/>
      <c r="OO58" s="40"/>
      <c r="OP58" s="40"/>
      <c r="OQ58" s="40"/>
      <c r="OR58" s="40"/>
      <c r="OS58" s="40"/>
      <c r="OT58" s="40"/>
      <c r="OU58" s="40"/>
      <c r="OV58" s="40"/>
      <c r="OW58" s="40"/>
      <c r="OX58" s="40"/>
      <c r="OY58" s="40"/>
      <c r="OZ58" s="40"/>
      <c r="PA58" s="40"/>
      <c r="PB58" s="40"/>
      <c r="PC58" s="40"/>
      <c r="PD58" s="40"/>
      <c r="PE58" s="40"/>
      <c r="PF58" s="40"/>
      <c r="PG58" s="40"/>
      <c r="PH58" s="40"/>
      <c r="PI58" s="40"/>
      <c r="PJ58" s="40"/>
      <c r="PK58" s="40"/>
      <c r="PL58" s="40"/>
      <c r="PM58" s="40"/>
      <c r="PN58" s="40"/>
      <c r="PO58" s="40"/>
      <c r="PP58" s="40"/>
      <c r="PQ58" s="40"/>
      <c r="PR58" s="40"/>
      <c r="PS58" s="40"/>
      <c r="PT58" s="40"/>
      <c r="PU58" s="40"/>
      <c r="PV58" s="40"/>
      <c r="PW58" s="40"/>
      <c r="PX58" s="40"/>
      <c r="PY58" s="40"/>
      <c r="PZ58" s="40"/>
      <c r="QA58" s="40"/>
      <c r="QB58" s="40"/>
      <c r="QC58" s="40"/>
      <c r="QD58" s="40"/>
      <c r="QE58" s="40"/>
      <c r="QF58" s="40"/>
      <c r="QG58" s="40"/>
      <c r="QH58" s="40"/>
      <c r="QI58" s="40"/>
      <c r="QJ58" s="40"/>
      <c r="QK58" s="40"/>
      <c r="QL58" s="40"/>
      <c r="QM58" s="40"/>
      <c r="QN58" s="40"/>
      <c r="QO58" s="40"/>
      <c r="QP58" s="40"/>
      <c r="QQ58" s="40"/>
      <c r="QR58" s="40"/>
      <c r="QS58" s="40"/>
      <c r="QT58" s="40"/>
      <c r="QU58" s="40"/>
      <c r="QV58" s="40"/>
      <c r="QW58" s="40"/>
      <c r="QX58" s="40"/>
      <c r="QY58" s="40"/>
      <c r="QZ58" s="40"/>
      <c r="RA58" s="40"/>
      <c r="RB58" s="40"/>
      <c r="RC58" s="40"/>
      <c r="RD58" s="40"/>
      <c r="RE58" s="40"/>
      <c r="RF58" s="40"/>
      <c r="RG58" s="40"/>
      <c r="RH58" s="40"/>
      <c r="RI58" s="40"/>
      <c r="RJ58" s="40"/>
      <c r="RK58" s="40"/>
      <c r="RL58" s="40"/>
      <c r="RM58" s="40"/>
      <c r="RN58" s="40"/>
      <c r="RO58" s="40"/>
      <c r="RP58" s="40"/>
      <c r="RQ58" s="40"/>
      <c r="RR58" s="40"/>
      <c r="RS58" s="40"/>
      <c r="RT58" s="40"/>
      <c r="RU58" s="40"/>
      <c r="RV58" s="40"/>
      <c r="RW58" s="40" t="s">
        <v>1983</v>
      </c>
      <c r="RX58" s="40" t="s">
        <v>975</v>
      </c>
      <c r="RY58" s="40" t="s">
        <v>1985</v>
      </c>
      <c r="RZ58" s="40" t="s">
        <v>1986</v>
      </c>
      <c r="SA58" s="40" t="s">
        <v>1987</v>
      </c>
      <c r="SB58" s="40" t="s">
        <v>1988</v>
      </c>
      <c r="SC58" s="40" t="s">
        <v>1989</v>
      </c>
      <c r="SD58" s="40" t="s">
        <v>1990</v>
      </c>
      <c r="SE58" s="40" t="s">
        <v>1991</v>
      </c>
      <c r="SF58" s="40" t="s">
        <v>2570</v>
      </c>
      <c r="SG58" s="40" t="s">
        <v>1993</v>
      </c>
      <c r="SH58" s="40" t="s">
        <v>1994</v>
      </c>
      <c r="SI58" s="40" t="s">
        <v>1995</v>
      </c>
      <c r="SJ58" s="40" t="s">
        <v>1996</v>
      </c>
      <c r="SK58" s="40" t="s">
        <v>1997</v>
      </c>
      <c r="SL58" s="40" t="s">
        <v>1998</v>
      </c>
      <c r="SM58" s="40" t="s">
        <v>1999</v>
      </c>
      <c r="SN58" s="40" t="s">
        <v>2571</v>
      </c>
      <c r="SO58" s="40" t="s">
        <v>2001</v>
      </c>
      <c r="SP58" s="40" t="s">
        <v>2002</v>
      </c>
      <c r="SQ58" s="40"/>
      <c r="SR58" s="40"/>
      <c r="SS58" s="40"/>
      <c r="ST58" s="40"/>
      <c r="SU58" s="40"/>
      <c r="SV58" s="40"/>
      <c r="SW58" s="40"/>
      <c r="SX58" s="40"/>
      <c r="SY58" s="40"/>
      <c r="SZ58" s="40"/>
      <c r="TA58" s="40"/>
      <c r="TB58" s="40"/>
      <c r="TC58" s="40"/>
      <c r="TD58" s="40"/>
      <c r="TE58" s="40"/>
      <c r="TF58" s="40"/>
      <c r="TG58" s="40"/>
      <c r="TH58" s="40"/>
      <c r="TI58" s="40"/>
      <c r="TJ58" s="40"/>
      <c r="TK58" s="40" t="s">
        <v>2003</v>
      </c>
      <c r="TL58" s="40" t="s">
        <v>2004</v>
      </c>
      <c r="TM58" s="40" t="s">
        <v>924</v>
      </c>
      <c r="TN58" s="40" t="s">
        <v>2005</v>
      </c>
      <c r="TO58" s="40" t="s">
        <v>2006</v>
      </c>
      <c r="TP58" s="40" t="s">
        <v>2007</v>
      </c>
      <c r="TQ58" s="40"/>
      <c r="TR58" s="40"/>
      <c r="TS58" s="40"/>
      <c r="TT58" s="40"/>
      <c r="TU58" s="40"/>
      <c r="TV58" s="40"/>
      <c r="TW58" s="40"/>
      <c r="TX58" s="40"/>
      <c r="TY58" s="40"/>
      <c r="TZ58" s="40"/>
      <c r="UA58" s="40"/>
      <c r="UB58" s="40"/>
      <c r="UC58" s="40"/>
      <c r="UD58" s="40"/>
      <c r="UE58" s="40"/>
    </row>
    <row r="59" spans="1:551" s="43" customFormat="1" ht="15" customHeight="1" x14ac:dyDescent="0.25">
      <c r="A59" s="40" t="s">
        <v>283</v>
      </c>
      <c r="B59" s="40" t="s">
        <v>167</v>
      </c>
      <c r="C59" s="40" t="s">
        <v>585</v>
      </c>
      <c r="D59" s="40" t="s">
        <v>146</v>
      </c>
      <c r="E59" s="40" t="s">
        <v>142</v>
      </c>
      <c r="F59" s="40">
        <v>18</v>
      </c>
      <c r="G59" s="40">
        <v>27</v>
      </c>
      <c r="H59" s="40">
        <v>45</v>
      </c>
      <c r="I59" s="40">
        <v>3</v>
      </c>
      <c r="J59" s="40" t="s">
        <v>332</v>
      </c>
      <c r="K59" s="40" t="s">
        <v>10</v>
      </c>
      <c r="L59" s="40" t="s">
        <v>333</v>
      </c>
      <c r="M59" s="40">
        <v>8</v>
      </c>
      <c r="N59" s="40">
        <v>12</v>
      </c>
      <c r="O59" s="40">
        <v>20</v>
      </c>
      <c r="P59" s="40" t="s">
        <v>286</v>
      </c>
      <c r="Q59" s="40" t="s">
        <v>334</v>
      </c>
      <c r="R59" s="40" t="s">
        <v>335</v>
      </c>
      <c r="S59" s="40" t="s">
        <v>336</v>
      </c>
      <c r="T59" s="40" t="s">
        <v>290</v>
      </c>
      <c r="U59" s="40" t="s">
        <v>337</v>
      </c>
      <c r="V59" s="40" t="s">
        <v>338</v>
      </c>
      <c r="W59" s="40" t="s">
        <v>339</v>
      </c>
      <c r="X59" s="40" t="s">
        <v>290</v>
      </c>
      <c r="Y59" s="40" t="s">
        <v>340</v>
      </c>
      <c r="Z59" s="40" t="s">
        <v>341</v>
      </c>
      <c r="AA59" s="40" t="s">
        <v>342</v>
      </c>
      <c r="AB59" s="40" t="s">
        <v>290</v>
      </c>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t="s">
        <v>343</v>
      </c>
      <c r="BB59" s="40" t="s">
        <v>344</v>
      </c>
      <c r="BC59" s="40" t="s">
        <v>109</v>
      </c>
      <c r="BD59" s="40" t="s">
        <v>345</v>
      </c>
      <c r="BE59" s="40" t="s">
        <v>346</v>
      </c>
      <c r="BF59" s="40" t="s">
        <v>101</v>
      </c>
      <c r="BG59" s="40" t="s">
        <v>31</v>
      </c>
      <c r="BH59" s="40" t="s">
        <v>347</v>
      </c>
      <c r="BI59" s="40">
        <v>4</v>
      </c>
      <c r="BJ59" s="40">
        <v>6</v>
      </c>
      <c r="BK59" s="40">
        <v>10</v>
      </c>
      <c r="BL59" s="40" t="s">
        <v>348</v>
      </c>
      <c r="BM59" s="40" t="s">
        <v>347</v>
      </c>
      <c r="BN59" s="40" t="s">
        <v>349</v>
      </c>
      <c r="BO59" s="40" t="s">
        <v>350</v>
      </c>
      <c r="BP59" s="40" t="s">
        <v>290</v>
      </c>
      <c r="BQ59" s="40" t="s">
        <v>351</v>
      </c>
      <c r="BR59" s="40" t="s">
        <v>352</v>
      </c>
      <c r="BS59" s="40" t="s">
        <v>353</v>
      </c>
      <c r="BT59" s="40" t="s">
        <v>354</v>
      </c>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t="s">
        <v>355</v>
      </c>
      <c r="CX59" s="40" t="s">
        <v>356</v>
      </c>
      <c r="CY59" s="40" t="s">
        <v>314</v>
      </c>
      <c r="CZ59" s="40" t="s">
        <v>357</v>
      </c>
      <c r="DA59" s="40" t="s">
        <v>358</v>
      </c>
      <c r="DB59" s="40" t="s">
        <v>101</v>
      </c>
      <c r="DC59" s="40" t="s">
        <v>32</v>
      </c>
      <c r="DD59" s="40" t="s">
        <v>359</v>
      </c>
      <c r="DE59" s="40">
        <v>6</v>
      </c>
      <c r="DF59" s="40">
        <v>9</v>
      </c>
      <c r="DG59" s="40">
        <v>15</v>
      </c>
      <c r="DH59" s="40" t="s">
        <v>360</v>
      </c>
      <c r="DI59" s="40" t="s">
        <v>361</v>
      </c>
      <c r="DJ59" s="40" t="s">
        <v>362</v>
      </c>
      <c r="DK59" s="40" t="s">
        <v>363</v>
      </c>
      <c r="DL59" s="40" t="s">
        <v>290</v>
      </c>
      <c r="DM59" s="40" t="s">
        <v>364</v>
      </c>
      <c r="DN59" s="40" t="s">
        <v>365</v>
      </c>
      <c r="DO59" s="40" t="s">
        <v>366</v>
      </c>
      <c r="DP59" s="40" t="s">
        <v>290</v>
      </c>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t="s">
        <v>290</v>
      </c>
      <c r="ET59" s="40" t="s">
        <v>367</v>
      </c>
      <c r="EU59" s="40" t="s">
        <v>368</v>
      </c>
      <c r="EV59" s="40" t="s">
        <v>369</v>
      </c>
      <c r="EW59" s="40" t="s">
        <v>370</v>
      </c>
      <c r="EX59" s="40" t="s">
        <v>101</v>
      </c>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0"/>
      <c r="NC59" s="40"/>
      <c r="ND59" s="40"/>
      <c r="NE59" s="40"/>
      <c r="NF59" s="40"/>
      <c r="NG59" s="40"/>
      <c r="NH59" s="40"/>
      <c r="NI59" s="40"/>
      <c r="NJ59" s="40"/>
      <c r="NK59" s="40"/>
      <c r="NL59" s="40"/>
      <c r="NM59" s="40"/>
      <c r="NN59" s="40"/>
      <c r="NO59" s="40"/>
      <c r="NP59" s="40"/>
      <c r="NQ59" s="40"/>
      <c r="NR59" s="40"/>
      <c r="NS59" s="40"/>
      <c r="NT59" s="40"/>
      <c r="NU59" s="40"/>
      <c r="NV59" s="40"/>
      <c r="NW59" s="40"/>
      <c r="NX59" s="40"/>
      <c r="NY59" s="40"/>
      <c r="NZ59" s="40"/>
      <c r="OA59" s="40"/>
      <c r="OB59" s="40"/>
      <c r="OC59" s="40"/>
      <c r="OD59" s="40"/>
      <c r="OE59" s="40"/>
      <c r="OF59" s="40"/>
      <c r="OG59" s="40"/>
      <c r="OH59" s="40"/>
      <c r="OI59" s="40"/>
      <c r="OJ59" s="40"/>
      <c r="OK59" s="40"/>
      <c r="OL59" s="40"/>
      <c r="OM59" s="40"/>
      <c r="ON59" s="40"/>
      <c r="OO59" s="40"/>
      <c r="OP59" s="40"/>
      <c r="OQ59" s="40"/>
      <c r="OR59" s="40"/>
      <c r="OS59" s="40"/>
      <c r="OT59" s="40"/>
      <c r="OU59" s="40"/>
      <c r="OV59" s="40"/>
      <c r="OW59" s="40"/>
      <c r="OX59" s="40"/>
      <c r="OY59" s="40"/>
      <c r="OZ59" s="40"/>
      <c r="PA59" s="40"/>
      <c r="PB59" s="40"/>
      <c r="PC59" s="40"/>
      <c r="PD59" s="40"/>
      <c r="PE59" s="40"/>
      <c r="PF59" s="40"/>
      <c r="PG59" s="40"/>
      <c r="PH59" s="40"/>
      <c r="PI59" s="40"/>
      <c r="PJ59" s="40"/>
      <c r="PK59" s="40"/>
      <c r="PL59" s="40"/>
      <c r="PM59" s="40"/>
      <c r="PN59" s="40"/>
      <c r="PO59" s="40"/>
      <c r="PP59" s="40"/>
      <c r="PQ59" s="40"/>
      <c r="PR59" s="40"/>
      <c r="PS59" s="40"/>
      <c r="PT59" s="40"/>
      <c r="PU59" s="40"/>
      <c r="PV59" s="40"/>
      <c r="PW59" s="40"/>
      <c r="PX59" s="40"/>
      <c r="PY59" s="40"/>
      <c r="PZ59" s="40"/>
      <c r="QA59" s="40"/>
      <c r="QB59" s="40"/>
      <c r="QC59" s="40"/>
      <c r="QD59" s="40"/>
      <c r="QE59" s="40"/>
      <c r="QF59" s="40"/>
      <c r="QG59" s="40"/>
      <c r="QH59" s="40"/>
      <c r="QI59" s="40"/>
      <c r="QJ59" s="40"/>
      <c r="QK59" s="40"/>
      <c r="QL59" s="40"/>
      <c r="QM59" s="40"/>
      <c r="QN59" s="40"/>
      <c r="QO59" s="40"/>
      <c r="QP59" s="40"/>
      <c r="QQ59" s="40"/>
      <c r="QR59" s="40"/>
      <c r="QS59" s="40"/>
      <c r="QT59" s="40"/>
      <c r="QU59" s="40"/>
      <c r="QV59" s="40"/>
      <c r="QW59" s="40"/>
      <c r="QX59" s="40"/>
      <c r="QY59" s="40"/>
      <c r="QZ59" s="40"/>
      <c r="RA59" s="40"/>
      <c r="RB59" s="40"/>
      <c r="RC59" s="40"/>
      <c r="RD59" s="40"/>
      <c r="RE59" s="40"/>
      <c r="RF59" s="40"/>
      <c r="RG59" s="40"/>
      <c r="RH59" s="40"/>
      <c r="RI59" s="40"/>
      <c r="RJ59" s="40"/>
      <c r="RK59" s="40"/>
      <c r="RL59" s="40"/>
      <c r="RM59" s="40"/>
      <c r="RN59" s="40"/>
      <c r="RO59" s="40"/>
      <c r="RP59" s="40"/>
      <c r="RQ59" s="40"/>
      <c r="RR59" s="40"/>
      <c r="RS59" s="40"/>
      <c r="RT59" s="40"/>
      <c r="RU59" s="40"/>
      <c r="RV59" s="40"/>
      <c r="RW59" s="40" t="s">
        <v>371</v>
      </c>
      <c r="RX59" s="40" t="s">
        <v>372</v>
      </c>
      <c r="RY59" s="40" t="s">
        <v>373</v>
      </c>
      <c r="RZ59" s="40" t="s">
        <v>374</v>
      </c>
      <c r="SA59" s="40"/>
      <c r="SB59" s="40"/>
      <c r="SC59" s="40"/>
      <c r="SD59" s="40"/>
      <c r="SE59" s="40"/>
      <c r="SF59" s="40"/>
      <c r="SG59" s="40"/>
      <c r="SH59" s="40"/>
      <c r="SI59" s="40"/>
      <c r="SJ59" s="40"/>
      <c r="SK59" s="40"/>
      <c r="SL59" s="40"/>
      <c r="SM59" s="40"/>
      <c r="SN59" s="40"/>
      <c r="SO59" s="40"/>
      <c r="SP59" s="40"/>
      <c r="SQ59" s="40"/>
      <c r="SR59" s="40"/>
      <c r="SS59" s="40"/>
      <c r="ST59" s="40"/>
      <c r="SU59" s="40"/>
      <c r="SV59" s="40"/>
      <c r="SW59" s="40"/>
      <c r="SX59" s="40"/>
      <c r="SY59" s="40"/>
      <c r="SZ59" s="40"/>
      <c r="TA59" s="40"/>
      <c r="TB59" s="40"/>
      <c r="TC59" s="40"/>
      <c r="TD59" s="40"/>
      <c r="TE59" s="40"/>
      <c r="TF59" s="40"/>
      <c r="TG59" s="40"/>
      <c r="TH59" s="40"/>
      <c r="TI59" s="40"/>
      <c r="TJ59" s="40"/>
      <c r="TK59" s="40" t="s">
        <v>321</v>
      </c>
      <c r="TL59" s="40" t="s">
        <v>322</v>
      </c>
      <c r="TM59" s="40" t="s">
        <v>323</v>
      </c>
      <c r="TN59" s="40" t="s">
        <v>323</v>
      </c>
      <c r="TO59" s="40" t="s">
        <v>325</v>
      </c>
      <c r="TP59" s="40" t="s">
        <v>375</v>
      </c>
      <c r="TQ59" s="40"/>
      <c r="TR59" s="40"/>
      <c r="TS59" s="40"/>
      <c r="TT59" s="40"/>
      <c r="TU59" s="40"/>
      <c r="TV59" s="40"/>
      <c r="TW59" s="40"/>
      <c r="TX59" s="40"/>
      <c r="TY59" s="40"/>
      <c r="TZ59" s="40"/>
      <c r="UA59" s="40"/>
      <c r="UB59" s="40"/>
      <c r="UC59" s="40"/>
      <c r="UD59" s="40"/>
      <c r="UE59" s="40"/>
    </row>
    <row r="60" spans="1:551" s="43" customFormat="1" ht="15" customHeight="1" x14ac:dyDescent="0.25">
      <c r="A60" s="40" t="s">
        <v>584</v>
      </c>
      <c r="B60" s="40" t="s">
        <v>147</v>
      </c>
      <c r="C60" s="40" t="s">
        <v>585</v>
      </c>
      <c r="D60" s="40" t="s">
        <v>708</v>
      </c>
      <c r="E60" s="40" t="s">
        <v>142</v>
      </c>
      <c r="F60" s="40">
        <v>26</v>
      </c>
      <c r="G60" s="40">
        <v>49</v>
      </c>
      <c r="H60" s="40">
        <v>75</v>
      </c>
      <c r="I60" s="40">
        <v>5</v>
      </c>
      <c r="J60" s="40" t="s">
        <v>2572</v>
      </c>
      <c r="K60" s="40" t="s">
        <v>10</v>
      </c>
      <c r="L60" s="40" t="s">
        <v>2573</v>
      </c>
      <c r="M60" s="40">
        <v>5</v>
      </c>
      <c r="N60" s="40">
        <v>10</v>
      </c>
      <c r="O60" s="40">
        <v>15</v>
      </c>
      <c r="P60" s="40" t="s">
        <v>2574</v>
      </c>
      <c r="Q60" s="40" t="s">
        <v>2575</v>
      </c>
      <c r="R60" s="40" t="s">
        <v>2576</v>
      </c>
      <c r="S60" s="40" t="s">
        <v>2577</v>
      </c>
      <c r="T60" s="40" t="s">
        <v>2578</v>
      </c>
      <c r="U60" s="40" t="s">
        <v>2579</v>
      </c>
      <c r="V60" s="40" t="s">
        <v>2580</v>
      </c>
      <c r="W60" s="40" t="s">
        <v>2581</v>
      </c>
      <c r="X60" s="40" t="s">
        <v>2578</v>
      </c>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t="s">
        <v>2582</v>
      </c>
      <c r="BB60" s="40" t="s">
        <v>2583</v>
      </c>
      <c r="BC60" s="40" t="s">
        <v>383</v>
      </c>
      <c r="BD60" s="40" t="s">
        <v>896</v>
      </c>
      <c r="BE60" s="40" t="s">
        <v>2584</v>
      </c>
      <c r="BF60" s="40" t="s">
        <v>101</v>
      </c>
      <c r="BG60" s="40" t="s">
        <v>31</v>
      </c>
      <c r="BH60" s="40" t="s">
        <v>2585</v>
      </c>
      <c r="BI60" s="40">
        <v>15</v>
      </c>
      <c r="BJ60" s="40">
        <v>20</v>
      </c>
      <c r="BK60" s="40">
        <v>35</v>
      </c>
      <c r="BL60" s="40" t="s">
        <v>2586</v>
      </c>
      <c r="BM60" s="40" t="s">
        <v>2587</v>
      </c>
      <c r="BN60" s="40" t="s">
        <v>2588</v>
      </c>
      <c r="BO60" s="40" t="s">
        <v>3121</v>
      </c>
      <c r="BP60" s="40" t="s">
        <v>2589</v>
      </c>
      <c r="BQ60" s="40" t="s">
        <v>2590</v>
      </c>
      <c r="BR60" s="40" t="s">
        <v>2591</v>
      </c>
      <c r="BS60" s="40" t="s">
        <v>2592</v>
      </c>
      <c r="BT60" s="40" t="s">
        <v>2589</v>
      </c>
      <c r="BU60" s="40" t="s">
        <v>2593</v>
      </c>
      <c r="BV60" s="40" t="s">
        <v>2594</v>
      </c>
      <c r="BW60" s="40" t="s">
        <v>2595</v>
      </c>
      <c r="BX60" s="40" t="s">
        <v>2589</v>
      </c>
      <c r="BY60" s="40" t="s">
        <v>2596</v>
      </c>
      <c r="BZ60" s="40" t="s">
        <v>2597</v>
      </c>
      <c r="CA60" s="40" t="s">
        <v>2598</v>
      </c>
      <c r="CB60" s="40" t="s">
        <v>2599</v>
      </c>
      <c r="CC60" s="40" t="s">
        <v>2600</v>
      </c>
      <c r="CD60" s="40" t="s">
        <v>2601</v>
      </c>
      <c r="CE60" s="40" t="s">
        <v>2602</v>
      </c>
      <c r="CF60" s="40" t="s">
        <v>2589</v>
      </c>
      <c r="CG60" s="40" t="s">
        <v>2603</v>
      </c>
      <c r="CH60" s="40" t="s">
        <v>2604</v>
      </c>
      <c r="CI60" s="40" t="s">
        <v>2605</v>
      </c>
      <c r="CJ60" s="40" t="s">
        <v>2589</v>
      </c>
      <c r="CK60" s="40"/>
      <c r="CL60" s="40"/>
      <c r="CM60" s="40"/>
      <c r="CN60" s="40"/>
      <c r="CO60" s="40"/>
      <c r="CP60" s="40"/>
      <c r="CQ60" s="40"/>
      <c r="CR60" s="40"/>
      <c r="CS60" s="40"/>
      <c r="CT60" s="40"/>
      <c r="CU60" s="40"/>
      <c r="CV60" s="40"/>
      <c r="CW60" s="40" t="s">
        <v>2606</v>
      </c>
      <c r="CX60" s="40" t="s">
        <v>2607</v>
      </c>
      <c r="CY60" s="40" t="s">
        <v>2608</v>
      </c>
      <c r="CZ60" s="40" t="s">
        <v>896</v>
      </c>
      <c r="DA60" s="40" t="s">
        <v>2584</v>
      </c>
      <c r="DB60" s="40" t="s">
        <v>99</v>
      </c>
      <c r="DC60" s="40" t="s">
        <v>32</v>
      </c>
      <c r="DD60" s="40" t="s">
        <v>2609</v>
      </c>
      <c r="DE60" s="40">
        <v>6</v>
      </c>
      <c r="DF60" s="40">
        <v>19</v>
      </c>
      <c r="DG60" s="40">
        <v>25</v>
      </c>
      <c r="DH60" s="40" t="s">
        <v>2610</v>
      </c>
      <c r="DI60" s="40" t="s">
        <v>2611</v>
      </c>
      <c r="DJ60" s="40" t="s">
        <v>2612</v>
      </c>
      <c r="DK60" s="40" t="s">
        <v>2613</v>
      </c>
      <c r="DL60" s="40" t="s">
        <v>2589</v>
      </c>
      <c r="DM60" s="40" t="s">
        <v>2614</v>
      </c>
      <c r="DN60" s="40" t="s">
        <v>2615</v>
      </c>
      <c r="DO60" s="40" t="s">
        <v>2616</v>
      </c>
      <c r="DP60" s="40" t="s">
        <v>2589</v>
      </c>
      <c r="DQ60" s="40" t="s">
        <v>2617</v>
      </c>
      <c r="DR60" s="40" t="s">
        <v>2618</v>
      </c>
      <c r="DS60" s="40" t="s">
        <v>2619</v>
      </c>
      <c r="DT60" s="40" t="s">
        <v>2589</v>
      </c>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t="s">
        <v>2620</v>
      </c>
      <c r="ET60" s="40" t="s">
        <v>2621</v>
      </c>
      <c r="EU60" s="40" t="s">
        <v>2608</v>
      </c>
      <c r="EV60" s="40" t="s">
        <v>2622</v>
      </c>
      <c r="EW60" s="40" t="s">
        <v>2584</v>
      </c>
      <c r="EX60" s="40" t="s">
        <v>99</v>
      </c>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c r="IT60" s="40"/>
      <c r="IU60" s="40"/>
      <c r="IV60" s="40"/>
      <c r="IW60" s="40"/>
      <c r="IX60" s="40"/>
      <c r="IY60" s="40"/>
      <c r="IZ60" s="40"/>
      <c r="JA60" s="40"/>
      <c r="JB60" s="40"/>
      <c r="JC60" s="40"/>
      <c r="JD60" s="40"/>
      <c r="JE60" s="40"/>
      <c r="JF60" s="40"/>
      <c r="JG60" s="40"/>
      <c r="JH60" s="40"/>
      <c r="JI60" s="40"/>
      <c r="JJ60" s="40"/>
      <c r="JK60" s="40"/>
      <c r="JL60" s="40"/>
      <c r="JM60" s="40"/>
      <c r="JN60" s="40"/>
      <c r="JO60" s="40"/>
      <c r="JP60" s="40"/>
      <c r="JQ60" s="40"/>
      <c r="JR60" s="40"/>
      <c r="JS60" s="40"/>
      <c r="JT60" s="40"/>
      <c r="JU60" s="40"/>
      <c r="JV60" s="40"/>
      <c r="JW60" s="40"/>
      <c r="JX60" s="40"/>
      <c r="JY60" s="40"/>
      <c r="JZ60" s="40"/>
      <c r="KA60" s="40"/>
      <c r="KB60" s="40"/>
      <c r="KC60" s="40"/>
      <c r="KD60" s="40"/>
      <c r="KE60" s="40"/>
      <c r="KF60" s="40"/>
      <c r="KG60" s="40"/>
      <c r="KH60" s="40"/>
      <c r="KI60" s="40"/>
      <c r="KJ60" s="40"/>
      <c r="KK60" s="40"/>
      <c r="KL60" s="40"/>
      <c r="KM60" s="40"/>
      <c r="KN60" s="40"/>
      <c r="KO60" s="40"/>
      <c r="KP60" s="40"/>
      <c r="KQ60" s="40"/>
      <c r="KR60" s="40"/>
      <c r="KS60" s="40"/>
      <c r="KT60" s="40"/>
      <c r="KU60" s="40"/>
      <c r="KV60" s="40"/>
      <c r="KW60" s="40"/>
      <c r="KX60" s="40"/>
      <c r="KY60" s="40"/>
      <c r="KZ60" s="40"/>
      <c r="LA60" s="40"/>
      <c r="LB60" s="40"/>
      <c r="LC60" s="40"/>
      <c r="LD60" s="40"/>
      <c r="LE60" s="40"/>
      <c r="LF60" s="40"/>
      <c r="LG60" s="40"/>
      <c r="LH60" s="40"/>
      <c r="LI60" s="40"/>
      <c r="LJ60" s="40"/>
      <c r="LK60" s="40"/>
      <c r="LL60" s="40"/>
      <c r="LM60" s="40"/>
      <c r="LN60" s="40"/>
      <c r="LO60" s="40"/>
      <c r="LP60" s="40"/>
      <c r="LQ60" s="40"/>
      <c r="LR60" s="40"/>
      <c r="LS60" s="40"/>
      <c r="LT60" s="40"/>
      <c r="LU60" s="40"/>
      <c r="LV60" s="40"/>
      <c r="LW60" s="40"/>
      <c r="LX60" s="40"/>
      <c r="LY60" s="40"/>
      <c r="LZ60" s="40"/>
      <c r="MA60" s="40"/>
      <c r="MB60" s="40"/>
      <c r="MC60" s="40"/>
      <c r="MD60" s="40"/>
      <c r="ME60" s="40"/>
      <c r="MF60" s="40"/>
      <c r="MG60" s="40"/>
      <c r="MH60" s="40"/>
      <c r="MI60" s="40"/>
      <c r="MJ60" s="40"/>
      <c r="MK60" s="40"/>
      <c r="ML60" s="40"/>
      <c r="MM60" s="40"/>
      <c r="MN60" s="40"/>
      <c r="MO60" s="40"/>
      <c r="MP60" s="40"/>
      <c r="MQ60" s="40"/>
      <c r="MR60" s="40"/>
      <c r="MS60" s="40"/>
      <c r="MT60" s="40"/>
      <c r="MU60" s="40"/>
      <c r="MV60" s="40"/>
      <c r="MW60" s="40"/>
      <c r="MX60" s="40"/>
      <c r="MY60" s="40"/>
      <c r="MZ60" s="40"/>
      <c r="NA60" s="40"/>
      <c r="NB60" s="40"/>
      <c r="NC60" s="40"/>
      <c r="ND60" s="40"/>
      <c r="NE60" s="40"/>
      <c r="NF60" s="40"/>
      <c r="NG60" s="40"/>
      <c r="NH60" s="40"/>
      <c r="NI60" s="40"/>
      <c r="NJ60" s="40"/>
      <c r="NK60" s="40"/>
      <c r="NL60" s="40"/>
      <c r="NM60" s="40"/>
      <c r="NN60" s="40"/>
      <c r="NO60" s="40"/>
      <c r="NP60" s="40"/>
      <c r="NQ60" s="40"/>
      <c r="NR60" s="40"/>
      <c r="NS60" s="40"/>
      <c r="NT60" s="40"/>
      <c r="NU60" s="40"/>
      <c r="NV60" s="40"/>
      <c r="NW60" s="40"/>
      <c r="NX60" s="40"/>
      <c r="NY60" s="40"/>
      <c r="NZ60" s="40"/>
      <c r="OA60" s="40"/>
      <c r="OB60" s="40"/>
      <c r="OC60" s="40"/>
      <c r="OD60" s="40"/>
      <c r="OE60" s="40"/>
      <c r="OF60" s="40"/>
      <c r="OG60" s="40"/>
      <c r="OH60" s="40"/>
      <c r="OI60" s="40"/>
      <c r="OJ60" s="40"/>
      <c r="OK60" s="40"/>
      <c r="OL60" s="40"/>
      <c r="OM60" s="40"/>
      <c r="ON60" s="40"/>
      <c r="OO60" s="40"/>
      <c r="OP60" s="40"/>
      <c r="OQ60" s="40"/>
      <c r="OR60" s="40"/>
      <c r="OS60" s="40"/>
      <c r="OT60" s="40"/>
      <c r="OU60" s="40"/>
      <c r="OV60" s="40"/>
      <c r="OW60" s="40"/>
      <c r="OX60" s="40"/>
      <c r="OY60" s="40"/>
      <c r="OZ60" s="40"/>
      <c r="PA60" s="40"/>
      <c r="PB60" s="40"/>
      <c r="PC60" s="40"/>
      <c r="PD60" s="40"/>
      <c r="PE60" s="40"/>
      <c r="PF60" s="40"/>
      <c r="PG60" s="40"/>
      <c r="PH60" s="40"/>
      <c r="PI60" s="40"/>
      <c r="PJ60" s="40"/>
      <c r="PK60" s="40"/>
      <c r="PL60" s="40"/>
      <c r="PM60" s="40"/>
      <c r="PN60" s="40"/>
      <c r="PO60" s="40"/>
      <c r="PP60" s="40"/>
      <c r="PQ60" s="40"/>
      <c r="PR60" s="40"/>
      <c r="PS60" s="40"/>
      <c r="PT60" s="40"/>
      <c r="PU60" s="40"/>
      <c r="PV60" s="40"/>
      <c r="PW60" s="40"/>
      <c r="PX60" s="40"/>
      <c r="PY60" s="40"/>
      <c r="PZ60" s="40"/>
      <c r="QA60" s="40"/>
      <c r="QB60" s="40"/>
      <c r="QC60" s="40"/>
      <c r="QD60" s="40"/>
      <c r="QE60" s="40"/>
      <c r="QF60" s="40"/>
      <c r="QG60" s="40"/>
      <c r="QH60" s="40"/>
      <c r="QI60" s="40"/>
      <c r="QJ60" s="40"/>
      <c r="QK60" s="40"/>
      <c r="QL60" s="40"/>
      <c r="QM60" s="40"/>
      <c r="QN60" s="40"/>
      <c r="QO60" s="40"/>
      <c r="QP60" s="40"/>
      <c r="QQ60" s="40"/>
      <c r="QR60" s="40"/>
      <c r="QS60" s="40"/>
      <c r="QT60" s="40"/>
      <c r="QU60" s="40"/>
      <c r="QV60" s="40"/>
      <c r="QW60" s="40"/>
      <c r="QX60" s="40"/>
      <c r="QY60" s="40"/>
      <c r="QZ60" s="40"/>
      <c r="RA60" s="40"/>
      <c r="RB60" s="40"/>
      <c r="RC60" s="40"/>
      <c r="RD60" s="40"/>
      <c r="RE60" s="40"/>
      <c r="RF60" s="40"/>
      <c r="RG60" s="40"/>
      <c r="RH60" s="40"/>
      <c r="RI60" s="40"/>
      <c r="RJ60" s="40"/>
      <c r="RK60" s="40"/>
      <c r="RL60" s="40"/>
      <c r="RM60" s="40"/>
      <c r="RN60" s="40"/>
      <c r="RO60" s="40"/>
      <c r="RP60" s="40"/>
      <c r="RQ60" s="40"/>
      <c r="RR60" s="40"/>
      <c r="RS60" s="40"/>
      <c r="RT60" s="40"/>
      <c r="RU60" s="40"/>
      <c r="RV60" s="40"/>
      <c r="RW60" s="40" t="s">
        <v>898</v>
      </c>
      <c r="RX60" s="40" t="s">
        <v>2623</v>
      </c>
      <c r="RY60" s="40" t="s">
        <v>900</v>
      </c>
      <c r="RZ60" s="40" t="s">
        <v>901</v>
      </c>
      <c r="SA60" s="40" t="s">
        <v>902</v>
      </c>
      <c r="SB60" s="40" t="s">
        <v>2624</v>
      </c>
      <c r="SC60" s="40" t="s">
        <v>2625</v>
      </c>
      <c r="SD60" s="40" t="s">
        <v>2626</v>
      </c>
      <c r="SE60" s="40" t="s">
        <v>906</v>
      </c>
      <c r="SF60" s="40" t="s">
        <v>2627</v>
      </c>
      <c r="SG60" s="40" t="s">
        <v>908</v>
      </c>
      <c r="SH60" s="40" t="s">
        <v>2628</v>
      </c>
      <c r="SI60" s="40" t="s">
        <v>910</v>
      </c>
      <c r="SJ60" s="40" t="s">
        <v>2629</v>
      </c>
      <c r="SK60" s="40" t="s">
        <v>912</v>
      </c>
      <c r="SL60" s="40" t="s">
        <v>913</v>
      </c>
      <c r="SM60" s="40" t="s">
        <v>914</v>
      </c>
      <c r="SN60" s="40" t="s">
        <v>2630</v>
      </c>
      <c r="SO60" s="40" t="s">
        <v>916</v>
      </c>
      <c r="SP60" s="40" t="s">
        <v>2631</v>
      </c>
      <c r="SQ60" s="40"/>
      <c r="SR60" s="40"/>
      <c r="SS60" s="40"/>
      <c r="ST60" s="40"/>
      <c r="SU60" s="40"/>
      <c r="SV60" s="40"/>
      <c r="SW60" s="40"/>
      <c r="SX60" s="40"/>
      <c r="SY60" s="40"/>
      <c r="SZ60" s="40"/>
      <c r="TA60" s="40"/>
      <c r="TB60" s="40"/>
      <c r="TC60" s="40"/>
      <c r="TD60" s="40"/>
      <c r="TE60" s="40"/>
      <c r="TF60" s="40"/>
      <c r="TG60" s="40"/>
      <c r="TH60" s="40"/>
      <c r="TI60" s="40"/>
      <c r="TJ60" s="40"/>
      <c r="TK60" s="40" t="s">
        <v>2632</v>
      </c>
      <c r="TL60" s="40" t="s">
        <v>2633</v>
      </c>
      <c r="TM60" s="40" t="s">
        <v>2634</v>
      </c>
      <c r="TN60" s="40" t="s">
        <v>2635</v>
      </c>
      <c r="TO60" s="40" t="s">
        <v>2636</v>
      </c>
      <c r="TP60" s="40" t="s">
        <v>2637</v>
      </c>
      <c r="TQ60" s="40" t="s">
        <v>2638</v>
      </c>
      <c r="TR60" s="40"/>
      <c r="TS60" s="40"/>
      <c r="TT60" s="40"/>
      <c r="TU60" s="40"/>
      <c r="TV60" s="40"/>
      <c r="TW60" s="40"/>
      <c r="TX60" s="40"/>
      <c r="TY60" s="40"/>
      <c r="TZ60" s="40"/>
      <c r="UA60" s="40"/>
      <c r="UB60" s="40"/>
      <c r="UC60" s="40"/>
      <c r="UD60" s="40"/>
      <c r="UE60" s="40"/>
    </row>
    <row r="61" spans="1:551" s="43" customFormat="1" ht="15" customHeight="1" x14ac:dyDescent="0.25">
      <c r="A61" s="40" t="s">
        <v>273</v>
      </c>
      <c r="B61" s="40" t="s">
        <v>3918</v>
      </c>
      <c r="C61" s="40" t="s">
        <v>585</v>
      </c>
      <c r="D61" s="45" t="s">
        <v>3328</v>
      </c>
      <c r="E61" s="40" t="s">
        <v>108</v>
      </c>
      <c r="F61" s="40">
        <v>17</v>
      </c>
      <c r="G61" s="40">
        <v>43</v>
      </c>
      <c r="H61" s="40">
        <v>60</v>
      </c>
      <c r="I61" s="40">
        <v>4</v>
      </c>
      <c r="J61" s="45" t="s">
        <v>3371</v>
      </c>
      <c r="K61" s="40" t="s">
        <v>10</v>
      </c>
      <c r="L61" s="40" t="s">
        <v>3372</v>
      </c>
      <c r="M61" s="40">
        <v>4</v>
      </c>
      <c r="N61" s="40">
        <v>6</v>
      </c>
      <c r="O61" s="40">
        <v>10</v>
      </c>
      <c r="P61" s="45" t="s">
        <v>3373</v>
      </c>
      <c r="Q61" s="45" t="s">
        <v>3374</v>
      </c>
      <c r="R61" s="45" t="s">
        <v>3919</v>
      </c>
      <c r="S61" s="45" t="s">
        <v>3920</v>
      </c>
      <c r="T61" s="40" t="s">
        <v>3921</v>
      </c>
      <c r="U61" s="40" t="s">
        <v>3375</v>
      </c>
      <c r="V61" s="45" t="s">
        <v>3922</v>
      </c>
      <c r="W61" s="45" t="s">
        <v>3923</v>
      </c>
      <c r="X61" s="40" t="s">
        <v>3924</v>
      </c>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5" t="s">
        <v>3925</v>
      </c>
      <c r="BB61" s="45" t="s">
        <v>3926</v>
      </c>
      <c r="BC61" s="41" t="s">
        <v>2166</v>
      </c>
      <c r="BD61" s="45" t="s">
        <v>3927</v>
      </c>
      <c r="BE61" s="45" t="s">
        <v>3928</v>
      </c>
      <c r="BF61" s="40" t="s">
        <v>101</v>
      </c>
      <c r="BG61" s="40" t="s">
        <v>31</v>
      </c>
      <c r="BH61" s="40" t="s">
        <v>3377</v>
      </c>
      <c r="BI61" s="40">
        <v>3</v>
      </c>
      <c r="BJ61" s="40">
        <v>7</v>
      </c>
      <c r="BK61" s="40">
        <v>10</v>
      </c>
      <c r="BL61" s="45" t="s">
        <v>3378</v>
      </c>
      <c r="BM61" s="45" t="s">
        <v>3379</v>
      </c>
      <c r="BN61" s="45" t="s">
        <v>3929</v>
      </c>
      <c r="BO61" s="45" t="s">
        <v>3380</v>
      </c>
      <c r="BP61" s="45" t="s">
        <v>3930</v>
      </c>
      <c r="BQ61" s="45" t="s">
        <v>3381</v>
      </c>
      <c r="BR61" s="45" t="s">
        <v>3931</v>
      </c>
      <c r="BS61" s="45" t="s">
        <v>3932</v>
      </c>
      <c r="BT61" s="45" t="s">
        <v>3933</v>
      </c>
      <c r="BU61" s="45"/>
      <c r="BV61" s="45"/>
      <c r="BW61" s="45"/>
      <c r="BX61" s="45"/>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5" t="s">
        <v>3934</v>
      </c>
      <c r="CX61" s="45" t="s">
        <v>3935</v>
      </c>
      <c r="CY61" s="45" t="s">
        <v>3936</v>
      </c>
      <c r="CZ61" s="45" t="s">
        <v>3937</v>
      </c>
      <c r="DA61" s="45" t="s">
        <v>3938</v>
      </c>
      <c r="DB61" s="40" t="s">
        <v>3906</v>
      </c>
      <c r="DC61" s="40" t="s">
        <v>32</v>
      </c>
      <c r="DD61" s="40" t="s">
        <v>3382</v>
      </c>
      <c r="DE61" s="40">
        <v>10</v>
      </c>
      <c r="DF61" s="40">
        <v>30</v>
      </c>
      <c r="DG61" s="40">
        <v>40</v>
      </c>
      <c r="DH61" s="45" t="s">
        <v>3383</v>
      </c>
      <c r="DI61" s="45" t="s">
        <v>3384</v>
      </c>
      <c r="DJ61" s="45" t="s">
        <v>4007</v>
      </c>
      <c r="DK61" s="45" t="s">
        <v>3939</v>
      </c>
      <c r="DL61" s="40" t="s">
        <v>3940</v>
      </c>
      <c r="DM61" s="45" t="s">
        <v>3385</v>
      </c>
      <c r="DN61" s="45" t="s">
        <v>3941</v>
      </c>
      <c r="DO61" s="45" t="s">
        <v>3942</v>
      </c>
      <c r="DP61" s="40" t="s">
        <v>3943</v>
      </c>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5" t="s">
        <v>3944</v>
      </c>
      <c r="ET61" s="45" t="s">
        <v>3945</v>
      </c>
      <c r="EU61" s="41" t="s">
        <v>3946</v>
      </c>
      <c r="EV61" s="45" t="s">
        <v>3947</v>
      </c>
      <c r="EW61" s="45" t="s">
        <v>3948</v>
      </c>
      <c r="EX61" s="40" t="s">
        <v>3906</v>
      </c>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1"/>
      <c r="GR61" s="41"/>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c r="IT61" s="40"/>
      <c r="IU61" s="40"/>
      <c r="IV61" s="40"/>
      <c r="IW61" s="40"/>
      <c r="IX61" s="40"/>
      <c r="IY61" s="40"/>
      <c r="IZ61" s="40"/>
      <c r="JA61" s="40"/>
      <c r="JB61" s="40"/>
      <c r="JC61" s="40"/>
      <c r="JD61" s="40"/>
      <c r="JE61" s="40"/>
      <c r="JF61" s="40"/>
      <c r="JG61" s="40"/>
      <c r="JH61" s="40"/>
      <c r="JI61" s="40"/>
      <c r="JJ61" s="40"/>
      <c r="JK61" s="40"/>
      <c r="JL61" s="40"/>
      <c r="JM61" s="40"/>
      <c r="JN61" s="40"/>
      <c r="JO61" s="40"/>
      <c r="JP61" s="40"/>
      <c r="JQ61" s="40"/>
      <c r="JR61" s="40"/>
      <c r="JS61" s="40"/>
      <c r="JT61" s="40"/>
      <c r="JU61" s="40"/>
      <c r="JV61" s="40"/>
      <c r="JW61" s="40"/>
      <c r="JX61" s="40"/>
      <c r="JY61" s="40"/>
      <c r="JZ61" s="40"/>
      <c r="KA61" s="40"/>
      <c r="KB61" s="40"/>
      <c r="KC61" s="40"/>
      <c r="KD61" s="40"/>
      <c r="KE61" s="40"/>
      <c r="KF61" s="40"/>
      <c r="KG61" s="40"/>
      <c r="KH61" s="40"/>
      <c r="KI61" s="41"/>
      <c r="KJ61" s="41"/>
      <c r="KK61" s="40"/>
      <c r="KL61" s="40"/>
      <c r="KM61" s="40"/>
      <c r="KN61" s="40"/>
      <c r="KO61" s="40"/>
      <c r="KP61" s="40"/>
      <c r="KQ61" s="40"/>
      <c r="KR61" s="40"/>
      <c r="KS61" s="40"/>
      <c r="KT61" s="40"/>
      <c r="KU61" s="40"/>
      <c r="KV61" s="40"/>
      <c r="KW61" s="40"/>
      <c r="KX61" s="40"/>
      <c r="KY61" s="40"/>
      <c r="KZ61" s="40"/>
      <c r="LA61" s="40"/>
      <c r="LB61" s="40"/>
      <c r="LC61" s="40"/>
      <c r="LD61" s="40"/>
      <c r="LE61" s="40"/>
      <c r="LF61" s="40"/>
      <c r="LG61" s="40"/>
      <c r="LH61" s="40"/>
      <c r="LI61" s="40"/>
      <c r="LJ61" s="40"/>
      <c r="LK61" s="40"/>
      <c r="LL61" s="40"/>
      <c r="LM61" s="40"/>
      <c r="LN61" s="40"/>
      <c r="LO61" s="40"/>
      <c r="LP61" s="40"/>
      <c r="LQ61" s="40"/>
      <c r="LR61" s="40"/>
      <c r="LS61" s="40"/>
      <c r="LT61" s="40"/>
      <c r="LU61" s="40"/>
      <c r="LV61" s="40"/>
      <c r="LW61" s="40"/>
      <c r="LX61" s="40"/>
      <c r="LY61" s="40"/>
      <c r="LZ61" s="40"/>
      <c r="MA61" s="40"/>
      <c r="MB61" s="40"/>
      <c r="MC61" s="40"/>
      <c r="MD61" s="40"/>
      <c r="ME61" s="40"/>
      <c r="MF61" s="40"/>
      <c r="MG61" s="40"/>
      <c r="MH61" s="40"/>
      <c r="MI61" s="40"/>
      <c r="MJ61" s="40"/>
      <c r="MK61" s="40"/>
      <c r="ML61" s="40"/>
      <c r="MM61" s="40"/>
      <c r="MN61" s="40"/>
      <c r="MO61" s="40"/>
      <c r="MP61" s="40"/>
      <c r="MQ61" s="40"/>
      <c r="MR61" s="40"/>
      <c r="MS61" s="40"/>
      <c r="MT61" s="40"/>
      <c r="MU61" s="40"/>
      <c r="MV61" s="40"/>
      <c r="MW61" s="40"/>
      <c r="MX61" s="40"/>
      <c r="MY61" s="40"/>
      <c r="MZ61" s="40"/>
      <c r="NA61" s="40"/>
      <c r="NB61" s="40"/>
      <c r="NC61" s="40"/>
      <c r="ND61" s="40"/>
      <c r="NE61" s="40"/>
      <c r="NF61" s="40"/>
      <c r="NG61" s="40"/>
      <c r="NH61" s="40"/>
      <c r="NI61" s="40"/>
      <c r="NJ61" s="40"/>
      <c r="NK61" s="40"/>
      <c r="NL61" s="40"/>
      <c r="NM61" s="40"/>
      <c r="NN61" s="40"/>
      <c r="NO61" s="40"/>
      <c r="NP61" s="40"/>
      <c r="NQ61" s="40"/>
      <c r="NR61" s="40"/>
      <c r="NS61" s="40"/>
      <c r="NT61" s="40"/>
      <c r="NU61" s="40"/>
      <c r="NV61" s="40"/>
      <c r="NW61" s="40"/>
      <c r="NX61" s="40"/>
      <c r="NY61" s="40"/>
      <c r="NZ61" s="40"/>
      <c r="OA61" s="40"/>
      <c r="OB61" s="40"/>
      <c r="OC61" s="40"/>
      <c r="OD61" s="40"/>
      <c r="OE61" s="40"/>
      <c r="OF61" s="40"/>
      <c r="OG61" s="40"/>
      <c r="OH61" s="40"/>
      <c r="OI61" s="40"/>
      <c r="OJ61" s="40"/>
      <c r="OK61" s="40"/>
      <c r="OL61" s="40"/>
      <c r="OM61" s="40"/>
      <c r="ON61" s="40"/>
      <c r="OO61" s="40"/>
      <c r="OP61" s="40"/>
      <c r="OQ61" s="40"/>
      <c r="OR61" s="40"/>
      <c r="OS61" s="40"/>
      <c r="OT61" s="40"/>
      <c r="OU61" s="40"/>
      <c r="OV61" s="40"/>
      <c r="OW61" s="40"/>
      <c r="OX61" s="40"/>
      <c r="OY61" s="40"/>
      <c r="OZ61" s="40"/>
      <c r="PA61" s="40"/>
      <c r="PB61" s="40"/>
      <c r="PC61" s="40"/>
      <c r="PD61" s="40"/>
      <c r="PE61" s="40"/>
      <c r="PF61" s="40"/>
      <c r="PG61" s="40"/>
      <c r="PH61" s="40"/>
      <c r="PI61" s="40"/>
      <c r="PJ61" s="40"/>
      <c r="PK61" s="40"/>
      <c r="PL61" s="40"/>
      <c r="PM61" s="40"/>
      <c r="PN61" s="40"/>
      <c r="PO61" s="40"/>
      <c r="PP61" s="40"/>
      <c r="PQ61" s="40"/>
      <c r="PR61" s="40"/>
      <c r="PS61" s="40"/>
      <c r="PT61" s="40"/>
      <c r="PU61" s="40"/>
      <c r="PV61" s="40"/>
      <c r="PW61" s="40"/>
      <c r="PX61" s="40"/>
      <c r="PY61" s="40"/>
      <c r="PZ61" s="40"/>
      <c r="QA61" s="40"/>
      <c r="QB61" s="40"/>
      <c r="QC61" s="40"/>
      <c r="QD61" s="40"/>
      <c r="QE61" s="40"/>
      <c r="QF61" s="40"/>
      <c r="QG61" s="40"/>
      <c r="QH61" s="40"/>
      <c r="QI61" s="40"/>
      <c r="QJ61" s="40"/>
      <c r="QK61" s="40"/>
      <c r="QL61" s="40"/>
      <c r="QM61" s="40"/>
      <c r="QN61" s="40"/>
      <c r="QO61" s="40"/>
      <c r="QP61" s="40"/>
      <c r="QQ61" s="40"/>
      <c r="QR61" s="40"/>
      <c r="QS61" s="40"/>
      <c r="QT61" s="40"/>
      <c r="QU61" s="40"/>
      <c r="QV61" s="40"/>
      <c r="QW61" s="40"/>
      <c r="QX61" s="40"/>
      <c r="QY61" s="40"/>
      <c r="QZ61" s="40"/>
      <c r="RA61" s="40"/>
      <c r="RB61" s="40"/>
      <c r="RC61" s="40"/>
      <c r="RD61" s="40"/>
      <c r="RE61" s="40"/>
      <c r="RF61" s="40"/>
      <c r="RG61" s="40"/>
      <c r="RH61" s="40"/>
      <c r="RI61" s="40"/>
      <c r="RJ61" s="40"/>
      <c r="RK61" s="40"/>
      <c r="RL61" s="40"/>
      <c r="RM61" s="40"/>
      <c r="RN61" s="40"/>
      <c r="RO61" s="40"/>
      <c r="RP61" s="40"/>
      <c r="RQ61" s="40"/>
      <c r="RR61" s="40"/>
      <c r="RS61" s="40"/>
      <c r="RT61" s="40"/>
      <c r="RU61" s="40"/>
      <c r="RV61" s="40"/>
      <c r="RW61" s="45" t="s">
        <v>3386</v>
      </c>
      <c r="RX61" s="45" t="s">
        <v>3949</v>
      </c>
      <c r="RY61" s="45" t="s">
        <v>3358</v>
      </c>
      <c r="RZ61" s="45" t="s">
        <v>3950</v>
      </c>
      <c r="SA61" s="45" t="s">
        <v>3951</v>
      </c>
      <c r="SB61" s="45" t="s">
        <v>3952</v>
      </c>
      <c r="SC61" s="45" t="s">
        <v>3362</v>
      </c>
      <c r="SD61" s="45" t="s">
        <v>3953</v>
      </c>
      <c r="SE61" s="40"/>
      <c r="SF61" s="40"/>
      <c r="SG61" s="40"/>
      <c r="SH61" s="40"/>
      <c r="SI61" s="40"/>
      <c r="SJ61" s="40"/>
      <c r="SK61" s="40"/>
      <c r="SL61" s="40"/>
      <c r="SM61" s="40"/>
      <c r="SN61" s="40"/>
      <c r="SO61" s="40"/>
      <c r="SP61" s="40"/>
      <c r="SQ61" s="40"/>
      <c r="SR61" s="40"/>
      <c r="SS61" s="40"/>
      <c r="ST61" s="40"/>
      <c r="SU61" s="40"/>
      <c r="SV61" s="40"/>
      <c r="SW61" s="40"/>
      <c r="SX61" s="40"/>
      <c r="SY61" s="40"/>
      <c r="SZ61" s="40"/>
      <c r="TA61" s="40"/>
      <c r="TB61" s="40"/>
      <c r="TC61" s="40"/>
      <c r="TD61" s="40"/>
      <c r="TE61" s="40"/>
      <c r="TF61" s="40"/>
      <c r="TG61" s="40"/>
      <c r="TH61" s="40"/>
      <c r="TI61" s="40"/>
      <c r="TJ61" s="40"/>
      <c r="TK61" s="46" t="s">
        <v>3954</v>
      </c>
      <c r="TL61" s="46" t="s">
        <v>3955</v>
      </c>
      <c r="TM61" s="45" t="s">
        <v>3956</v>
      </c>
      <c r="TN61" s="45" t="s">
        <v>3957</v>
      </c>
      <c r="TO61" s="45" t="s">
        <v>3958</v>
      </c>
      <c r="TP61" s="45" t="s">
        <v>3959</v>
      </c>
      <c r="TQ61" s="46" t="s">
        <v>3960</v>
      </c>
      <c r="TR61" s="40"/>
      <c r="TS61" s="40"/>
      <c r="TT61" s="40"/>
      <c r="TU61" s="40"/>
      <c r="TV61" s="40"/>
      <c r="TW61" s="40"/>
      <c r="TX61" s="40"/>
      <c r="TY61" s="40"/>
      <c r="TZ61" s="40"/>
      <c r="UA61" s="40"/>
      <c r="UB61" s="40"/>
      <c r="UC61" s="40"/>
      <c r="UD61" s="40"/>
      <c r="UE61" s="40"/>
    </row>
    <row r="62" spans="1:551" s="43" customFormat="1" ht="15" customHeight="1" x14ac:dyDescent="0.25">
      <c r="A62" s="40" t="s">
        <v>3768</v>
      </c>
      <c r="B62" s="40" t="s">
        <v>126</v>
      </c>
      <c r="C62" s="40" t="s">
        <v>585</v>
      </c>
      <c r="D62" s="40" t="s">
        <v>625</v>
      </c>
      <c r="E62" s="40" t="s">
        <v>125</v>
      </c>
      <c r="F62" s="40">
        <v>30</v>
      </c>
      <c r="G62" s="40">
        <v>15</v>
      </c>
      <c r="H62" s="40">
        <v>45</v>
      </c>
      <c r="I62" s="40">
        <v>3</v>
      </c>
      <c r="J62" s="40" t="s">
        <v>2697</v>
      </c>
      <c r="K62" s="40" t="s">
        <v>10</v>
      </c>
      <c r="L62" s="40" t="s">
        <v>2209</v>
      </c>
      <c r="M62" s="40">
        <v>15</v>
      </c>
      <c r="N62" s="40">
        <v>5</v>
      </c>
      <c r="O62" s="40">
        <v>20</v>
      </c>
      <c r="P62" s="40" t="s">
        <v>2698</v>
      </c>
      <c r="Q62" s="40" t="s">
        <v>2209</v>
      </c>
      <c r="R62" s="40" t="s">
        <v>2699</v>
      </c>
      <c r="S62" s="40" t="s">
        <v>2700</v>
      </c>
      <c r="T62" s="40" t="s">
        <v>2701</v>
      </c>
      <c r="U62" s="40" t="s">
        <v>2702</v>
      </c>
      <c r="V62" s="40" t="s">
        <v>2703</v>
      </c>
      <c r="W62" s="40" t="s">
        <v>3121</v>
      </c>
      <c r="X62" s="40" t="s">
        <v>1030</v>
      </c>
      <c r="Y62" s="40" t="s">
        <v>2704</v>
      </c>
      <c r="Z62" s="40" t="s">
        <v>2705</v>
      </c>
      <c r="AA62" s="40" t="s">
        <v>3174</v>
      </c>
      <c r="AB62" s="40" t="s">
        <v>1030</v>
      </c>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t="s">
        <v>2706</v>
      </c>
      <c r="BB62" s="40" t="s">
        <v>2707</v>
      </c>
      <c r="BC62" s="40" t="s">
        <v>2708</v>
      </c>
      <c r="BD62" s="40" t="s">
        <v>2709</v>
      </c>
      <c r="BE62" s="40" t="s">
        <v>2710</v>
      </c>
      <c r="BF62" s="40" t="s">
        <v>101</v>
      </c>
      <c r="BG62" s="40" t="s">
        <v>31</v>
      </c>
      <c r="BH62" s="40" t="s">
        <v>2711</v>
      </c>
      <c r="BI62" s="40">
        <v>15</v>
      </c>
      <c r="BJ62" s="40">
        <v>10</v>
      </c>
      <c r="BK62" s="40">
        <v>25</v>
      </c>
      <c r="BL62" s="40" t="s">
        <v>2712</v>
      </c>
      <c r="BM62" s="40" t="s">
        <v>2713</v>
      </c>
      <c r="BN62" s="40" t="s">
        <v>2714</v>
      </c>
      <c r="BO62" s="40" t="s">
        <v>2715</v>
      </c>
      <c r="BP62" s="40" t="s">
        <v>2701</v>
      </c>
      <c r="BQ62" s="40" t="s">
        <v>2716</v>
      </c>
      <c r="BR62" s="40" t="s">
        <v>2717</v>
      </c>
      <c r="BS62" s="40" t="s">
        <v>2718</v>
      </c>
      <c r="BT62" s="40" t="s">
        <v>2719</v>
      </c>
      <c r="BU62" s="40" t="s">
        <v>2720</v>
      </c>
      <c r="BV62" s="40" t="s">
        <v>2721</v>
      </c>
      <c r="BW62" s="40" t="s">
        <v>3174</v>
      </c>
      <c r="BX62" s="40" t="s">
        <v>2722</v>
      </c>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t="s">
        <v>2723</v>
      </c>
      <c r="CX62" s="40" t="s">
        <v>2724</v>
      </c>
      <c r="CY62" s="40" t="s">
        <v>2725</v>
      </c>
      <c r="CZ62" s="40" t="s">
        <v>2726</v>
      </c>
      <c r="DA62" s="40" t="s">
        <v>2727</v>
      </c>
      <c r="DB62" s="40" t="s">
        <v>101</v>
      </c>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1"/>
      <c r="EV62" s="41"/>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1"/>
      <c r="GR62" s="41"/>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c r="IT62" s="40"/>
      <c r="IU62" s="40"/>
      <c r="IV62" s="40"/>
      <c r="IW62" s="40"/>
      <c r="IX62" s="40"/>
      <c r="IY62" s="40"/>
      <c r="IZ62" s="40"/>
      <c r="JA62" s="40"/>
      <c r="JB62" s="40"/>
      <c r="JC62" s="40"/>
      <c r="JD62" s="40"/>
      <c r="JE62" s="40"/>
      <c r="JF62" s="40"/>
      <c r="JG62" s="40"/>
      <c r="JH62" s="40"/>
      <c r="JI62" s="40"/>
      <c r="JJ62" s="40"/>
      <c r="JK62" s="40"/>
      <c r="JL62" s="40"/>
      <c r="JM62" s="40"/>
      <c r="JN62" s="40"/>
      <c r="JO62" s="40"/>
      <c r="JP62" s="40"/>
      <c r="JQ62" s="40"/>
      <c r="JR62" s="40"/>
      <c r="JS62" s="40"/>
      <c r="JT62" s="40"/>
      <c r="JU62" s="40"/>
      <c r="JV62" s="40"/>
      <c r="JW62" s="40"/>
      <c r="JX62" s="40"/>
      <c r="JY62" s="40"/>
      <c r="JZ62" s="40"/>
      <c r="KA62" s="40"/>
      <c r="KB62" s="40"/>
      <c r="KC62" s="40"/>
      <c r="KD62" s="40"/>
      <c r="KE62" s="40"/>
      <c r="KF62" s="40"/>
      <c r="KG62" s="40"/>
      <c r="KH62" s="40"/>
      <c r="KI62" s="41"/>
      <c r="KJ62" s="41"/>
      <c r="KK62" s="40"/>
      <c r="KL62" s="40"/>
      <c r="KM62" s="40"/>
      <c r="KN62" s="40"/>
      <c r="KO62" s="40"/>
      <c r="KP62" s="40"/>
      <c r="KQ62" s="40"/>
      <c r="KR62" s="40"/>
      <c r="KS62" s="40"/>
      <c r="KT62" s="40"/>
      <c r="KU62" s="40"/>
      <c r="KV62" s="40"/>
      <c r="KW62" s="40"/>
      <c r="KX62" s="40"/>
      <c r="KY62" s="40"/>
      <c r="KZ62" s="40"/>
      <c r="LA62" s="40"/>
      <c r="LB62" s="40"/>
      <c r="LC62" s="40"/>
      <c r="LD62" s="40"/>
      <c r="LE62" s="40"/>
      <c r="LF62" s="40"/>
      <c r="LG62" s="40"/>
      <c r="LH62" s="40"/>
      <c r="LI62" s="40"/>
      <c r="LJ62" s="40"/>
      <c r="LK62" s="40"/>
      <c r="LL62" s="40"/>
      <c r="LM62" s="40"/>
      <c r="LN62" s="40"/>
      <c r="LO62" s="40"/>
      <c r="LP62" s="40"/>
      <c r="LQ62" s="40"/>
      <c r="LR62" s="40"/>
      <c r="LS62" s="40"/>
      <c r="LT62" s="40"/>
      <c r="LU62" s="40"/>
      <c r="LV62" s="40"/>
      <c r="LW62" s="40"/>
      <c r="LX62" s="40"/>
      <c r="LY62" s="40"/>
      <c r="LZ62" s="40"/>
      <c r="MA62" s="40"/>
      <c r="MB62" s="40"/>
      <c r="MC62" s="40"/>
      <c r="MD62" s="40"/>
      <c r="ME62" s="40"/>
      <c r="MF62" s="40"/>
      <c r="MG62" s="40"/>
      <c r="MH62" s="40"/>
      <c r="MI62" s="40"/>
      <c r="MJ62" s="40"/>
      <c r="MK62" s="40"/>
      <c r="ML62" s="40"/>
      <c r="MM62" s="40"/>
      <c r="MN62" s="40"/>
      <c r="MO62" s="40"/>
      <c r="MP62" s="40"/>
      <c r="MQ62" s="40"/>
      <c r="MR62" s="40"/>
      <c r="MS62" s="40"/>
      <c r="MT62" s="40"/>
      <c r="MU62" s="40"/>
      <c r="MV62" s="40"/>
      <c r="MW62" s="40"/>
      <c r="MX62" s="40"/>
      <c r="MY62" s="40"/>
      <c r="MZ62" s="40"/>
      <c r="NA62" s="40"/>
      <c r="NB62" s="40"/>
      <c r="NC62" s="40"/>
      <c r="ND62" s="40"/>
      <c r="NE62" s="40"/>
      <c r="NF62" s="40"/>
      <c r="NG62" s="40"/>
      <c r="NH62" s="40"/>
      <c r="NI62" s="40"/>
      <c r="NJ62" s="40"/>
      <c r="NK62" s="40"/>
      <c r="NL62" s="40"/>
      <c r="NM62" s="40"/>
      <c r="NN62" s="40"/>
      <c r="NO62" s="40"/>
      <c r="NP62" s="40"/>
      <c r="NQ62" s="40"/>
      <c r="NR62" s="40"/>
      <c r="NS62" s="40"/>
      <c r="NT62" s="40"/>
      <c r="NU62" s="40"/>
      <c r="NV62" s="40"/>
      <c r="NW62" s="40"/>
      <c r="NX62" s="40"/>
      <c r="NY62" s="40"/>
      <c r="NZ62" s="40"/>
      <c r="OA62" s="40"/>
      <c r="OB62" s="40"/>
      <c r="OC62" s="40"/>
      <c r="OD62" s="40"/>
      <c r="OE62" s="40"/>
      <c r="OF62" s="40"/>
      <c r="OG62" s="40"/>
      <c r="OH62" s="40"/>
      <c r="OI62" s="40"/>
      <c r="OJ62" s="40"/>
      <c r="OK62" s="40"/>
      <c r="OL62" s="40"/>
      <c r="OM62" s="40"/>
      <c r="ON62" s="40"/>
      <c r="OO62" s="40"/>
      <c r="OP62" s="40"/>
      <c r="OQ62" s="40"/>
      <c r="OR62" s="40"/>
      <c r="OS62" s="40"/>
      <c r="OT62" s="40"/>
      <c r="OU62" s="40"/>
      <c r="OV62" s="40"/>
      <c r="OW62" s="40"/>
      <c r="OX62" s="40"/>
      <c r="OY62" s="40"/>
      <c r="OZ62" s="40"/>
      <c r="PA62" s="40"/>
      <c r="PB62" s="40"/>
      <c r="PC62" s="40"/>
      <c r="PD62" s="40"/>
      <c r="PE62" s="40"/>
      <c r="PF62" s="40"/>
      <c r="PG62" s="40"/>
      <c r="PH62" s="40"/>
      <c r="PI62" s="40"/>
      <c r="PJ62" s="40"/>
      <c r="PK62" s="40"/>
      <c r="PL62" s="40"/>
      <c r="PM62" s="40"/>
      <c r="PN62" s="40"/>
      <c r="PO62" s="40"/>
      <c r="PP62" s="40"/>
      <c r="PQ62" s="40"/>
      <c r="PR62" s="40"/>
      <c r="PS62" s="40"/>
      <c r="PT62" s="40"/>
      <c r="PU62" s="40"/>
      <c r="PV62" s="40"/>
      <c r="PW62" s="40"/>
      <c r="PX62" s="40"/>
      <c r="PY62" s="40"/>
      <c r="PZ62" s="40"/>
      <c r="QA62" s="40"/>
      <c r="QB62" s="40"/>
      <c r="QC62" s="40"/>
      <c r="QD62" s="40"/>
      <c r="QE62" s="40"/>
      <c r="QF62" s="40"/>
      <c r="QG62" s="40"/>
      <c r="QH62" s="40"/>
      <c r="QI62" s="40"/>
      <c r="QJ62" s="40"/>
      <c r="QK62" s="40"/>
      <c r="QL62" s="40"/>
      <c r="QM62" s="40"/>
      <c r="QN62" s="40"/>
      <c r="QO62" s="40"/>
      <c r="QP62" s="40"/>
      <c r="QQ62" s="40"/>
      <c r="QR62" s="40"/>
      <c r="QS62" s="40"/>
      <c r="QT62" s="40"/>
      <c r="QU62" s="40"/>
      <c r="QV62" s="40"/>
      <c r="QW62" s="40"/>
      <c r="QX62" s="40"/>
      <c r="QY62" s="40"/>
      <c r="QZ62" s="40"/>
      <c r="RA62" s="40"/>
      <c r="RB62" s="40"/>
      <c r="RC62" s="40"/>
      <c r="RD62" s="40"/>
      <c r="RE62" s="40"/>
      <c r="RF62" s="40"/>
      <c r="RG62" s="40"/>
      <c r="RH62" s="40"/>
      <c r="RI62" s="40"/>
      <c r="RJ62" s="40"/>
      <c r="RK62" s="40"/>
      <c r="RL62" s="40"/>
      <c r="RM62" s="40"/>
      <c r="RN62" s="40"/>
      <c r="RO62" s="40"/>
      <c r="RP62" s="40"/>
      <c r="RQ62" s="40"/>
      <c r="RR62" s="40"/>
      <c r="RS62" s="40"/>
      <c r="RT62" s="40"/>
      <c r="RU62" s="40"/>
      <c r="RV62" s="40"/>
      <c r="RW62" s="40" t="s">
        <v>2728</v>
      </c>
      <c r="RX62" s="40" t="s">
        <v>2729</v>
      </c>
      <c r="RY62" s="40" t="s">
        <v>2730</v>
      </c>
      <c r="RZ62" s="40" t="s">
        <v>2731</v>
      </c>
      <c r="SA62" s="40" t="s">
        <v>2732</v>
      </c>
      <c r="SB62" s="40" t="s">
        <v>2733</v>
      </c>
      <c r="SC62" s="40"/>
      <c r="SD62" s="40"/>
      <c r="SE62" s="40"/>
      <c r="SF62" s="40"/>
      <c r="SG62" s="40"/>
      <c r="SH62" s="40"/>
      <c r="SI62" s="40"/>
      <c r="SJ62" s="40"/>
      <c r="SK62" s="40"/>
      <c r="SL62" s="40"/>
      <c r="SM62" s="40"/>
      <c r="SN62" s="40"/>
      <c r="SO62" s="40"/>
      <c r="SP62" s="40"/>
      <c r="SQ62" s="40"/>
      <c r="SR62" s="40"/>
      <c r="SS62" s="40"/>
      <c r="ST62" s="40"/>
      <c r="SU62" s="40"/>
      <c r="SV62" s="40"/>
      <c r="SW62" s="40"/>
      <c r="SX62" s="40"/>
      <c r="SY62" s="40"/>
      <c r="SZ62" s="40"/>
      <c r="TA62" s="40"/>
      <c r="TB62" s="40"/>
      <c r="TC62" s="40"/>
      <c r="TD62" s="40"/>
      <c r="TE62" s="40"/>
      <c r="TF62" s="40"/>
      <c r="TG62" s="40"/>
      <c r="TH62" s="40"/>
      <c r="TI62" s="40"/>
      <c r="TJ62" s="40"/>
      <c r="TK62" s="40" t="s">
        <v>2734</v>
      </c>
      <c r="TL62" s="40" t="s">
        <v>2735</v>
      </c>
      <c r="TM62" s="40" t="s">
        <v>2736</v>
      </c>
      <c r="TN62" s="40" t="s">
        <v>2737</v>
      </c>
      <c r="TO62" s="40" t="s">
        <v>2738</v>
      </c>
      <c r="TP62" s="40" t="s">
        <v>2739</v>
      </c>
      <c r="TQ62" s="40" t="s">
        <v>2740</v>
      </c>
      <c r="TR62" s="40"/>
      <c r="TS62" s="40"/>
      <c r="TT62" s="40"/>
      <c r="TU62" s="40"/>
      <c r="TV62" s="40"/>
      <c r="TW62" s="40"/>
      <c r="TX62" s="40"/>
      <c r="TY62" s="40"/>
      <c r="TZ62" s="40"/>
      <c r="UA62" s="40"/>
      <c r="UB62" s="40"/>
      <c r="UC62" s="40"/>
      <c r="UD62" s="40"/>
      <c r="UE62" s="40"/>
    </row>
    <row r="63" spans="1:551" s="43" customFormat="1" ht="15" customHeight="1" x14ac:dyDescent="0.25">
      <c r="A63" s="40" t="s">
        <v>3769</v>
      </c>
      <c r="B63" s="43" t="s">
        <v>3770</v>
      </c>
      <c r="C63" s="40" t="s">
        <v>585</v>
      </c>
      <c r="D63" s="40" t="s">
        <v>625</v>
      </c>
      <c r="E63" s="40" t="s">
        <v>98</v>
      </c>
      <c r="F63" s="40">
        <v>30</v>
      </c>
      <c r="G63" s="40">
        <v>15</v>
      </c>
      <c r="H63" s="40">
        <v>45</v>
      </c>
      <c r="I63" s="40">
        <v>3</v>
      </c>
      <c r="J63" s="40" t="s">
        <v>2697</v>
      </c>
      <c r="K63" s="40" t="s">
        <v>10</v>
      </c>
      <c r="L63" s="40" t="s">
        <v>2209</v>
      </c>
      <c r="M63" s="40">
        <v>15</v>
      </c>
      <c r="N63" s="40">
        <v>5</v>
      </c>
      <c r="O63" s="40">
        <v>20</v>
      </c>
      <c r="P63" s="40" t="s">
        <v>2698</v>
      </c>
      <c r="Q63" s="40" t="s">
        <v>3771</v>
      </c>
      <c r="R63" s="40" t="s">
        <v>3772</v>
      </c>
      <c r="S63" s="40" t="s">
        <v>3773</v>
      </c>
      <c r="T63" s="40" t="s">
        <v>3774</v>
      </c>
      <c r="U63" s="40" t="s">
        <v>2702</v>
      </c>
      <c r="V63" s="40" t="s">
        <v>3775</v>
      </c>
      <c r="W63" s="40" t="s">
        <v>3121</v>
      </c>
      <c r="X63" s="40" t="s">
        <v>3774</v>
      </c>
      <c r="Y63" s="40" t="s">
        <v>2209</v>
      </c>
      <c r="Z63" s="40" t="s">
        <v>3776</v>
      </c>
      <c r="AA63" s="40" t="s">
        <v>3777</v>
      </c>
      <c r="AB63" s="40" t="s">
        <v>3778</v>
      </c>
      <c r="AC63" s="40" t="s">
        <v>2704</v>
      </c>
      <c r="AD63" s="40" t="s">
        <v>3779</v>
      </c>
      <c r="AE63" s="40" t="s">
        <v>3174</v>
      </c>
      <c r="AF63" s="40" t="s">
        <v>3774</v>
      </c>
      <c r="AG63" s="40"/>
      <c r="AH63" s="40"/>
      <c r="AI63" s="40"/>
      <c r="AJ63" s="40"/>
      <c r="AK63" s="40"/>
      <c r="AL63" s="40"/>
      <c r="AM63" s="40"/>
      <c r="AN63" s="40"/>
      <c r="AO63" s="40"/>
      <c r="AP63" s="40"/>
      <c r="AQ63" s="40"/>
      <c r="AR63" s="40"/>
      <c r="AS63" s="40"/>
      <c r="AT63" s="40"/>
      <c r="AU63" s="40"/>
      <c r="AV63" s="40"/>
      <c r="AW63" s="40"/>
      <c r="AX63" s="40"/>
      <c r="AY63" s="40"/>
      <c r="AZ63" s="40"/>
      <c r="BA63" s="40" t="s">
        <v>3780</v>
      </c>
      <c r="BB63" s="40" t="s">
        <v>3781</v>
      </c>
      <c r="BC63" s="40" t="s">
        <v>2708</v>
      </c>
      <c r="BD63" s="40" t="s">
        <v>2709</v>
      </c>
      <c r="BE63" s="40" t="s">
        <v>3782</v>
      </c>
      <c r="BF63" s="40" t="s">
        <v>101</v>
      </c>
      <c r="BG63" s="40" t="s">
        <v>31</v>
      </c>
      <c r="BH63" s="40" t="s">
        <v>2711</v>
      </c>
      <c r="BI63" s="40">
        <v>15</v>
      </c>
      <c r="BJ63" s="40">
        <v>10</v>
      </c>
      <c r="BK63" s="40">
        <v>25</v>
      </c>
      <c r="BL63" s="40" t="s">
        <v>2712</v>
      </c>
      <c r="BM63" s="40" t="s">
        <v>2713</v>
      </c>
      <c r="BN63" s="40" t="s">
        <v>3783</v>
      </c>
      <c r="BO63" s="40" t="s">
        <v>2715</v>
      </c>
      <c r="BP63" s="40" t="s">
        <v>3784</v>
      </c>
      <c r="BQ63" s="40" t="s">
        <v>2716</v>
      </c>
      <c r="BR63" s="40" t="s">
        <v>2717</v>
      </c>
      <c r="BS63" s="40" t="s">
        <v>2718</v>
      </c>
      <c r="BT63" s="40" t="s">
        <v>2719</v>
      </c>
      <c r="BU63" s="40" t="s">
        <v>2720</v>
      </c>
      <c r="BV63" s="40" t="s">
        <v>3785</v>
      </c>
      <c r="BW63" s="40" t="s">
        <v>3174</v>
      </c>
      <c r="BX63" s="40" t="s">
        <v>2722</v>
      </c>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t="s">
        <v>3786</v>
      </c>
      <c r="CX63" s="40" t="s">
        <v>3787</v>
      </c>
      <c r="CY63" s="40" t="s">
        <v>3788</v>
      </c>
      <c r="CZ63" s="40" t="s">
        <v>3789</v>
      </c>
      <c r="DA63" s="40" t="s">
        <v>3790</v>
      </c>
      <c r="DB63" s="40" t="s">
        <v>101</v>
      </c>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1"/>
      <c r="EV63" s="41"/>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1"/>
      <c r="GR63" s="41"/>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c r="IT63" s="40"/>
      <c r="IU63" s="40"/>
      <c r="IV63" s="40"/>
      <c r="IW63" s="40"/>
      <c r="IX63" s="40"/>
      <c r="IY63" s="40"/>
      <c r="IZ63" s="40"/>
      <c r="JA63" s="40"/>
      <c r="JB63" s="40"/>
      <c r="JC63" s="40"/>
      <c r="JD63" s="40"/>
      <c r="JE63" s="40"/>
      <c r="JF63" s="40"/>
      <c r="JG63" s="40"/>
      <c r="JH63" s="40"/>
      <c r="JI63" s="40"/>
      <c r="JJ63" s="40"/>
      <c r="JK63" s="40"/>
      <c r="JL63" s="40"/>
      <c r="JM63" s="40"/>
      <c r="JN63" s="40"/>
      <c r="JO63" s="40"/>
      <c r="JP63" s="40"/>
      <c r="JQ63" s="40"/>
      <c r="JR63" s="40"/>
      <c r="JS63" s="40"/>
      <c r="JT63" s="40"/>
      <c r="JU63" s="40"/>
      <c r="JV63" s="40"/>
      <c r="JW63" s="40"/>
      <c r="JX63" s="40"/>
      <c r="JY63" s="40"/>
      <c r="JZ63" s="40"/>
      <c r="KA63" s="40"/>
      <c r="KB63" s="40"/>
      <c r="KC63" s="40"/>
      <c r="KD63" s="40"/>
      <c r="KE63" s="40"/>
      <c r="KF63" s="40"/>
      <c r="KG63" s="40"/>
      <c r="KH63" s="40"/>
      <c r="KI63" s="41"/>
      <c r="KJ63" s="41"/>
      <c r="KK63" s="40"/>
      <c r="KL63" s="40"/>
      <c r="KM63" s="40"/>
      <c r="KN63" s="40"/>
      <c r="KO63" s="40"/>
      <c r="KP63" s="40"/>
      <c r="KQ63" s="40"/>
      <c r="KR63" s="40"/>
      <c r="KS63" s="40"/>
      <c r="KT63" s="40"/>
      <c r="KU63" s="40"/>
      <c r="KV63" s="40"/>
      <c r="KW63" s="40"/>
      <c r="KX63" s="40"/>
      <c r="KY63" s="40"/>
      <c r="KZ63" s="40"/>
      <c r="LA63" s="40"/>
      <c r="LB63" s="40"/>
      <c r="LC63" s="40"/>
      <c r="LD63" s="40"/>
      <c r="LE63" s="40"/>
      <c r="LF63" s="40"/>
      <c r="LG63" s="40"/>
      <c r="LH63" s="40"/>
      <c r="LI63" s="40"/>
      <c r="LJ63" s="40"/>
      <c r="LK63" s="40"/>
      <c r="LL63" s="40"/>
      <c r="LM63" s="40"/>
      <c r="LN63" s="40"/>
      <c r="LO63" s="40"/>
      <c r="LP63" s="40"/>
      <c r="LQ63" s="40"/>
      <c r="LR63" s="40"/>
      <c r="LS63" s="40"/>
      <c r="LT63" s="40"/>
      <c r="LU63" s="40"/>
      <c r="LV63" s="40"/>
      <c r="LW63" s="40"/>
      <c r="LX63" s="40"/>
      <c r="LY63" s="40"/>
      <c r="LZ63" s="40"/>
      <c r="MA63" s="40"/>
      <c r="MB63" s="40"/>
      <c r="MC63" s="40"/>
      <c r="MD63" s="40"/>
      <c r="ME63" s="40"/>
      <c r="MF63" s="40"/>
      <c r="MG63" s="40"/>
      <c r="MH63" s="40"/>
      <c r="MI63" s="40"/>
      <c r="MJ63" s="40"/>
      <c r="MK63" s="40"/>
      <c r="ML63" s="40"/>
      <c r="MM63" s="40"/>
      <c r="MN63" s="40"/>
      <c r="MO63" s="40"/>
      <c r="MP63" s="40"/>
      <c r="MQ63" s="40"/>
      <c r="MR63" s="40"/>
      <c r="MS63" s="40"/>
      <c r="MT63" s="40"/>
      <c r="MU63" s="40"/>
      <c r="MV63" s="40"/>
      <c r="MW63" s="40"/>
      <c r="MX63" s="40"/>
      <c r="MY63" s="40"/>
      <c r="MZ63" s="40"/>
      <c r="NA63" s="40"/>
      <c r="NB63" s="40"/>
      <c r="NC63" s="40"/>
      <c r="ND63" s="40"/>
      <c r="NE63" s="40"/>
      <c r="NF63" s="40"/>
      <c r="NG63" s="40"/>
      <c r="NH63" s="40"/>
      <c r="NI63" s="40"/>
      <c r="NJ63" s="40"/>
      <c r="NK63" s="40"/>
      <c r="NL63" s="40"/>
      <c r="NM63" s="40"/>
      <c r="NN63" s="40"/>
      <c r="NO63" s="40"/>
      <c r="NP63" s="40"/>
      <c r="NQ63" s="40"/>
      <c r="NR63" s="40"/>
      <c r="NS63" s="40"/>
      <c r="NT63" s="40"/>
      <c r="NU63" s="40"/>
      <c r="NV63" s="40"/>
      <c r="NW63" s="40"/>
      <c r="NX63" s="40"/>
      <c r="NY63" s="40"/>
      <c r="NZ63" s="40"/>
      <c r="OA63" s="40"/>
      <c r="OB63" s="40"/>
      <c r="OC63" s="40"/>
      <c r="OD63" s="40"/>
      <c r="OE63" s="40"/>
      <c r="OF63" s="40"/>
      <c r="OG63" s="40"/>
      <c r="OH63" s="40"/>
      <c r="OI63" s="40"/>
      <c r="OJ63" s="40"/>
      <c r="OK63" s="40"/>
      <c r="OL63" s="40"/>
      <c r="OM63" s="40"/>
      <c r="ON63" s="40"/>
      <c r="OO63" s="40"/>
      <c r="OP63" s="40"/>
      <c r="OQ63" s="40"/>
      <c r="OR63" s="40"/>
      <c r="OS63" s="40"/>
      <c r="OT63" s="40"/>
      <c r="OU63" s="40"/>
      <c r="OV63" s="40"/>
      <c r="OW63" s="40"/>
      <c r="OX63" s="40"/>
      <c r="OY63" s="40"/>
      <c r="OZ63" s="40"/>
      <c r="PA63" s="40"/>
      <c r="PB63" s="40"/>
      <c r="PC63" s="40"/>
      <c r="PD63" s="40"/>
      <c r="PE63" s="40"/>
      <c r="PF63" s="40"/>
      <c r="PG63" s="40"/>
      <c r="PH63" s="40"/>
      <c r="PI63" s="40"/>
      <c r="PJ63" s="40"/>
      <c r="PK63" s="40"/>
      <c r="PL63" s="40"/>
      <c r="PM63" s="40"/>
      <c r="PN63" s="40"/>
      <c r="PO63" s="40"/>
      <c r="PP63" s="40"/>
      <c r="PQ63" s="40"/>
      <c r="PR63" s="40"/>
      <c r="PS63" s="40"/>
      <c r="PT63" s="40"/>
      <c r="PU63" s="40"/>
      <c r="PV63" s="40"/>
      <c r="PW63" s="40"/>
      <c r="PX63" s="40"/>
      <c r="PY63" s="40"/>
      <c r="PZ63" s="40"/>
      <c r="QA63" s="40"/>
      <c r="QB63" s="40"/>
      <c r="QC63" s="40"/>
      <c r="QD63" s="40"/>
      <c r="QE63" s="40"/>
      <c r="QF63" s="40"/>
      <c r="QG63" s="40"/>
      <c r="QH63" s="40"/>
      <c r="QI63" s="40"/>
      <c r="QJ63" s="40"/>
      <c r="QK63" s="40"/>
      <c r="QL63" s="40"/>
      <c r="QM63" s="40"/>
      <c r="QN63" s="40"/>
      <c r="QO63" s="40"/>
      <c r="QP63" s="40"/>
      <c r="QQ63" s="40"/>
      <c r="QR63" s="40"/>
      <c r="QS63" s="40"/>
      <c r="QT63" s="40"/>
      <c r="QU63" s="40"/>
      <c r="QV63" s="40"/>
      <c r="QW63" s="40"/>
      <c r="QX63" s="40"/>
      <c r="QY63" s="40"/>
      <c r="QZ63" s="40"/>
      <c r="RA63" s="40"/>
      <c r="RB63" s="40"/>
      <c r="RC63" s="40"/>
      <c r="RD63" s="40"/>
      <c r="RE63" s="40"/>
      <c r="RF63" s="40"/>
      <c r="RG63" s="40"/>
      <c r="RH63" s="40"/>
      <c r="RI63" s="40"/>
      <c r="RJ63" s="40"/>
      <c r="RK63" s="40"/>
      <c r="RL63" s="40"/>
      <c r="RM63" s="40"/>
      <c r="RN63" s="40"/>
      <c r="RO63" s="40"/>
      <c r="RP63" s="40"/>
      <c r="RQ63" s="40"/>
      <c r="RR63" s="40"/>
      <c r="RS63" s="40"/>
      <c r="RT63" s="40"/>
      <c r="RU63" s="40"/>
      <c r="RV63" s="40"/>
      <c r="RW63" s="40" t="s">
        <v>2728</v>
      </c>
      <c r="RX63" s="40" t="s">
        <v>3791</v>
      </c>
      <c r="RY63" s="40" t="s">
        <v>2730</v>
      </c>
      <c r="RZ63" s="40" t="s">
        <v>3792</v>
      </c>
      <c r="SA63" s="40" t="s">
        <v>2732</v>
      </c>
      <c r="SB63" s="40" t="s">
        <v>3793</v>
      </c>
      <c r="SC63" s="40"/>
      <c r="SD63" s="40"/>
      <c r="SE63" s="40"/>
      <c r="SF63" s="40"/>
      <c r="SG63" s="40"/>
      <c r="SH63" s="40"/>
      <c r="SI63" s="40"/>
      <c r="SJ63" s="40"/>
      <c r="SK63" s="40"/>
      <c r="SL63" s="40"/>
      <c r="SM63" s="40"/>
      <c r="SN63" s="40"/>
      <c r="SO63" s="40"/>
      <c r="SP63" s="40"/>
      <c r="SQ63" s="40"/>
      <c r="SR63" s="40"/>
      <c r="SS63" s="40"/>
      <c r="ST63" s="40"/>
      <c r="SU63" s="40"/>
      <c r="SV63" s="40"/>
      <c r="SW63" s="40"/>
      <c r="SX63" s="40"/>
      <c r="SY63" s="40"/>
      <c r="SZ63" s="40"/>
      <c r="TA63" s="40"/>
      <c r="TB63" s="40"/>
      <c r="TC63" s="40"/>
      <c r="TD63" s="40"/>
      <c r="TE63" s="40"/>
      <c r="TF63" s="40"/>
      <c r="TG63" s="40"/>
      <c r="TH63" s="40"/>
      <c r="TI63" s="40"/>
      <c r="TJ63" s="40"/>
      <c r="TK63" s="40" t="s">
        <v>3794</v>
      </c>
      <c r="TL63" s="40" t="s">
        <v>3795</v>
      </c>
      <c r="TM63" s="40" t="s">
        <v>3796</v>
      </c>
      <c r="TN63" s="40" t="s">
        <v>3797</v>
      </c>
      <c r="TO63" s="40" t="s">
        <v>3798</v>
      </c>
      <c r="TP63" s="40" t="s">
        <v>3799</v>
      </c>
      <c r="TQ63" s="40" t="s">
        <v>3800</v>
      </c>
      <c r="TR63" s="40" t="s">
        <v>3801</v>
      </c>
      <c r="TS63" s="40"/>
      <c r="TT63" s="40"/>
      <c r="TU63" s="40"/>
      <c r="TV63" s="40"/>
      <c r="TW63" s="40"/>
      <c r="TX63" s="40"/>
      <c r="TY63" s="40"/>
      <c r="TZ63" s="40"/>
      <c r="UA63" s="40"/>
      <c r="UB63" s="40"/>
      <c r="UC63" s="40"/>
      <c r="UD63" s="40"/>
      <c r="UE63" s="40"/>
    </row>
    <row r="64" spans="1:551" s="43" customFormat="1" ht="15" customHeight="1" x14ac:dyDescent="0.25">
      <c r="A64" s="40" t="s">
        <v>3802</v>
      </c>
      <c r="B64" s="40" t="s">
        <v>97</v>
      </c>
      <c r="C64" s="40" t="s">
        <v>585</v>
      </c>
      <c r="D64" s="40" t="s">
        <v>992</v>
      </c>
      <c r="E64" s="40" t="s">
        <v>98</v>
      </c>
      <c r="F64" s="40">
        <v>18</v>
      </c>
      <c r="G64" s="40">
        <v>27</v>
      </c>
      <c r="H64" s="40">
        <v>45</v>
      </c>
      <c r="I64" s="40">
        <v>3</v>
      </c>
      <c r="J64" s="40" t="s">
        <v>3803</v>
      </c>
      <c r="K64" s="40" t="s">
        <v>10</v>
      </c>
      <c r="L64" s="40" t="s">
        <v>2741</v>
      </c>
      <c r="M64" s="40">
        <v>5</v>
      </c>
      <c r="N64" s="40">
        <v>10</v>
      </c>
      <c r="O64" s="40">
        <v>15</v>
      </c>
      <c r="P64" s="40" t="s">
        <v>2742</v>
      </c>
      <c r="Q64" s="40" t="s">
        <v>2743</v>
      </c>
      <c r="R64" s="40" t="s">
        <v>2744</v>
      </c>
      <c r="S64" s="40" t="s">
        <v>2745</v>
      </c>
      <c r="T64" s="40" t="s">
        <v>3804</v>
      </c>
      <c r="U64" s="40" t="s">
        <v>2747</v>
      </c>
      <c r="V64" s="40" t="s">
        <v>2748</v>
      </c>
      <c r="W64" s="40" t="s">
        <v>2749</v>
      </c>
      <c r="X64" s="40" t="s">
        <v>3804</v>
      </c>
      <c r="Y64" s="40" t="s">
        <v>2750</v>
      </c>
      <c r="Z64" s="40" t="s">
        <v>2751</v>
      </c>
      <c r="AA64" s="40" t="s">
        <v>2752</v>
      </c>
      <c r="AB64" s="40" t="s">
        <v>3804</v>
      </c>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t="s">
        <v>2753</v>
      </c>
      <c r="BB64" s="40" t="s">
        <v>2754</v>
      </c>
      <c r="BC64" s="40" t="s">
        <v>2755</v>
      </c>
      <c r="BD64" s="40" t="s">
        <v>2756</v>
      </c>
      <c r="BE64" s="40" t="s">
        <v>3805</v>
      </c>
      <c r="BF64" s="40" t="s">
        <v>99</v>
      </c>
      <c r="BG64" s="40" t="s">
        <v>31</v>
      </c>
      <c r="BH64" s="40" t="s">
        <v>2757</v>
      </c>
      <c r="BI64" s="40">
        <v>6</v>
      </c>
      <c r="BJ64" s="40">
        <v>9</v>
      </c>
      <c r="BK64" s="40">
        <v>15</v>
      </c>
      <c r="BL64" s="40" t="s">
        <v>2758</v>
      </c>
      <c r="BM64" s="40" t="s">
        <v>3806</v>
      </c>
      <c r="BN64" s="40" t="s">
        <v>3807</v>
      </c>
      <c r="BO64" s="40" t="s">
        <v>3808</v>
      </c>
      <c r="BP64" s="40" t="s">
        <v>3804</v>
      </c>
      <c r="BQ64" s="40" t="s">
        <v>2759</v>
      </c>
      <c r="BR64" s="40" t="s">
        <v>3809</v>
      </c>
      <c r="BS64" s="40" t="s">
        <v>2760</v>
      </c>
      <c r="BT64" s="40" t="s">
        <v>3804</v>
      </c>
      <c r="BU64" s="40" t="s">
        <v>2761</v>
      </c>
      <c r="BV64" s="40" t="s">
        <v>3810</v>
      </c>
      <c r="BW64" s="40" t="s">
        <v>2762</v>
      </c>
      <c r="BX64" s="40" t="s">
        <v>2746</v>
      </c>
      <c r="BY64" s="40" t="s">
        <v>2763</v>
      </c>
      <c r="BZ64" s="40" t="s">
        <v>3811</v>
      </c>
      <c r="CA64" s="40" t="s">
        <v>2764</v>
      </c>
      <c r="CB64" s="40" t="s">
        <v>2746</v>
      </c>
      <c r="CC64" s="40"/>
      <c r="CD64" s="40"/>
      <c r="CE64" s="40"/>
      <c r="CF64" s="40"/>
      <c r="CG64" s="40"/>
      <c r="CH64" s="40"/>
      <c r="CI64" s="40"/>
      <c r="CJ64" s="40"/>
      <c r="CK64" s="40"/>
      <c r="CL64" s="40"/>
      <c r="CM64" s="40"/>
      <c r="CN64" s="40"/>
      <c r="CO64" s="40"/>
      <c r="CP64" s="40"/>
      <c r="CQ64" s="40"/>
      <c r="CR64" s="40"/>
      <c r="CS64" s="40"/>
      <c r="CT64" s="40"/>
      <c r="CU64" s="40"/>
      <c r="CV64" s="40"/>
      <c r="CW64" s="40" t="s">
        <v>3812</v>
      </c>
      <c r="CX64" s="40" t="s">
        <v>3813</v>
      </c>
      <c r="CY64" s="40" t="s">
        <v>3814</v>
      </c>
      <c r="CZ64" s="40" t="s">
        <v>3815</v>
      </c>
      <c r="DA64" s="40" t="s">
        <v>3805</v>
      </c>
      <c r="DB64" s="40" t="s">
        <v>99</v>
      </c>
      <c r="DC64" s="40" t="s">
        <v>32</v>
      </c>
      <c r="DD64" s="40" t="s">
        <v>520</v>
      </c>
      <c r="DE64" s="40">
        <v>7</v>
      </c>
      <c r="DF64" s="40">
        <v>8</v>
      </c>
      <c r="DG64" s="40">
        <v>15</v>
      </c>
      <c r="DH64" s="40" t="s">
        <v>2765</v>
      </c>
      <c r="DI64" s="40" t="s">
        <v>2766</v>
      </c>
      <c r="DJ64" s="40" t="s">
        <v>2767</v>
      </c>
      <c r="DK64" s="40" t="s">
        <v>2768</v>
      </c>
      <c r="DL64" s="40" t="s">
        <v>2746</v>
      </c>
      <c r="DM64" s="40" t="s">
        <v>2769</v>
      </c>
      <c r="DN64" s="40" t="s">
        <v>2770</v>
      </c>
      <c r="DO64" s="40" t="s">
        <v>2771</v>
      </c>
      <c r="DP64" s="40" t="s">
        <v>2746</v>
      </c>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t="s">
        <v>3816</v>
      </c>
      <c r="ET64" s="40" t="s">
        <v>3817</v>
      </c>
      <c r="EU64" s="40" t="s">
        <v>3818</v>
      </c>
      <c r="EV64" s="40" t="s">
        <v>3819</v>
      </c>
      <c r="EW64" s="40" t="s">
        <v>3805</v>
      </c>
      <c r="EX64" s="40" t="s">
        <v>99</v>
      </c>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c r="IT64" s="40"/>
      <c r="IU64" s="40"/>
      <c r="IV64" s="40"/>
      <c r="IW64" s="40"/>
      <c r="IX64" s="40"/>
      <c r="IY64" s="40"/>
      <c r="IZ64" s="40"/>
      <c r="JA64" s="40"/>
      <c r="JB64" s="40"/>
      <c r="JC64" s="40"/>
      <c r="JD64" s="40"/>
      <c r="JE64" s="40"/>
      <c r="JF64" s="40"/>
      <c r="JG64" s="40"/>
      <c r="JH64" s="40"/>
      <c r="JI64" s="40"/>
      <c r="JJ64" s="40"/>
      <c r="JK64" s="40"/>
      <c r="JL64" s="40"/>
      <c r="JM64" s="40"/>
      <c r="JN64" s="40"/>
      <c r="JO64" s="40"/>
      <c r="JP64" s="40"/>
      <c r="JQ64" s="40"/>
      <c r="JR64" s="40"/>
      <c r="JS64" s="40"/>
      <c r="JT64" s="40"/>
      <c r="JU64" s="40"/>
      <c r="JV64" s="40"/>
      <c r="JW64" s="40"/>
      <c r="JX64" s="40"/>
      <c r="JY64" s="40"/>
      <c r="JZ64" s="40"/>
      <c r="KA64" s="40"/>
      <c r="KB64" s="40"/>
      <c r="KC64" s="40"/>
      <c r="KD64" s="40"/>
      <c r="KE64" s="40"/>
      <c r="KF64" s="40"/>
      <c r="KG64" s="40"/>
      <c r="KH64" s="40"/>
      <c r="KI64" s="40"/>
      <c r="KJ64" s="40"/>
      <c r="KK64" s="40"/>
      <c r="KL64" s="40"/>
      <c r="KM64" s="40"/>
      <c r="KN64" s="40"/>
      <c r="KO64" s="40"/>
      <c r="KP64" s="40"/>
      <c r="KQ64" s="40"/>
      <c r="KR64" s="40"/>
      <c r="KS64" s="40"/>
      <c r="KT64" s="40"/>
      <c r="KU64" s="40"/>
      <c r="KV64" s="40"/>
      <c r="KW64" s="40"/>
      <c r="KX64" s="40"/>
      <c r="KY64" s="40"/>
      <c r="KZ64" s="40"/>
      <c r="LA64" s="40"/>
      <c r="LB64" s="40"/>
      <c r="LC64" s="40"/>
      <c r="LD64" s="40"/>
      <c r="LE64" s="40"/>
      <c r="LF64" s="40"/>
      <c r="LG64" s="40"/>
      <c r="LH64" s="40"/>
      <c r="LI64" s="40"/>
      <c r="LJ64" s="40"/>
      <c r="LK64" s="40"/>
      <c r="LL64" s="40"/>
      <c r="LM64" s="40"/>
      <c r="LN64" s="40"/>
      <c r="LO64" s="40"/>
      <c r="LP64" s="40"/>
      <c r="LQ64" s="40"/>
      <c r="LR64" s="40"/>
      <c r="LS64" s="40"/>
      <c r="LT64" s="40"/>
      <c r="LU64" s="40"/>
      <c r="LV64" s="40"/>
      <c r="LW64" s="40"/>
      <c r="LX64" s="40"/>
      <c r="LY64" s="40"/>
      <c r="LZ64" s="40"/>
      <c r="MA64" s="40"/>
      <c r="MB64" s="40"/>
      <c r="MC64" s="40"/>
      <c r="MD64" s="40"/>
      <c r="ME64" s="40"/>
      <c r="MF64" s="40"/>
      <c r="MG64" s="40"/>
      <c r="MH64" s="40"/>
      <c r="MI64" s="40"/>
      <c r="MJ64" s="40"/>
      <c r="MK64" s="40"/>
      <c r="ML64" s="40"/>
      <c r="MM64" s="40"/>
      <c r="MN64" s="40"/>
      <c r="MO64" s="40"/>
      <c r="MP64" s="40"/>
      <c r="MQ64" s="40"/>
      <c r="MR64" s="40"/>
      <c r="MS64" s="40"/>
      <c r="MT64" s="40"/>
      <c r="MU64" s="40"/>
      <c r="MV64" s="40"/>
      <c r="MW64" s="40"/>
      <c r="MX64" s="40"/>
      <c r="MY64" s="40"/>
      <c r="MZ64" s="40"/>
      <c r="NA64" s="40"/>
      <c r="NB64" s="40"/>
      <c r="NC64" s="40"/>
      <c r="ND64" s="40"/>
      <c r="NE64" s="40"/>
      <c r="NF64" s="40"/>
      <c r="NG64" s="40"/>
      <c r="NH64" s="40"/>
      <c r="NI64" s="40"/>
      <c r="NJ64" s="40"/>
      <c r="NK64" s="40"/>
      <c r="NL64" s="40"/>
      <c r="NM64" s="40"/>
      <c r="NN64" s="40"/>
      <c r="NO64" s="40"/>
      <c r="NP64" s="40"/>
      <c r="NQ64" s="40"/>
      <c r="NR64" s="40"/>
      <c r="NS64" s="40"/>
      <c r="NT64" s="40"/>
      <c r="NU64" s="40"/>
      <c r="NV64" s="40"/>
      <c r="NW64" s="40"/>
      <c r="NX64" s="40"/>
      <c r="NY64" s="40"/>
      <c r="NZ64" s="40"/>
      <c r="OA64" s="40"/>
      <c r="OB64" s="40"/>
      <c r="OC64" s="40"/>
      <c r="OD64" s="40"/>
      <c r="OE64" s="40"/>
      <c r="OF64" s="40"/>
      <c r="OG64" s="40"/>
      <c r="OH64" s="40"/>
      <c r="OI64" s="40"/>
      <c r="OJ64" s="40"/>
      <c r="OK64" s="40"/>
      <c r="OL64" s="40"/>
      <c r="OM64" s="40"/>
      <c r="ON64" s="40"/>
      <c r="OO64" s="40"/>
      <c r="OP64" s="40"/>
      <c r="OQ64" s="40"/>
      <c r="OR64" s="40"/>
      <c r="OS64" s="40"/>
      <c r="OT64" s="40"/>
      <c r="OU64" s="40"/>
      <c r="OV64" s="40"/>
      <c r="OW64" s="40"/>
      <c r="OX64" s="40"/>
      <c r="OY64" s="40"/>
      <c r="OZ64" s="40"/>
      <c r="PA64" s="40"/>
      <c r="PB64" s="40"/>
      <c r="PC64" s="40"/>
      <c r="PD64" s="40"/>
      <c r="PE64" s="40"/>
      <c r="PF64" s="40"/>
      <c r="PG64" s="40"/>
      <c r="PH64" s="40"/>
      <c r="PI64" s="40"/>
      <c r="PJ64" s="40"/>
      <c r="PK64" s="40"/>
      <c r="PL64" s="40"/>
      <c r="PM64" s="40"/>
      <c r="PN64" s="40"/>
      <c r="PO64" s="40"/>
      <c r="PP64" s="40"/>
      <c r="PQ64" s="40"/>
      <c r="PR64" s="40"/>
      <c r="PS64" s="40"/>
      <c r="PT64" s="40"/>
      <c r="PU64" s="40"/>
      <c r="PV64" s="40"/>
      <c r="PW64" s="40"/>
      <c r="PX64" s="40"/>
      <c r="PY64" s="40"/>
      <c r="PZ64" s="40"/>
      <c r="QA64" s="40"/>
      <c r="QB64" s="40"/>
      <c r="QC64" s="40"/>
      <c r="QD64" s="40"/>
      <c r="QE64" s="40"/>
      <c r="QF64" s="40"/>
      <c r="QG64" s="40"/>
      <c r="QH64" s="40"/>
      <c r="QI64" s="40"/>
      <c r="QJ64" s="40"/>
      <c r="QK64" s="40"/>
      <c r="QL64" s="40"/>
      <c r="QM64" s="40"/>
      <c r="QN64" s="40"/>
      <c r="QO64" s="40"/>
      <c r="QP64" s="40"/>
      <c r="QQ64" s="40"/>
      <c r="QR64" s="40"/>
      <c r="QS64" s="40"/>
      <c r="QT64" s="40"/>
      <c r="QU64" s="40"/>
      <c r="QV64" s="40"/>
      <c r="QW64" s="40"/>
      <c r="QX64" s="40"/>
      <c r="QY64" s="40"/>
      <c r="QZ64" s="40"/>
      <c r="RA64" s="40"/>
      <c r="RB64" s="40"/>
      <c r="RC64" s="40"/>
      <c r="RD64" s="40"/>
      <c r="RE64" s="40"/>
      <c r="RF64" s="40"/>
      <c r="RG64" s="40"/>
      <c r="RH64" s="40"/>
      <c r="RI64" s="40"/>
      <c r="RJ64" s="40"/>
      <c r="RK64" s="40"/>
      <c r="RL64" s="40"/>
      <c r="RM64" s="40"/>
      <c r="RN64" s="40"/>
      <c r="RO64" s="40"/>
      <c r="RP64" s="40"/>
      <c r="RQ64" s="40"/>
      <c r="RR64" s="40"/>
      <c r="RS64" s="40"/>
      <c r="RT64" s="40"/>
      <c r="RU64" s="40"/>
      <c r="RV64" s="40"/>
      <c r="RW64" s="40" t="s">
        <v>3820</v>
      </c>
      <c r="RX64" s="40" t="s">
        <v>3164</v>
      </c>
      <c r="RY64" s="40" t="s">
        <v>3821</v>
      </c>
      <c r="RZ64" s="40" t="s">
        <v>3136</v>
      </c>
      <c r="SA64" s="40" t="s">
        <v>1033</v>
      </c>
      <c r="SB64" s="40" t="s">
        <v>3165</v>
      </c>
      <c r="SC64" s="40" t="s">
        <v>693</v>
      </c>
      <c r="SD64" s="40" t="s">
        <v>3822</v>
      </c>
      <c r="SE64" s="40" t="s">
        <v>695</v>
      </c>
      <c r="SF64" s="40" t="s">
        <v>3137</v>
      </c>
      <c r="SG64" s="40" t="s">
        <v>1036</v>
      </c>
      <c r="SH64" s="40" t="s">
        <v>3822</v>
      </c>
      <c r="SI64" s="40" t="s">
        <v>1037</v>
      </c>
      <c r="SJ64" s="40" t="s">
        <v>3167</v>
      </c>
      <c r="SK64" s="40"/>
      <c r="SL64" s="40"/>
      <c r="SM64" s="40"/>
      <c r="SN64" s="40"/>
      <c r="SO64" s="40"/>
      <c r="SP64" s="40"/>
      <c r="SQ64" s="40"/>
      <c r="SR64" s="40"/>
      <c r="SS64" s="40"/>
      <c r="ST64" s="40"/>
      <c r="SU64" s="40"/>
      <c r="SV64" s="40"/>
      <c r="SW64" s="40"/>
      <c r="SX64" s="40"/>
      <c r="SY64" s="40"/>
      <c r="SZ64" s="40"/>
      <c r="TA64" s="40"/>
      <c r="TB64" s="40"/>
      <c r="TC64" s="40"/>
      <c r="TD64" s="40"/>
      <c r="TE64" s="40"/>
      <c r="TF64" s="40"/>
      <c r="TG64" s="40"/>
      <c r="TH64" s="40"/>
      <c r="TI64" s="40"/>
      <c r="TJ64" s="40"/>
      <c r="TK64" s="40" t="s">
        <v>3823</v>
      </c>
      <c r="TL64" s="40" t="s">
        <v>3824</v>
      </c>
      <c r="TM64" s="40" t="s">
        <v>3825</v>
      </c>
      <c r="TN64" s="40" t="s">
        <v>3826</v>
      </c>
      <c r="TO64" s="40" t="s">
        <v>3827</v>
      </c>
      <c r="TP64" s="40" t="s">
        <v>3828</v>
      </c>
      <c r="TQ64" s="40" t="s">
        <v>3829</v>
      </c>
      <c r="TR64" s="40" t="s">
        <v>3830</v>
      </c>
      <c r="TS64" s="40"/>
      <c r="TT64" s="40"/>
      <c r="TU64" s="40"/>
      <c r="TV64" s="40"/>
      <c r="TW64" s="40"/>
      <c r="TX64" s="40"/>
      <c r="TY64" s="40"/>
      <c r="TZ64" s="40"/>
      <c r="UA64" s="40"/>
      <c r="UB64" s="40"/>
      <c r="UC64" s="40"/>
      <c r="UD64" s="40"/>
      <c r="UE64" s="40"/>
    </row>
    <row r="65" spans="1:551" s="43" customFormat="1" ht="15" customHeight="1" x14ac:dyDescent="0.25">
      <c r="A65" s="40" t="s">
        <v>3831</v>
      </c>
      <c r="B65" s="40" t="s">
        <v>148</v>
      </c>
      <c r="C65" s="40" t="s">
        <v>585</v>
      </c>
      <c r="D65" s="40" t="s">
        <v>708</v>
      </c>
      <c r="E65" s="40" t="s">
        <v>142</v>
      </c>
      <c r="F65" s="40">
        <v>20</v>
      </c>
      <c r="G65" s="40">
        <v>25</v>
      </c>
      <c r="H65" s="40">
        <v>45</v>
      </c>
      <c r="I65" s="40">
        <v>3</v>
      </c>
      <c r="J65" s="40" t="s">
        <v>2772</v>
      </c>
      <c r="K65" s="40" t="s">
        <v>10</v>
      </c>
      <c r="L65" s="40" t="s">
        <v>2773</v>
      </c>
      <c r="M65" s="40">
        <v>5</v>
      </c>
      <c r="N65" s="40">
        <v>10</v>
      </c>
      <c r="O65" s="40">
        <v>15</v>
      </c>
      <c r="P65" s="40" t="s">
        <v>2774</v>
      </c>
      <c r="Q65" s="40" t="s">
        <v>2775</v>
      </c>
      <c r="R65" s="40" t="s">
        <v>2776</v>
      </c>
      <c r="S65" s="40" t="s">
        <v>2777</v>
      </c>
      <c r="T65" s="40" t="s">
        <v>2778</v>
      </c>
      <c r="U65" s="40" t="s">
        <v>2779</v>
      </c>
      <c r="V65" s="40" t="s">
        <v>2780</v>
      </c>
      <c r="W65" s="40" t="s">
        <v>2781</v>
      </c>
      <c r="X65" s="40" t="s">
        <v>2782</v>
      </c>
      <c r="Y65" s="40" t="s">
        <v>2783</v>
      </c>
      <c r="Z65" s="40" t="s">
        <v>2784</v>
      </c>
      <c r="AA65" s="40" t="s">
        <v>2785</v>
      </c>
      <c r="AB65" s="40" t="s">
        <v>2786</v>
      </c>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t="s">
        <v>2786</v>
      </c>
      <c r="BB65" s="40" t="s">
        <v>2787</v>
      </c>
      <c r="BC65" s="40" t="s">
        <v>2788</v>
      </c>
      <c r="BD65" s="40" t="s">
        <v>1152</v>
      </c>
      <c r="BE65" s="40" t="s">
        <v>2789</v>
      </c>
      <c r="BF65" s="40" t="s">
        <v>101</v>
      </c>
      <c r="BG65" s="40" t="s">
        <v>31</v>
      </c>
      <c r="BH65" s="40" t="s">
        <v>2790</v>
      </c>
      <c r="BI65" s="40">
        <v>15</v>
      </c>
      <c r="BJ65" s="40">
        <v>15</v>
      </c>
      <c r="BK65" s="40">
        <v>30</v>
      </c>
      <c r="BL65" s="40" t="s">
        <v>2791</v>
      </c>
      <c r="BM65" s="40" t="s">
        <v>2792</v>
      </c>
      <c r="BN65" s="40" t="s">
        <v>2793</v>
      </c>
      <c r="BO65" s="40" t="s">
        <v>2794</v>
      </c>
      <c r="BP65" s="40" t="s">
        <v>2786</v>
      </c>
      <c r="BQ65" s="40" t="s">
        <v>2795</v>
      </c>
      <c r="BR65" s="40" t="s">
        <v>2796</v>
      </c>
      <c r="BS65" s="40" t="s">
        <v>2797</v>
      </c>
      <c r="BT65" s="40" t="s">
        <v>2782</v>
      </c>
      <c r="BU65" s="40" t="s">
        <v>2798</v>
      </c>
      <c r="BV65" s="40" t="s">
        <v>2799</v>
      </c>
      <c r="BW65" s="40" t="s">
        <v>2800</v>
      </c>
      <c r="BX65" s="40" t="s">
        <v>2782</v>
      </c>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t="s">
        <v>2801</v>
      </c>
      <c r="CX65" s="40" t="s">
        <v>2802</v>
      </c>
      <c r="CY65" s="40" t="s">
        <v>2788</v>
      </c>
      <c r="CZ65" s="40" t="s">
        <v>2803</v>
      </c>
      <c r="DA65" s="40" t="s">
        <v>2789</v>
      </c>
      <c r="DB65" s="40" t="s">
        <v>101</v>
      </c>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1"/>
      <c r="EV65" s="41"/>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1"/>
      <c r="GR65" s="41"/>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c r="IT65" s="40"/>
      <c r="IU65" s="40"/>
      <c r="IV65" s="40"/>
      <c r="IW65" s="40"/>
      <c r="IX65" s="40"/>
      <c r="IY65" s="40"/>
      <c r="IZ65" s="40"/>
      <c r="JA65" s="40"/>
      <c r="JB65" s="40"/>
      <c r="JC65" s="40"/>
      <c r="JD65" s="40"/>
      <c r="JE65" s="40"/>
      <c r="JF65" s="40"/>
      <c r="JG65" s="40"/>
      <c r="JH65" s="40"/>
      <c r="JI65" s="40"/>
      <c r="JJ65" s="40"/>
      <c r="JK65" s="40"/>
      <c r="JL65" s="40"/>
      <c r="JM65" s="40"/>
      <c r="JN65" s="40"/>
      <c r="JO65" s="40"/>
      <c r="JP65" s="40"/>
      <c r="JQ65" s="40"/>
      <c r="JR65" s="40"/>
      <c r="JS65" s="40"/>
      <c r="JT65" s="40"/>
      <c r="JU65" s="40"/>
      <c r="JV65" s="40"/>
      <c r="JW65" s="40"/>
      <c r="JX65" s="40"/>
      <c r="JY65" s="40"/>
      <c r="JZ65" s="40"/>
      <c r="KA65" s="40"/>
      <c r="KB65" s="40"/>
      <c r="KC65" s="40"/>
      <c r="KD65" s="40"/>
      <c r="KE65" s="40"/>
      <c r="KF65" s="40"/>
      <c r="KG65" s="40"/>
      <c r="KH65" s="40"/>
      <c r="KI65" s="41"/>
      <c r="KJ65" s="41"/>
      <c r="KK65" s="40"/>
      <c r="KL65" s="40"/>
      <c r="KM65" s="40"/>
      <c r="KN65" s="40"/>
      <c r="KO65" s="40"/>
      <c r="KP65" s="40"/>
      <c r="KQ65" s="40"/>
      <c r="KR65" s="40"/>
      <c r="KS65" s="40"/>
      <c r="KT65" s="40"/>
      <c r="KU65" s="40"/>
      <c r="KV65" s="40"/>
      <c r="KW65" s="40"/>
      <c r="KX65" s="40"/>
      <c r="KY65" s="40"/>
      <c r="KZ65" s="40"/>
      <c r="LA65" s="40"/>
      <c r="LB65" s="40"/>
      <c r="LC65" s="40"/>
      <c r="LD65" s="40"/>
      <c r="LE65" s="40"/>
      <c r="LF65" s="40"/>
      <c r="LG65" s="40"/>
      <c r="LH65" s="40"/>
      <c r="LI65" s="40"/>
      <c r="LJ65" s="40"/>
      <c r="LK65" s="40"/>
      <c r="LL65" s="40"/>
      <c r="LM65" s="40"/>
      <c r="LN65" s="40"/>
      <c r="LO65" s="40"/>
      <c r="LP65" s="40"/>
      <c r="LQ65" s="40"/>
      <c r="LR65" s="40"/>
      <c r="LS65" s="40"/>
      <c r="LT65" s="40"/>
      <c r="LU65" s="40"/>
      <c r="LV65" s="40"/>
      <c r="LW65" s="40"/>
      <c r="LX65" s="40"/>
      <c r="LY65" s="40"/>
      <c r="LZ65" s="40"/>
      <c r="MA65" s="40"/>
      <c r="MB65" s="40"/>
      <c r="MC65" s="40"/>
      <c r="MD65" s="40"/>
      <c r="ME65" s="40"/>
      <c r="MF65" s="40"/>
      <c r="MG65" s="40"/>
      <c r="MH65" s="40"/>
      <c r="MI65" s="40"/>
      <c r="MJ65" s="40"/>
      <c r="MK65" s="40"/>
      <c r="ML65" s="40"/>
      <c r="MM65" s="40"/>
      <c r="MN65" s="40"/>
      <c r="MO65" s="40"/>
      <c r="MP65" s="40"/>
      <c r="MQ65" s="40"/>
      <c r="MR65" s="40"/>
      <c r="MS65" s="40"/>
      <c r="MT65" s="40"/>
      <c r="MU65" s="40"/>
      <c r="MV65" s="40"/>
      <c r="MW65" s="40"/>
      <c r="MX65" s="40"/>
      <c r="MY65" s="40"/>
      <c r="MZ65" s="40"/>
      <c r="NA65" s="40"/>
      <c r="NB65" s="40"/>
      <c r="NC65" s="40"/>
      <c r="ND65" s="40"/>
      <c r="NE65" s="40"/>
      <c r="NF65" s="40"/>
      <c r="NG65" s="40"/>
      <c r="NH65" s="40"/>
      <c r="NI65" s="40"/>
      <c r="NJ65" s="40"/>
      <c r="NK65" s="40"/>
      <c r="NL65" s="40"/>
      <c r="NM65" s="40"/>
      <c r="NN65" s="40"/>
      <c r="NO65" s="40"/>
      <c r="NP65" s="40"/>
      <c r="NQ65" s="40"/>
      <c r="NR65" s="40"/>
      <c r="NS65" s="40"/>
      <c r="NT65" s="40"/>
      <c r="NU65" s="40"/>
      <c r="NV65" s="40"/>
      <c r="NW65" s="40"/>
      <c r="NX65" s="40"/>
      <c r="NY65" s="40"/>
      <c r="NZ65" s="40"/>
      <c r="OA65" s="40"/>
      <c r="OB65" s="40"/>
      <c r="OC65" s="40"/>
      <c r="OD65" s="40"/>
      <c r="OE65" s="40"/>
      <c r="OF65" s="40"/>
      <c r="OG65" s="40"/>
      <c r="OH65" s="40"/>
      <c r="OI65" s="40"/>
      <c r="OJ65" s="40"/>
      <c r="OK65" s="40"/>
      <c r="OL65" s="40"/>
      <c r="OM65" s="40"/>
      <c r="ON65" s="40"/>
      <c r="OO65" s="40"/>
      <c r="OP65" s="40"/>
      <c r="OQ65" s="40"/>
      <c r="OR65" s="40"/>
      <c r="OS65" s="40"/>
      <c r="OT65" s="40"/>
      <c r="OU65" s="40"/>
      <c r="OV65" s="40"/>
      <c r="OW65" s="40"/>
      <c r="OX65" s="40"/>
      <c r="OY65" s="40"/>
      <c r="OZ65" s="40"/>
      <c r="PA65" s="40"/>
      <c r="PB65" s="40"/>
      <c r="PC65" s="40"/>
      <c r="PD65" s="40"/>
      <c r="PE65" s="40"/>
      <c r="PF65" s="40"/>
      <c r="PG65" s="40"/>
      <c r="PH65" s="40"/>
      <c r="PI65" s="40"/>
      <c r="PJ65" s="40"/>
      <c r="PK65" s="40"/>
      <c r="PL65" s="40"/>
      <c r="PM65" s="40"/>
      <c r="PN65" s="40"/>
      <c r="PO65" s="40"/>
      <c r="PP65" s="40"/>
      <c r="PQ65" s="40"/>
      <c r="PR65" s="40"/>
      <c r="PS65" s="40"/>
      <c r="PT65" s="40"/>
      <c r="PU65" s="40"/>
      <c r="PV65" s="40"/>
      <c r="PW65" s="40"/>
      <c r="PX65" s="40"/>
      <c r="PY65" s="40"/>
      <c r="PZ65" s="40"/>
      <c r="QA65" s="40"/>
      <c r="QB65" s="40"/>
      <c r="QC65" s="40"/>
      <c r="QD65" s="40"/>
      <c r="QE65" s="40"/>
      <c r="QF65" s="40"/>
      <c r="QG65" s="40"/>
      <c r="QH65" s="40"/>
      <c r="QI65" s="40"/>
      <c r="QJ65" s="40"/>
      <c r="QK65" s="40"/>
      <c r="QL65" s="40"/>
      <c r="QM65" s="40"/>
      <c r="QN65" s="40"/>
      <c r="QO65" s="40"/>
      <c r="QP65" s="40"/>
      <c r="QQ65" s="40"/>
      <c r="QR65" s="40"/>
      <c r="QS65" s="40"/>
      <c r="QT65" s="40"/>
      <c r="QU65" s="40"/>
      <c r="QV65" s="40"/>
      <c r="QW65" s="40"/>
      <c r="QX65" s="40"/>
      <c r="QY65" s="40"/>
      <c r="QZ65" s="40"/>
      <c r="RA65" s="40"/>
      <c r="RB65" s="40"/>
      <c r="RC65" s="40"/>
      <c r="RD65" s="40"/>
      <c r="RE65" s="40"/>
      <c r="RF65" s="40"/>
      <c r="RG65" s="40"/>
      <c r="RH65" s="40"/>
      <c r="RI65" s="40"/>
      <c r="RJ65" s="40"/>
      <c r="RK65" s="40"/>
      <c r="RL65" s="40"/>
      <c r="RM65" s="40"/>
      <c r="RN65" s="40"/>
      <c r="RO65" s="40"/>
      <c r="RP65" s="40"/>
      <c r="RQ65" s="40"/>
      <c r="RR65" s="40"/>
      <c r="RS65" s="40"/>
      <c r="RT65" s="40"/>
      <c r="RU65" s="40"/>
      <c r="RV65" s="40"/>
      <c r="RW65" s="40" t="s">
        <v>898</v>
      </c>
      <c r="RX65" s="40" t="s">
        <v>2804</v>
      </c>
      <c r="RY65" s="40" t="s">
        <v>900</v>
      </c>
      <c r="RZ65" s="40" t="s">
        <v>901</v>
      </c>
      <c r="SA65" s="40" t="s">
        <v>2805</v>
      </c>
      <c r="SB65" s="40" t="s">
        <v>903</v>
      </c>
      <c r="SC65" s="40" t="s">
        <v>2625</v>
      </c>
      <c r="SD65" s="40" t="s">
        <v>2806</v>
      </c>
      <c r="SE65" s="40" t="s">
        <v>906</v>
      </c>
      <c r="SF65" s="40" t="s">
        <v>2807</v>
      </c>
      <c r="SG65" s="40" t="s">
        <v>908</v>
      </c>
      <c r="SH65" s="40" t="s">
        <v>909</v>
      </c>
      <c r="SI65" s="40" t="s">
        <v>910</v>
      </c>
      <c r="SJ65" s="40" t="s">
        <v>2808</v>
      </c>
      <c r="SK65" s="40" t="s">
        <v>912</v>
      </c>
      <c r="SL65" s="40" t="s">
        <v>2809</v>
      </c>
      <c r="SM65" s="40" t="s">
        <v>2810</v>
      </c>
      <c r="SN65" s="40" t="s">
        <v>2811</v>
      </c>
      <c r="SO65" s="40" t="s">
        <v>916</v>
      </c>
      <c r="SP65" s="40" t="s">
        <v>2812</v>
      </c>
      <c r="SQ65" s="40"/>
      <c r="SR65" s="40"/>
      <c r="SS65" s="40"/>
      <c r="ST65" s="40"/>
      <c r="SU65" s="40"/>
      <c r="SV65" s="40"/>
      <c r="SW65" s="40"/>
      <c r="SX65" s="40"/>
      <c r="SY65" s="40"/>
      <c r="SZ65" s="40"/>
      <c r="TA65" s="40"/>
      <c r="TB65" s="40"/>
      <c r="TC65" s="40"/>
      <c r="TD65" s="40"/>
      <c r="TE65" s="40"/>
      <c r="TF65" s="40"/>
      <c r="TG65" s="40"/>
      <c r="TH65" s="40"/>
      <c r="TI65" s="40"/>
      <c r="TJ65" s="40"/>
      <c r="TK65" s="40" t="s">
        <v>2813</v>
      </c>
      <c r="TL65" s="40" t="s">
        <v>2814</v>
      </c>
      <c r="TM65" s="40" t="s">
        <v>2815</v>
      </c>
      <c r="TN65" s="40" t="s">
        <v>2816</v>
      </c>
      <c r="TO65" s="40" t="s">
        <v>2817</v>
      </c>
      <c r="TP65" s="40" t="s">
        <v>2818</v>
      </c>
      <c r="TQ65" s="40" t="s">
        <v>2819</v>
      </c>
      <c r="TR65" s="40"/>
      <c r="TS65" s="40"/>
      <c r="TT65" s="40"/>
      <c r="TU65" s="40"/>
      <c r="TV65" s="40"/>
      <c r="TW65" s="40"/>
      <c r="TX65" s="40"/>
      <c r="TY65" s="40"/>
      <c r="TZ65" s="40"/>
      <c r="UA65" s="40"/>
      <c r="UB65" s="40"/>
      <c r="UC65" s="40"/>
      <c r="UD65" s="40"/>
      <c r="UE65" s="40"/>
    </row>
    <row r="66" spans="1:551" s="43" customFormat="1" ht="15" customHeight="1" x14ac:dyDescent="0.25">
      <c r="A66" s="40" t="s">
        <v>3832</v>
      </c>
      <c r="B66" s="40" t="s">
        <v>128</v>
      </c>
      <c r="C66" s="40" t="s">
        <v>585</v>
      </c>
      <c r="D66" s="40" t="s">
        <v>2820</v>
      </c>
      <c r="E66" s="40" t="s">
        <v>2821</v>
      </c>
      <c r="F66" s="40">
        <v>34</v>
      </c>
      <c r="G66" s="40">
        <v>41</v>
      </c>
      <c r="H66" s="40">
        <v>75</v>
      </c>
      <c r="I66" s="40">
        <v>5</v>
      </c>
      <c r="J66" s="40" t="s">
        <v>2822</v>
      </c>
      <c r="K66" s="40" t="s">
        <v>10</v>
      </c>
      <c r="L66" s="40" t="s">
        <v>2823</v>
      </c>
      <c r="M66" s="40">
        <v>18</v>
      </c>
      <c r="N66" s="40">
        <v>12</v>
      </c>
      <c r="O66" s="40">
        <v>30</v>
      </c>
      <c r="P66" s="40" t="s">
        <v>2824</v>
      </c>
      <c r="Q66" s="40" t="s">
        <v>2825</v>
      </c>
      <c r="R66" s="40" t="s">
        <v>2826</v>
      </c>
      <c r="S66" s="40" t="s">
        <v>3121</v>
      </c>
      <c r="T66" s="40" t="s">
        <v>1030</v>
      </c>
      <c r="U66" s="40" t="s">
        <v>2827</v>
      </c>
      <c r="V66" s="40" t="s">
        <v>2828</v>
      </c>
      <c r="W66" s="40" t="s">
        <v>2829</v>
      </c>
      <c r="X66" s="40" t="s">
        <v>1030</v>
      </c>
      <c r="Y66" s="40" t="s">
        <v>2830</v>
      </c>
      <c r="Z66" s="40" t="s">
        <v>2831</v>
      </c>
      <c r="AA66" s="40" t="s">
        <v>2832</v>
      </c>
      <c r="AB66" s="40" t="s">
        <v>1030</v>
      </c>
      <c r="AC66" s="40" t="s">
        <v>2833</v>
      </c>
      <c r="AD66" s="40" t="s">
        <v>2834</v>
      </c>
      <c r="AE66" s="40" t="s">
        <v>2835</v>
      </c>
      <c r="AF66" s="40" t="s">
        <v>1026</v>
      </c>
      <c r="AG66" s="40" t="s">
        <v>2836</v>
      </c>
      <c r="AH66" s="40" t="s">
        <v>2837</v>
      </c>
      <c r="AI66" s="40" t="s">
        <v>2838</v>
      </c>
      <c r="AJ66" s="40" t="s">
        <v>1030</v>
      </c>
      <c r="AK66" s="40"/>
      <c r="AL66" s="40"/>
      <c r="AM66" s="40"/>
      <c r="AN66" s="40"/>
      <c r="AO66" s="40"/>
      <c r="AP66" s="40"/>
      <c r="AQ66" s="40"/>
      <c r="AR66" s="40"/>
      <c r="AS66" s="40"/>
      <c r="AT66" s="40"/>
      <c r="AU66" s="40"/>
      <c r="AV66" s="40"/>
      <c r="AW66" s="40"/>
      <c r="AX66" s="40"/>
      <c r="AY66" s="40"/>
      <c r="AZ66" s="40"/>
      <c r="BA66" s="40" t="s">
        <v>2839</v>
      </c>
      <c r="BB66" s="40" t="s">
        <v>2840</v>
      </c>
      <c r="BC66" s="40" t="s">
        <v>2841</v>
      </c>
      <c r="BD66" s="40" t="s">
        <v>2842</v>
      </c>
      <c r="BE66" s="40" t="s">
        <v>2843</v>
      </c>
      <c r="BF66" s="40" t="s">
        <v>101</v>
      </c>
      <c r="BG66" s="40" t="s">
        <v>31</v>
      </c>
      <c r="BH66" s="40" t="s">
        <v>2844</v>
      </c>
      <c r="BI66" s="40">
        <v>15</v>
      </c>
      <c r="BJ66" s="40">
        <v>10</v>
      </c>
      <c r="BK66" s="40">
        <v>25</v>
      </c>
      <c r="BL66" s="40" t="s">
        <v>2845</v>
      </c>
      <c r="BM66" s="40" t="s">
        <v>2846</v>
      </c>
      <c r="BN66" s="40" t="s">
        <v>2847</v>
      </c>
      <c r="BO66" s="40" t="s">
        <v>2848</v>
      </c>
      <c r="BP66" s="40" t="s">
        <v>1030</v>
      </c>
      <c r="BQ66" s="40" t="s">
        <v>2849</v>
      </c>
      <c r="BR66" s="40" t="s">
        <v>2850</v>
      </c>
      <c r="BS66" s="40" t="s">
        <v>2851</v>
      </c>
      <c r="BT66" s="40" t="s">
        <v>1030</v>
      </c>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t="s">
        <v>2852</v>
      </c>
      <c r="CX66" s="40" t="s">
        <v>2853</v>
      </c>
      <c r="CY66" s="40" t="s">
        <v>2854</v>
      </c>
      <c r="CZ66" s="40" t="s">
        <v>2855</v>
      </c>
      <c r="DA66" s="40" t="s">
        <v>2856</v>
      </c>
      <c r="DB66" s="40" t="s">
        <v>101</v>
      </c>
      <c r="DC66" s="40" t="s">
        <v>32</v>
      </c>
      <c r="DD66" s="40" t="s">
        <v>2857</v>
      </c>
      <c r="DE66" s="40">
        <v>8</v>
      </c>
      <c r="DF66" s="40">
        <v>12</v>
      </c>
      <c r="DG66" s="40">
        <v>20</v>
      </c>
      <c r="DH66" s="40" t="s">
        <v>2858</v>
      </c>
      <c r="DI66" s="40" t="s">
        <v>2859</v>
      </c>
      <c r="DJ66" s="40" t="s">
        <v>2860</v>
      </c>
      <c r="DK66" s="40" t="s">
        <v>2861</v>
      </c>
      <c r="DL66" s="40" t="s">
        <v>1030</v>
      </c>
      <c r="DM66" s="40" t="s">
        <v>2862</v>
      </c>
      <c r="DN66" s="40" t="s">
        <v>2863</v>
      </c>
      <c r="DO66" s="40" t="s">
        <v>2864</v>
      </c>
      <c r="DP66" s="40" t="s">
        <v>1030</v>
      </c>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t="s">
        <v>2865</v>
      </c>
      <c r="ET66" s="40" t="s">
        <v>2866</v>
      </c>
      <c r="EU66" s="40" t="s">
        <v>2854</v>
      </c>
      <c r="EV66" s="40" t="s">
        <v>2855</v>
      </c>
      <c r="EW66" s="40" t="s">
        <v>2867</v>
      </c>
      <c r="EX66" s="40" t="s">
        <v>99</v>
      </c>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c r="IT66" s="40"/>
      <c r="IU66" s="40"/>
      <c r="IV66" s="40"/>
      <c r="IW66" s="40"/>
      <c r="IX66" s="40"/>
      <c r="IY66" s="40"/>
      <c r="IZ66" s="40"/>
      <c r="JA66" s="40"/>
      <c r="JB66" s="40"/>
      <c r="JC66" s="40"/>
      <c r="JD66" s="40"/>
      <c r="JE66" s="40"/>
      <c r="JF66" s="40"/>
      <c r="JG66" s="40"/>
      <c r="JH66" s="40"/>
      <c r="JI66" s="40"/>
      <c r="JJ66" s="40"/>
      <c r="JK66" s="40"/>
      <c r="JL66" s="40"/>
      <c r="JM66" s="40"/>
      <c r="JN66" s="40"/>
      <c r="JO66" s="40"/>
      <c r="JP66" s="40"/>
      <c r="JQ66" s="40"/>
      <c r="JR66" s="40"/>
      <c r="JS66" s="40"/>
      <c r="JT66" s="40"/>
      <c r="JU66" s="40"/>
      <c r="JV66" s="40"/>
      <c r="JW66" s="40"/>
      <c r="JX66" s="40"/>
      <c r="JY66" s="40"/>
      <c r="JZ66" s="40"/>
      <c r="KA66" s="40"/>
      <c r="KB66" s="40"/>
      <c r="KC66" s="40"/>
      <c r="KD66" s="40"/>
      <c r="KE66" s="40"/>
      <c r="KF66" s="40"/>
      <c r="KG66" s="40"/>
      <c r="KH66" s="40"/>
      <c r="KI66" s="40"/>
      <c r="KJ66" s="40"/>
      <c r="KK66" s="40"/>
      <c r="KL66" s="40"/>
      <c r="KM66" s="40"/>
      <c r="KN66" s="40"/>
      <c r="KO66" s="40"/>
      <c r="KP66" s="40"/>
      <c r="KQ66" s="40"/>
      <c r="KR66" s="40"/>
      <c r="KS66" s="40"/>
      <c r="KT66" s="40"/>
      <c r="KU66" s="40"/>
      <c r="KV66" s="40"/>
      <c r="KW66" s="40"/>
      <c r="KX66" s="40"/>
      <c r="KY66" s="40"/>
      <c r="KZ66" s="40"/>
      <c r="LA66" s="40"/>
      <c r="LB66" s="40"/>
      <c r="LC66" s="40"/>
      <c r="LD66" s="40"/>
      <c r="LE66" s="40"/>
      <c r="LF66" s="40"/>
      <c r="LG66" s="40"/>
      <c r="LH66" s="40"/>
      <c r="LI66" s="40"/>
      <c r="LJ66" s="40"/>
      <c r="LK66" s="40"/>
      <c r="LL66" s="40"/>
      <c r="LM66" s="40"/>
      <c r="LN66" s="40"/>
      <c r="LO66" s="40"/>
      <c r="LP66" s="40"/>
      <c r="LQ66" s="40"/>
      <c r="LR66" s="40"/>
      <c r="LS66" s="40"/>
      <c r="LT66" s="40"/>
      <c r="LU66" s="40"/>
      <c r="LV66" s="40"/>
      <c r="LW66" s="40"/>
      <c r="LX66" s="40"/>
      <c r="LY66" s="40"/>
      <c r="LZ66" s="40"/>
      <c r="MA66" s="40"/>
      <c r="MB66" s="40"/>
      <c r="MC66" s="40"/>
      <c r="MD66" s="40"/>
      <c r="ME66" s="40"/>
      <c r="MF66" s="40"/>
      <c r="MG66" s="40"/>
      <c r="MH66" s="40"/>
      <c r="MI66" s="40"/>
      <c r="MJ66" s="40"/>
      <c r="MK66" s="40"/>
      <c r="ML66" s="40"/>
      <c r="MM66" s="40"/>
      <c r="MN66" s="40"/>
      <c r="MO66" s="40"/>
      <c r="MP66" s="40"/>
      <c r="MQ66" s="40"/>
      <c r="MR66" s="40"/>
      <c r="MS66" s="40"/>
      <c r="MT66" s="40"/>
      <c r="MU66" s="40"/>
      <c r="MV66" s="40"/>
      <c r="MW66" s="40"/>
      <c r="MX66" s="40"/>
      <c r="MY66" s="40"/>
      <c r="MZ66" s="40"/>
      <c r="NA66" s="40"/>
      <c r="NB66" s="40"/>
      <c r="NC66" s="40"/>
      <c r="ND66" s="40"/>
      <c r="NE66" s="40"/>
      <c r="NF66" s="40"/>
      <c r="NG66" s="40"/>
      <c r="NH66" s="40"/>
      <c r="NI66" s="40"/>
      <c r="NJ66" s="40"/>
      <c r="NK66" s="40"/>
      <c r="NL66" s="40"/>
      <c r="NM66" s="40"/>
      <c r="NN66" s="40"/>
      <c r="NO66" s="40"/>
      <c r="NP66" s="40"/>
      <c r="NQ66" s="40"/>
      <c r="NR66" s="40"/>
      <c r="NS66" s="40"/>
      <c r="NT66" s="40"/>
      <c r="NU66" s="40"/>
      <c r="NV66" s="40"/>
      <c r="NW66" s="40"/>
      <c r="NX66" s="40"/>
      <c r="NY66" s="40"/>
      <c r="NZ66" s="40"/>
      <c r="OA66" s="40"/>
      <c r="OB66" s="40"/>
      <c r="OC66" s="40"/>
      <c r="OD66" s="40"/>
      <c r="OE66" s="40"/>
      <c r="OF66" s="40"/>
      <c r="OG66" s="40"/>
      <c r="OH66" s="40"/>
      <c r="OI66" s="40"/>
      <c r="OJ66" s="40"/>
      <c r="OK66" s="40"/>
      <c r="OL66" s="40"/>
      <c r="OM66" s="40"/>
      <c r="ON66" s="40"/>
      <c r="OO66" s="40"/>
      <c r="OP66" s="40"/>
      <c r="OQ66" s="40"/>
      <c r="OR66" s="40"/>
      <c r="OS66" s="40"/>
      <c r="OT66" s="40"/>
      <c r="OU66" s="40"/>
      <c r="OV66" s="40"/>
      <c r="OW66" s="40"/>
      <c r="OX66" s="40"/>
      <c r="OY66" s="40"/>
      <c r="OZ66" s="40"/>
      <c r="PA66" s="40"/>
      <c r="PB66" s="40"/>
      <c r="PC66" s="40"/>
      <c r="PD66" s="40"/>
      <c r="PE66" s="40"/>
      <c r="PF66" s="40"/>
      <c r="PG66" s="40"/>
      <c r="PH66" s="40"/>
      <c r="PI66" s="40"/>
      <c r="PJ66" s="40"/>
      <c r="PK66" s="40"/>
      <c r="PL66" s="40"/>
      <c r="PM66" s="40"/>
      <c r="PN66" s="40"/>
      <c r="PO66" s="40"/>
      <c r="PP66" s="40"/>
      <c r="PQ66" s="40"/>
      <c r="PR66" s="40"/>
      <c r="PS66" s="40"/>
      <c r="PT66" s="40"/>
      <c r="PU66" s="40"/>
      <c r="PV66" s="40"/>
      <c r="PW66" s="40"/>
      <c r="PX66" s="40"/>
      <c r="PY66" s="40"/>
      <c r="PZ66" s="40"/>
      <c r="QA66" s="40"/>
      <c r="QB66" s="40"/>
      <c r="QC66" s="40"/>
      <c r="QD66" s="40"/>
      <c r="QE66" s="40"/>
      <c r="QF66" s="40"/>
      <c r="QG66" s="40"/>
      <c r="QH66" s="40"/>
      <c r="QI66" s="40"/>
      <c r="QJ66" s="40"/>
      <c r="QK66" s="40"/>
      <c r="QL66" s="40"/>
      <c r="QM66" s="40"/>
      <c r="QN66" s="40"/>
      <c r="QO66" s="40"/>
      <c r="QP66" s="40"/>
      <c r="QQ66" s="40"/>
      <c r="QR66" s="40"/>
      <c r="QS66" s="40"/>
      <c r="QT66" s="40"/>
      <c r="QU66" s="40"/>
      <c r="QV66" s="40"/>
      <c r="QW66" s="40"/>
      <c r="QX66" s="40"/>
      <c r="QY66" s="40"/>
      <c r="QZ66" s="40"/>
      <c r="RA66" s="40"/>
      <c r="RB66" s="40"/>
      <c r="RC66" s="40"/>
      <c r="RD66" s="40"/>
      <c r="RE66" s="40"/>
      <c r="RF66" s="40"/>
      <c r="RG66" s="40"/>
      <c r="RH66" s="40"/>
      <c r="RI66" s="40"/>
      <c r="RJ66" s="40"/>
      <c r="RK66" s="40"/>
      <c r="RL66" s="40"/>
      <c r="RM66" s="40"/>
      <c r="RN66" s="40"/>
      <c r="RO66" s="40"/>
      <c r="RP66" s="40"/>
      <c r="RQ66" s="40"/>
      <c r="RR66" s="40"/>
      <c r="RS66" s="40"/>
      <c r="RT66" s="40"/>
      <c r="RU66" s="40"/>
      <c r="RV66" s="40"/>
      <c r="RW66" s="40" t="s">
        <v>2868</v>
      </c>
      <c r="RX66" s="40" t="s">
        <v>2869</v>
      </c>
      <c r="RY66" s="40" t="s">
        <v>1032</v>
      </c>
      <c r="RZ66" s="40" t="s">
        <v>661</v>
      </c>
      <c r="SA66" s="40" t="s">
        <v>2870</v>
      </c>
      <c r="SB66" s="40" t="s">
        <v>1413</v>
      </c>
      <c r="SC66" s="40" t="s">
        <v>2871</v>
      </c>
      <c r="SD66" s="40" t="s">
        <v>1414</v>
      </c>
      <c r="SE66" s="40" t="s">
        <v>1450</v>
      </c>
      <c r="SF66" s="40" t="s">
        <v>2872</v>
      </c>
      <c r="SG66" s="40" t="s">
        <v>2873</v>
      </c>
      <c r="SH66" s="40" t="s">
        <v>2874</v>
      </c>
      <c r="SI66" s="40"/>
      <c r="SJ66" s="40"/>
      <c r="SK66" s="40"/>
      <c r="SL66" s="40"/>
      <c r="SM66" s="40"/>
      <c r="SN66" s="40"/>
      <c r="SO66" s="40"/>
      <c r="SP66" s="40"/>
      <c r="SQ66" s="40"/>
      <c r="SR66" s="40"/>
      <c r="SS66" s="40"/>
      <c r="ST66" s="40"/>
      <c r="SU66" s="40"/>
      <c r="SV66" s="40"/>
      <c r="SW66" s="40"/>
      <c r="SX66" s="40"/>
      <c r="SY66" s="40"/>
      <c r="SZ66" s="40"/>
      <c r="TA66" s="40"/>
      <c r="TB66" s="40"/>
      <c r="TC66" s="40"/>
      <c r="TD66" s="40"/>
      <c r="TE66" s="40"/>
      <c r="TF66" s="40"/>
      <c r="TG66" s="40"/>
      <c r="TH66" s="40"/>
      <c r="TI66" s="40"/>
      <c r="TJ66" s="40"/>
      <c r="TK66" s="40" t="s">
        <v>2875</v>
      </c>
      <c r="TL66" s="40" t="s">
        <v>2876</v>
      </c>
      <c r="TM66" s="40" t="s">
        <v>2877</v>
      </c>
      <c r="TN66" s="40" t="s">
        <v>2878</v>
      </c>
      <c r="TO66" s="40" t="s">
        <v>2879</v>
      </c>
      <c r="TP66" s="40"/>
      <c r="TQ66" s="40"/>
      <c r="TR66" s="40"/>
      <c r="TS66" s="40"/>
      <c r="TT66" s="40"/>
      <c r="TU66" s="40"/>
      <c r="TV66" s="40"/>
      <c r="TW66" s="40"/>
      <c r="TX66" s="40"/>
      <c r="TY66" s="40"/>
      <c r="TZ66" s="40"/>
      <c r="UA66" s="40"/>
      <c r="UB66" s="40"/>
      <c r="UC66" s="40"/>
      <c r="UD66" s="40"/>
      <c r="UE66" s="40"/>
    </row>
    <row r="67" spans="1:551" s="43" customFormat="1" ht="15" customHeight="1" x14ac:dyDescent="0.25">
      <c r="A67" s="40" t="s">
        <v>3833</v>
      </c>
      <c r="B67" s="40" t="s">
        <v>136</v>
      </c>
      <c r="C67" s="40" t="s">
        <v>585</v>
      </c>
      <c r="D67" s="40" t="s">
        <v>2820</v>
      </c>
      <c r="E67" s="40" t="s">
        <v>1462</v>
      </c>
      <c r="F67" s="40">
        <v>35</v>
      </c>
      <c r="G67" s="40">
        <v>40</v>
      </c>
      <c r="H67" s="40">
        <v>75</v>
      </c>
      <c r="I67" s="40">
        <v>5</v>
      </c>
      <c r="J67" s="40" t="s">
        <v>2880</v>
      </c>
      <c r="K67" s="40" t="s">
        <v>10</v>
      </c>
      <c r="L67" s="40" t="s">
        <v>2881</v>
      </c>
      <c r="M67" s="40">
        <v>15</v>
      </c>
      <c r="N67" s="40">
        <v>10</v>
      </c>
      <c r="O67" s="40">
        <v>25</v>
      </c>
      <c r="P67" s="40" t="s">
        <v>2882</v>
      </c>
      <c r="Q67" s="40" t="s">
        <v>2883</v>
      </c>
      <c r="R67" s="40" t="s">
        <v>2884</v>
      </c>
      <c r="S67" s="40" t="s">
        <v>2885</v>
      </c>
      <c r="T67" s="40" t="s">
        <v>2886</v>
      </c>
      <c r="U67" s="40" t="s">
        <v>2887</v>
      </c>
      <c r="V67" s="40" t="s">
        <v>2888</v>
      </c>
      <c r="W67" s="40" t="s">
        <v>2889</v>
      </c>
      <c r="X67" s="40" t="s">
        <v>1030</v>
      </c>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t="s">
        <v>2890</v>
      </c>
      <c r="BB67" s="40" t="s">
        <v>2891</v>
      </c>
      <c r="BC67" s="40" t="s">
        <v>2892</v>
      </c>
      <c r="BD67" s="40" t="s">
        <v>2855</v>
      </c>
      <c r="BE67" s="40" t="s">
        <v>2856</v>
      </c>
      <c r="BF67" s="40" t="s">
        <v>101</v>
      </c>
      <c r="BG67" s="40" t="s">
        <v>31</v>
      </c>
      <c r="BH67" s="40" t="s">
        <v>2893</v>
      </c>
      <c r="BI67" s="40">
        <v>15</v>
      </c>
      <c r="BJ67" s="40">
        <v>10</v>
      </c>
      <c r="BK67" s="40">
        <v>25</v>
      </c>
      <c r="BL67" s="40" t="s">
        <v>2894</v>
      </c>
      <c r="BM67" s="40" t="s">
        <v>2895</v>
      </c>
      <c r="BN67" s="40" t="s">
        <v>2896</v>
      </c>
      <c r="BO67" s="40" t="s">
        <v>2897</v>
      </c>
      <c r="BP67" s="40" t="s">
        <v>1030</v>
      </c>
      <c r="BQ67" s="40" t="s">
        <v>2898</v>
      </c>
      <c r="BR67" s="40" t="s">
        <v>2899</v>
      </c>
      <c r="BS67" s="40" t="s">
        <v>2900</v>
      </c>
      <c r="BT67" s="40" t="s">
        <v>1030</v>
      </c>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t="s">
        <v>2901</v>
      </c>
      <c r="CX67" s="40" t="s">
        <v>2902</v>
      </c>
      <c r="CY67" s="40" t="s">
        <v>2903</v>
      </c>
      <c r="CZ67" s="40" t="s">
        <v>2904</v>
      </c>
      <c r="DA67" s="40" t="s">
        <v>2843</v>
      </c>
      <c r="DB67" s="40" t="s">
        <v>99</v>
      </c>
      <c r="DC67" s="40" t="s">
        <v>32</v>
      </c>
      <c r="DD67" s="40" t="s">
        <v>2905</v>
      </c>
      <c r="DE67" s="40">
        <v>8</v>
      </c>
      <c r="DF67" s="40">
        <v>12</v>
      </c>
      <c r="DG67" s="40">
        <v>20</v>
      </c>
      <c r="DH67" s="40" t="s">
        <v>2906</v>
      </c>
      <c r="DI67" s="40" t="s">
        <v>2907</v>
      </c>
      <c r="DJ67" s="40" t="s">
        <v>2908</v>
      </c>
      <c r="DK67" s="40" t="s">
        <v>2909</v>
      </c>
      <c r="DL67" s="40" t="s">
        <v>1030</v>
      </c>
      <c r="DM67" s="40" t="s">
        <v>2076</v>
      </c>
      <c r="DN67" s="40" t="s">
        <v>2910</v>
      </c>
      <c r="DO67" s="40" t="s">
        <v>2911</v>
      </c>
      <c r="DP67" s="40" t="s">
        <v>1030</v>
      </c>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t="s">
        <v>2912</v>
      </c>
      <c r="ET67" s="40" t="s">
        <v>2913</v>
      </c>
      <c r="EU67" s="40" t="s">
        <v>2854</v>
      </c>
      <c r="EV67" s="40" t="s">
        <v>2855</v>
      </c>
      <c r="EW67" s="40" t="s">
        <v>2867</v>
      </c>
      <c r="EX67" s="40" t="s">
        <v>99</v>
      </c>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c r="IT67" s="40"/>
      <c r="IU67" s="40"/>
      <c r="IV67" s="40"/>
      <c r="IW67" s="40"/>
      <c r="IX67" s="40"/>
      <c r="IY67" s="40"/>
      <c r="IZ67" s="40"/>
      <c r="JA67" s="40"/>
      <c r="JB67" s="40"/>
      <c r="JC67" s="40"/>
      <c r="JD67" s="40"/>
      <c r="JE67" s="40"/>
      <c r="JF67" s="40"/>
      <c r="JG67" s="40"/>
      <c r="JH67" s="40"/>
      <c r="JI67" s="40"/>
      <c r="JJ67" s="40"/>
      <c r="JK67" s="40"/>
      <c r="JL67" s="40"/>
      <c r="JM67" s="40"/>
      <c r="JN67" s="40"/>
      <c r="JO67" s="40"/>
      <c r="JP67" s="40"/>
      <c r="JQ67" s="40"/>
      <c r="JR67" s="40"/>
      <c r="JS67" s="40"/>
      <c r="JT67" s="40"/>
      <c r="JU67" s="40"/>
      <c r="JV67" s="40"/>
      <c r="JW67" s="40"/>
      <c r="JX67" s="40"/>
      <c r="JY67" s="40"/>
      <c r="JZ67" s="40"/>
      <c r="KA67" s="40"/>
      <c r="KB67" s="40"/>
      <c r="KC67" s="40"/>
      <c r="KD67" s="40"/>
      <c r="KE67" s="40"/>
      <c r="KF67" s="40"/>
      <c r="KG67" s="40"/>
      <c r="KH67" s="40"/>
      <c r="KI67" s="40"/>
      <c r="KJ67" s="40"/>
      <c r="KK67" s="40"/>
      <c r="KL67" s="40"/>
      <c r="KM67" s="40"/>
      <c r="KN67" s="40"/>
      <c r="KO67" s="40"/>
      <c r="KP67" s="40"/>
      <c r="KQ67" s="40"/>
      <c r="KR67" s="40"/>
      <c r="KS67" s="40"/>
      <c r="KT67" s="40"/>
      <c r="KU67" s="40"/>
      <c r="KV67" s="40"/>
      <c r="KW67" s="40"/>
      <c r="KX67" s="40"/>
      <c r="KY67" s="40"/>
      <c r="KZ67" s="40"/>
      <c r="LA67" s="40"/>
      <c r="LB67" s="40"/>
      <c r="LC67" s="40"/>
      <c r="LD67" s="40"/>
      <c r="LE67" s="40"/>
      <c r="LF67" s="40"/>
      <c r="LG67" s="40"/>
      <c r="LH67" s="40"/>
      <c r="LI67" s="40"/>
      <c r="LJ67" s="40"/>
      <c r="LK67" s="40"/>
      <c r="LL67" s="40"/>
      <c r="LM67" s="40"/>
      <c r="LN67" s="40"/>
      <c r="LO67" s="40"/>
      <c r="LP67" s="40"/>
      <c r="LQ67" s="40"/>
      <c r="LR67" s="40"/>
      <c r="LS67" s="40"/>
      <c r="LT67" s="40"/>
      <c r="LU67" s="40"/>
      <c r="LV67" s="40"/>
      <c r="LW67" s="40"/>
      <c r="LX67" s="40"/>
      <c r="LY67" s="40"/>
      <c r="LZ67" s="40"/>
      <c r="MA67" s="40"/>
      <c r="MB67" s="40"/>
      <c r="MC67" s="40"/>
      <c r="MD67" s="40"/>
      <c r="ME67" s="40"/>
      <c r="MF67" s="40"/>
      <c r="MG67" s="40"/>
      <c r="MH67" s="40"/>
      <c r="MI67" s="40"/>
      <c r="MJ67" s="40"/>
      <c r="MK67" s="40"/>
      <c r="ML67" s="40"/>
      <c r="MM67" s="40"/>
      <c r="MN67" s="40"/>
      <c r="MO67" s="40"/>
      <c r="MP67" s="40"/>
      <c r="MQ67" s="40"/>
      <c r="MR67" s="40"/>
      <c r="MS67" s="40"/>
      <c r="MT67" s="40"/>
      <c r="MU67" s="40"/>
      <c r="MV67" s="40"/>
      <c r="MW67" s="40"/>
      <c r="MX67" s="40"/>
      <c r="MY67" s="40"/>
      <c r="MZ67" s="40"/>
      <c r="NA67" s="40"/>
      <c r="NB67" s="40"/>
      <c r="NC67" s="40"/>
      <c r="ND67" s="40"/>
      <c r="NE67" s="40"/>
      <c r="NF67" s="40"/>
      <c r="NG67" s="40"/>
      <c r="NH67" s="40"/>
      <c r="NI67" s="40"/>
      <c r="NJ67" s="40"/>
      <c r="NK67" s="40"/>
      <c r="NL67" s="40"/>
      <c r="NM67" s="40"/>
      <c r="NN67" s="40"/>
      <c r="NO67" s="40"/>
      <c r="NP67" s="40"/>
      <c r="NQ67" s="40"/>
      <c r="NR67" s="40"/>
      <c r="NS67" s="40"/>
      <c r="NT67" s="40"/>
      <c r="NU67" s="40"/>
      <c r="NV67" s="40"/>
      <c r="NW67" s="40"/>
      <c r="NX67" s="40"/>
      <c r="NY67" s="40"/>
      <c r="NZ67" s="40"/>
      <c r="OA67" s="40"/>
      <c r="OB67" s="40"/>
      <c r="OC67" s="40"/>
      <c r="OD67" s="40"/>
      <c r="OE67" s="40"/>
      <c r="OF67" s="40"/>
      <c r="OG67" s="40"/>
      <c r="OH67" s="40"/>
      <c r="OI67" s="40"/>
      <c r="OJ67" s="40"/>
      <c r="OK67" s="40"/>
      <c r="OL67" s="40"/>
      <c r="OM67" s="40"/>
      <c r="ON67" s="40"/>
      <c r="OO67" s="40"/>
      <c r="OP67" s="40"/>
      <c r="OQ67" s="40"/>
      <c r="OR67" s="40"/>
      <c r="OS67" s="40"/>
      <c r="OT67" s="40"/>
      <c r="OU67" s="40"/>
      <c r="OV67" s="40"/>
      <c r="OW67" s="40"/>
      <c r="OX67" s="40"/>
      <c r="OY67" s="40"/>
      <c r="OZ67" s="40"/>
      <c r="PA67" s="40"/>
      <c r="PB67" s="40"/>
      <c r="PC67" s="40"/>
      <c r="PD67" s="40"/>
      <c r="PE67" s="40"/>
      <c r="PF67" s="40"/>
      <c r="PG67" s="40"/>
      <c r="PH67" s="40"/>
      <c r="PI67" s="40"/>
      <c r="PJ67" s="40"/>
      <c r="PK67" s="40"/>
      <c r="PL67" s="40"/>
      <c r="PM67" s="40"/>
      <c r="PN67" s="40"/>
      <c r="PO67" s="40"/>
      <c r="PP67" s="40"/>
      <c r="PQ67" s="40"/>
      <c r="PR67" s="40"/>
      <c r="PS67" s="40"/>
      <c r="PT67" s="40"/>
      <c r="PU67" s="40"/>
      <c r="PV67" s="40"/>
      <c r="PW67" s="40"/>
      <c r="PX67" s="40"/>
      <c r="PY67" s="40"/>
      <c r="PZ67" s="40"/>
      <c r="QA67" s="40"/>
      <c r="QB67" s="40"/>
      <c r="QC67" s="40"/>
      <c r="QD67" s="40"/>
      <c r="QE67" s="40"/>
      <c r="QF67" s="40"/>
      <c r="QG67" s="40"/>
      <c r="QH67" s="40"/>
      <c r="QI67" s="40"/>
      <c r="QJ67" s="40"/>
      <c r="QK67" s="40"/>
      <c r="QL67" s="40"/>
      <c r="QM67" s="40"/>
      <c r="QN67" s="40"/>
      <c r="QO67" s="40"/>
      <c r="QP67" s="40"/>
      <c r="QQ67" s="40"/>
      <c r="QR67" s="40"/>
      <c r="QS67" s="40"/>
      <c r="QT67" s="40"/>
      <c r="QU67" s="40"/>
      <c r="QV67" s="40"/>
      <c r="QW67" s="40"/>
      <c r="QX67" s="40"/>
      <c r="QY67" s="40"/>
      <c r="QZ67" s="40"/>
      <c r="RA67" s="40"/>
      <c r="RB67" s="40"/>
      <c r="RC67" s="40"/>
      <c r="RD67" s="40"/>
      <c r="RE67" s="40"/>
      <c r="RF67" s="40"/>
      <c r="RG67" s="40"/>
      <c r="RH67" s="40"/>
      <c r="RI67" s="40"/>
      <c r="RJ67" s="40"/>
      <c r="RK67" s="40"/>
      <c r="RL67" s="40"/>
      <c r="RM67" s="40"/>
      <c r="RN67" s="40"/>
      <c r="RO67" s="40"/>
      <c r="RP67" s="40"/>
      <c r="RQ67" s="40"/>
      <c r="RR67" s="40"/>
      <c r="RS67" s="40"/>
      <c r="RT67" s="40"/>
      <c r="RU67" s="40"/>
      <c r="RV67" s="40"/>
      <c r="RW67" s="40" t="s">
        <v>2868</v>
      </c>
      <c r="RX67" s="40" t="s">
        <v>2869</v>
      </c>
      <c r="RY67" s="40" t="s">
        <v>1032</v>
      </c>
      <c r="RZ67" s="40" t="s">
        <v>661</v>
      </c>
      <c r="SA67" s="40" t="s">
        <v>2870</v>
      </c>
      <c r="SB67" s="40" t="s">
        <v>1413</v>
      </c>
      <c r="SC67" s="40" t="s">
        <v>2871</v>
      </c>
      <c r="SD67" s="40" t="s">
        <v>1414</v>
      </c>
      <c r="SE67" s="40" t="s">
        <v>1450</v>
      </c>
      <c r="SF67" s="40" t="s">
        <v>2872</v>
      </c>
      <c r="SG67" s="40" t="s">
        <v>2873</v>
      </c>
      <c r="SH67" s="40" t="s">
        <v>2874</v>
      </c>
      <c r="SI67" s="40"/>
      <c r="SJ67" s="40"/>
      <c r="SK67" s="40"/>
      <c r="SL67" s="40"/>
      <c r="SM67" s="40"/>
      <c r="SN67" s="40"/>
      <c r="SO67" s="40"/>
      <c r="SP67" s="40"/>
      <c r="SQ67" s="40"/>
      <c r="SR67" s="40"/>
      <c r="SS67" s="40"/>
      <c r="ST67" s="40"/>
      <c r="SU67" s="40"/>
      <c r="SV67" s="40"/>
      <c r="SW67" s="40"/>
      <c r="SX67" s="40"/>
      <c r="SY67" s="40"/>
      <c r="SZ67" s="40"/>
      <c r="TA67" s="40"/>
      <c r="TB67" s="40"/>
      <c r="TC67" s="40"/>
      <c r="TD67" s="40"/>
      <c r="TE67" s="40"/>
      <c r="TF67" s="40"/>
      <c r="TG67" s="40"/>
      <c r="TH67" s="40"/>
      <c r="TI67" s="40"/>
      <c r="TJ67" s="40"/>
      <c r="TK67" s="40" t="s">
        <v>2914</v>
      </c>
      <c r="TL67" s="40" t="s">
        <v>2915</v>
      </c>
      <c r="TM67" s="40" t="s">
        <v>2916</v>
      </c>
      <c r="TN67" s="40" t="s">
        <v>2917</v>
      </c>
      <c r="TO67" s="40" t="s">
        <v>2918</v>
      </c>
      <c r="TP67" s="40" t="s">
        <v>2919</v>
      </c>
      <c r="TQ67" s="40" t="s">
        <v>2920</v>
      </c>
      <c r="TR67" s="40" t="s">
        <v>2921</v>
      </c>
      <c r="TS67" s="40" t="s">
        <v>2922</v>
      </c>
      <c r="TT67" s="40" t="s">
        <v>2923</v>
      </c>
      <c r="TU67" s="40" t="s">
        <v>2924</v>
      </c>
      <c r="TV67" s="40" t="s">
        <v>2925</v>
      </c>
      <c r="TW67" s="40"/>
      <c r="TX67" s="40"/>
      <c r="TY67" s="40"/>
      <c r="TZ67" s="40"/>
      <c r="UA67" s="40"/>
      <c r="UB67" s="40"/>
      <c r="UC67" s="40"/>
      <c r="UD67" s="40"/>
      <c r="UE67" s="40"/>
    </row>
    <row r="68" spans="1:551" s="43" customFormat="1" ht="15" customHeight="1" x14ac:dyDescent="0.25">
      <c r="A68" s="40" t="s">
        <v>3834</v>
      </c>
      <c r="B68" s="40" t="s">
        <v>119</v>
      </c>
      <c r="C68" s="40" t="s">
        <v>585</v>
      </c>
      <c r="D68" s="40" t="s">
        <v>625</v>
      </c>
      <c r="E68" s="40" t="s">
        <v>115</v>
      </c>
      <c r="F68" s="40">
        <v>39</v>
      </c>
      <c r="G68" s="40">
        <v>66</v>
      </c>
      <c r="H68" s="40">
        <v>105</v>
      </c>
      <c r="I68" s="40">
        <v>7</v>
      </c>
      <c r="J68" s="40" t="s">
        <v>2926</v>
      </c>
      <c r="K68" s="40" t="s">
        <v>10</v>
      </c>
      <c r="L68" s="40" t="s">
        <v>2927</v>
      </c>
      <c r="M68" s="40">
        <v>4</v>
      </c>
      <c r="N68" s="40">
        <v>6</v>
      </c>
      <c r="O68" s="40">
        <v>10</v>
      </c>
      <c r="P68" s="40" t="s">
        <v>2928</v>
      </c>
      <c r="Q68" s="40" t="s">
        <v>2929</v>
      </c>
      <c r="R68" s="40" t="s">
        <v>2930</v>
      </c>
      <c r="S68" s="40" t="s">
        <v>2931</v>
      </c>
      <c r="T68" s="40" t="s">
        <v>2701</v>
      </c>
      <c r="U68" s="40" t="s">
        <v>2932</v>
      </c>
      <c r="V68" s="40" t="s">
        <v>2933</v>
      </c>
      <c r="W68" s="40" t="s">
        <v>2934</v>
      </c>
      <c r="X68" s="40" t="s">
        <v>1030</v>
      </c>
      <c r="Y68" s="40" t="s">
        <v>2935</v>
      </c>
      <c r="Z68" s="40" t="s">
        <v>2936</v>
      </c>
      <c r="AA68" s="40" t="s">
        <v>2937</v>
      </c>
      <c r="AB68" s="40" t="s">
        <v>1030</v>
      </c>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t="s">
        <v>2938</v>
      </c>
      <c r="BB68" s="40" t="s">
        <v>2939</v>
      </c>
      <c r="BC68" s="40" t="s">
        <v>2940</v>
      </c>
      <c r="BD68" s="40" t="s">
        <v>2941</v>
      </c>
      <c r="BE68" s="40" t="s">
        <v>2942</v>
      </c>
      <c r="BF68" s="40" t="s">
        <v>99</v>
      </c>
      <c r="BG68" s="40" t="s">
        <v>31</v>
      </c>
      <c r="BH68" s="40" t="s">
        <v>2943</v>
      </c>
      <c r="BI68" s="40">
        <v>20</v>
      </c>
      <c r="BJ68" s="40">
        <v>37</v>
      </c>
      <c r="BK68" s="40">
        <v>57</v>
      </c>
      <c r="BL68" s="40" t="s">
        <v>2944</v>
      </c>
      <c r="BM68" s="40" t="s">
        <v>2945</v>
      </c>
      <c r="BN68" s="40" t="s">
        <v>2946</v>
      </c>
      <c r="BO68" s="40" t="s">
        <v>2947</v>
      </c>
      <c r="BP68" s="40" t="s">
        <v>2701</v>
      </c>
      <c r="BQ68" s="40" t="s">
        <v>2948</v>
      </c>
      <c r="BR68" s="40" t="s">
        <v>2949</v>
      </c>
      <c r="BS68" s="40" t="s">
        <v>2950</v>
      </c>
      <c r="BT68" s="40" t="s">
        <v>2722</v>
      </c>
      <c r="BU68" s="40" t="s">
        <v>2951</v>
      </c>
      <c r="BV68" s="40" t="s">
        <v>2952</v>
      </c>
      <c r="BW68" s="40" t="s">
        <v>2953</v>
      </c>
      <c r="BX68" s="40" t="s">
        <v>2722</v>
      </c>
      <c r="BY68" s="40" t="s">
        <v>2951</v>
      </c>
      <c r="BZ68" s="40" t="s">
        <v>2954</v>
      </c>
      <c r="CA68" s="40" t="s">
        <v>3174</v>
      </c>
      <c r="CB68" s="40" t="s">
        <v>3174</v>
      </c>
      <c r="CC68" s="40" t="s">
        <v>2955</v>
      </c>
      <c r="CD68" s="40" t="s">
        <v>2956</v>
      </c>
      <c r="CE68" s="40" t="s">
        <v>2957</v>
      </c>
      <c r="CF68" s="40" t="s">
        <v>2722</v>
      </c>
      <c r="CG68" s="40" t="s">
        <v>2958</v>
      </c>
      <c r="CH68" s="40" t="s">
        <v>2959</v>
      </c>
      <c r="CI68" s="40" t="s">
        <v>2960</v>
      </c>
      <c r="CJ68" s="40" t="s">
        <v>2722</v>
      </c>
      <c r="CK68" s="40" t="s">
        <v>2961</v>
      </c>
      <c r="CL68" s="40" t="s">
        <v>2962</v>
      </c>
      <c r="CM68" s="40" t="s">
        <v>2963</v>
      </c>
      <c r="CN68" s="40" t="s">
        <v>2722</v>
      </c>
      <c r="CO68" s="40"/>
      <c r="CP68" s="40"/>
      <c r="CQ68" s="40"/>
      <c r="CR68" s="40"/>
      <c r="CS68" s="40"/>
      <c r="CT68" s="40"/>
      <c r="CU68" s="40"/>
      <c r="CV68" s="40"/>
      <c r="CW68" s="40" t="s">
        <v>2964</v>
      </c>
      <c r="CX68" s="40" t="s">
        <v>2965</v>
      </c>
      <c r="CY68" s="40" t="s">
        <v>2966</v>
      </c>
      <c r="CZ68" s="40" t="s">
        <v>2966</v>
      </c>
      <c r="DA68" s="40" t="s">
        <v>2967</v>
      </c>
      <c r="DB68" s="40" t="s">
        <v>99</v>
      </c>
      <c r="DC68" s="40" t="s">
        <v>32</v>
      </c>
      <c r="DD68" s="40" t="s">
        <v>2968</v>
      </c>
      <c r="DE68" s="40">
        <v>15</v>
      </c>
      <c r="DF68" s="40">
        <v>23</v>
      </c>
      <c r="DG68" s="40">
        <v>38</v>
      </c>
      <c r="DH68" s="40" t="s">
        <v>2969</v>
      </c>
      <c r="DI68" s="40" t="s">
        <v>2970</v>
      </c>
      <c r="DJ68" s="40" t="s">
        <v>2971</v>
      </c>
      <c r="DK68" s="40" t="s">
        <v>2972</v>
      </c>
      <c r="DL68" s="40" t="s">
        <v>2722</v>
      </c>
      <c r="DM68" s="40" t="s">
        <v>2973</v>
      </c>
      <c r="DN68" s="40" t="s">
        <v>2974</v>
      </c>
      <c r="DO68" s="40" t="s">
        <v>2975</v>
      </c>
      <c r="DP68" s="40" t="s">
        <v>2722</v>
      </c>
      <c r="DQ68" s="40" t="s">
        <v>2976</v>
      </c>
      <c r="DR68" s="40" t="s">
        <v>2977</v>
      </c>
      <c r="DS68" s="40" t="s">
        <v>2978</v>
      </c>
      <c r="DT68" s="40" t="s">
        <v>2722</v>
      </c>
      <c r="DU68" s="40" t="s">
        <v>2979</v>
      </c>
      <c r="DV68" s="40" t="s">
        <v>2980</v>
      </c>
      <c r="DW68" s="40" t="s">
        <v>2981</v>
      </c>
      <c r="DX68" s="40" t="s">
        <v>2722</v>
      </c>
      <c r="DY68" s="40"/>
      <c r="DZ68" s="40"/>
      <c r="EA68" s="40"/>
      <c r="EB68" s="40"/>
      <c r="EC68" s="40"/>
      <c r="ED68" s="40"/>
      <c r="EE68" s="40"/>
      <c r="EF68" s="40"/>
      <c r="EG68" s="40"/>
      <c r="EH68" s="40"/>
      <c r="EI68" s="40"/>
      <c r="EJ68" s="40"/>
      <c r="EK68" s="40"/>
      <c r="EL68" s="40"/>
      <c r="EM68" s="40"/>
      <c r="EN68" s="40"/>
      <c r="EO68" s="40"/>
      <c r="EP68" s="40"/>
      <c r="EQ68" s="40"/>
      <c r="ER68" s="40"/>
      <c r="ES68" s="40" t="s">
        <v>2982</v>
      </c>
      <c r="ET68" s="40" t="s">
        <v>2983</v>
      </c>
      <c r="EU68" s="40" t="s">
        <v>2966</v>
      </c>
      <c r="EV68" s="40" t="s">
        <v>2984</v>
      </c>
      <c r="EW68" s="40" t="s">
        <v>2985</v>
      </c>
      <c r="EX68" s="40" t="s">
        <v>99</v>
      </c>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c r="IT68" s="40"/>
      <c r="IU68" s="40"/>
      <c r="IV68" s="40"/>
      <c r="IW68" s="40"/>
      <c r="IX68" s="40"/>
      <c r="IY68" s="40"/>
      <c r="IZ68" s="40"/>
      <c r="JA68" s="40"/>
      <c r="JB68" s="40"/>
      <c r="JC68" s="40"/>
      <c r="JD68" s="40"/>
      <c r="JE68" s="40"/>
      <c r="JF68" s="40"/>
      <c r="JG68" s="40"/>
      <c r="JH68" s="40"/>
      <c r="JI68" s="40"/>
      <c r="JJ68" s="40"/>
      <c r="JK68" s="40"/>
      <c r="JL68" s="40"/>
      <c r="JM68" s="40"/>
      <c r="JN68" s="40"/>
      <c r="JO68" s="40"/>
      <c r="JP68" s="40"/>
      <c r="JQ68" s="40"/>
      <c r="JR68" s="40"/>
      <c r="JS68" s="40"/>
      <c r="JT68" s="40"/>
      <c r="JU68" s="40"/>
      <c r="JV68" s="40"/>
      <c r="JW68" s="40"/>
      <c r="JX68" s="40"/>
      <c r="JY68" s="40"/>
      <c r="JZ68" s="40"/>
      <c r="KA68" s="40"/>
      <c r="KB68" s="40"/>
      <c r="KC68" s="40"/>
      <c r="KD68" s="40"/>
      <c r="KE68" s="40"/>
      <c r="KF68" s="40"/>
      <c r="KG68" s="40"/>
      <c r="KH68" s="40"/>
      <c r="KI68" s="40"/>
      <c r="KJ68" s="40"/>
      <c r="KK68" s="40"/>
      <c r="KL68" s="40"/>
      <c r="KM68" s="40"/>
      <c r="KN68" s="40"/>
      <c r="KO68" s="40"/>
      <c r="KP68" s="40"/>
      <c r="KQ68" s="40"/>
      <c r="KR68" s="40"/>
      <c r="KS68" s="40"/>
      <c r="KT68" s="40"/>
      <c r="KU68" s="40"/>
      <c r="KV68" s="40"/>
      <c r="KW68" s="40"/>
      <c r="KX68" s="40"/>
      <c r="KY68" s="40"/>
      <c r="KZ68" s="40"/>
      <c r="LA68" s="40"/>
      <c r="LB68" s="40"/>
      <c r="LC68" s="40"/>
      <c r="LD68" s="40"/>
      <c r="LE68" s="40"/>
      <c r="LF68" s="40"/>
      <c r="LG68" s="40"/>
      <c r="LH68" s="40"/>
      <c r="LI68" s="40"/>
      <c r="LJ68" s="40"/>
      <c r="LK68" s="40"/>
      <c r="LL68" s="40"/>
      <c r="LM68" s="40"/>
      <c r="LN68" s="40"/>
      <c r="LO68" s="40"/>
      <c r="LP68" s="40"/>
      <c r="LQ68" s="40"/>
      <c r="LR68" s="40"/>
      <c r="LS68" s="40"/>
      <c r="LT68" s="40"/>
      <c r="LU68" s="40"/>
      <c r="LV68" s="40"/>
      <c r="LW68" s="40"/>
      <c r="LX68" s="40"/>
      <c r="LY68" s="40"/>
      <c r="LZ68" s="40"/>
      <c r="MA68" s="40"/>
      <c r="MB68" s="40"/>
      <c r="MC68" s="40"/>
      <c r="MD68" s="40"/>
      <c r="ME68" s="40"/>
      <c r="MF68" s="40"/>
      <c r="MG68" s="40"/>
      <c r="MH68" s="40"/>
      <c r="MI68" s="40"/>
      <c r="MJ68" s="40"/>
      <c r="MK68" s="40"/>
      <c r="ML68" s="40"/>
      <c r="MM68" s="40"/>
      <c r="MN68" s="40"/>
      <c r="MO68" s="40"/>
      <c r="MP68" s="40"/>
      <c r="MQ68" s="40"/>
      <c r="MR68" s="40"/>
      <c r="MS68" s="40"/>
      <c r="MT68" s="40"/>
      <c r="MU68" s="40"/>
      <c r="MV68" s="40"/>
      <c r="MW68" s="40"/>
      <c r="MX68" s="40"/>
      <c r="MY68" s="40"/>
      <c r="MZ68" s="40"/>
      <c r="NA68" s="40"/>
      <c r="NB68" s="40"/>
      <c r="NC68" s="40"/>
      <c r="ND68" s="40"/>
      <c r="NE68" s="40"/>
      <c r="NF68" s="40"/>
      <c r="NG68" s="40"/>
      <c r="NH68" s="40"/>
      <c r="NI68" s="40"/>
      <c r="NJ68" s="40"/>
      <c r="NK68" s="40"/>
      <c r="NL68" s="40"/>
      <c r="NM68" s="40"/>
      <c r="NN68" s="40"/>
      <c r="NO68" s="40"/>
      <c r="NP68" s="40"/>
      <c r="NQ68" s="40"/>
      <c r="NR68" s="40"/>
      <c r="NS68" s="40"/>
      <c r="NT68" s="40"/>
      <c r="NU68" s="40"/>
      <c r="NV68" s="40"/>
      <c r="NW68" s="40"/>
      <c r="NX68" s="40"/>
      <c r="NY68" s="40"/>
      <c r="NZ68" s="40"/>
      <c r="OA68" s="40"/>
      <c r="OB68" s="40"/>
      <c r="OC68" s="40"/>
      <c r="OD68" s="40"/>
      <c r="OE68" s="40"/>
      <c r="OF68" s="40"/>
      <c r="OG68" s="40"/>
      <c r="OH68" s="40"/>
      <c r="OI68" s="40"/>
      <c r="OJ68" s="40"/>
      <c r="OK68" s="40"/>
      <c r="OL68" s="40"/>
      <c r="OM68" s="40"/>
      <c r="ON68" s="40"/>
      <c r="OO68" s="40"/>
      <c r="OP68" s="40"/>
      <c r="OQ68" s="40"/>
      <c r="OR68" s="40"/>
      <c r="OS68" s="40"/>
      <c r="OT68" s="40"/>
      <c r="OU68" s="40"/>
      <c r="OV68" s="40"/>
      <c r="OW68" s="40"/>
      <c r="OX68" s="40"/>
      <c r="OY68" s="40"/>
      <c r="OZ68" s="40"/>
      <c r="PA68" s="40"/>
      <c r="PB68" s="40"/>
      <c r="PC68" s="40"/>
      <c r="PD68" s="40"/>
      <c r="PE68" s="40"/>
      <c r="PF68" s="40"/>
      <c r="PG68" s="40"/>
      <c r="PH68" s="40"/>
      <c r="PI68" s="40"/>
      <c r="PJ68" s="40"/>
      <c r="PK68" s="40"/>
      <c r="PL68" s="40"/>
      <c r="PM68" s="40"/>
      <c r="PN68" s="40"/>
      <c r="PO68" s="40"/>
      <c r="PP68" s="40"/>
      <c r="PQ68" s="40"/>
      <c r="PR68" s="40"/>
      <c r="PS68" s="40"/>
      <c r="PT68" s="40"/>
      <c r="PU68" s="40"/>
      <c r="PV68" s="40"/>
      <c r="PW68" s="40"/>
      <c r="PX68" s="40"/>
      <c r="PY68" s="40"/>
      <c r="PZ68" s="40"/>
      <c r="QA68" s="40"/>
      <c r="QB68" s="40"/>
      <c r="QC68" s="40"/>
      <c r="QD68" s="40"/>
      <c r="QE68" s="40"/>
      <c r="QF68" s="40"/>
      <c r="QG68" s="40"/>
      <c r="QH68" s="40"/>
      <c r="QI68" s="40"/>
      <c r="QJ68" s="40"/>
      <c r="QK68" s="40"/>
      <c r="QL68" s="40"/>
      <c r="QM68" s="40"/>
      <c r="QN68" s="40"/>
      <c r="QO68" s="40"/>
      <c r="QP68" s="40"/>
      <c r="QQ68" s="40"/>
      <c r="QR68" s="40"/>
      <c r="QS68" s="40"/>
      <c r="QT68" s="40"/>
      <c r="QU68" s="40"/>
      <c r="QV68" s="40"/>
      <c r="QW68" s="40"/>
      <c r="QX68" s="40"/>
      <c r="QY68" s="40"/>
      <c r="QZ68" s="40"/>
      <c r="RA68" s="40"/>
      <c r="RB68" s="40"/>
      <c r="RC68" s="40"/>
      <c r="RD68" s="40"/>
      <c r="RE68" s="40"/>
      <c r="RF68" s="40"/>
      <c r="RG68" s="40"/>
      <c r="RH68" s="40"/>
      <c r="RI68" s="40"/>
      <c r="RJ68" s="40"/>
      <c r="RK68" s="40"/>
      <c r="RL68" s="40"/>
      <c r="RM68" s="40"/>
      <c r="RN68" s="40"/>
      <c r="RO68" s="40"/>
      <c r="RP68" s="40"/>
      <c r="RQ68" s="40"/>
      <c r="RR68" s="40"/>
      <c r="RS68" s="40"/>
      <c r="RT68" s="40"/>
      <c r="RU68" s="40"/>
      <c r="RV68" s="40"/>
      <c r="RW68" s="40" t="s">
        <v>2728</v>
      </c>
      <c r="RX68" s="40" t="s">
        <v>2729</v>
      </c>
      <c r="RY68" s="40" t="s">
        <v>2986</v>
      </c>
      <c r="RZ68" s="40" t="s">
        <v>2987</v>
      </c>
      <c r="SA68" s="40" t="s">
        <v>2988</v>
      </c>
      <c r="SB68" s="40" t="s">
        <v>2989</v>
      </c>
      <c r="SC68" s="40" t="s">
        <v>2730</v>
      </c>
      <c r="SD68" s="40" t="s">
        <v>2731</v>
      </c>
      <c r="SE68" s="40" t="s">
        <v>2732</v>
      </c>
      <c r="SF68" s="40" t="s">
        <v>2990</v>
      </c>
      <c r="SG68" s="40"/>
      <c r="SH68" s="40"/>
      <c r="SI68" s="40"/>
      <c r="SJ68" s="40"/>
      <c r="SK68" s="40"/>
      <c r="SL68" s="40"/>
      <c r="SM68" s="40"/>
      <c r="SN68" s="40"/>
      <c r="SO68" s="40"/>
      <c r="SP68" s="40"/>
      <c r="SQ68" s="40"/>
      <c r="SR68" s="40"/>
      <c r="SS68" s="40"/>
      <c r="ST68" s="40"/>
      <c r="SU68" s="40"/>
      <c r="SV68" s="40"/>
      <c r="SW68" s="40"/>
      <c r="SX68" s="40"/>
      <c r="SY68" s="40"/>
      <c r="SZ68" s="40"/>
      <c r="TA68" s="40"/>
      <c r="TB68" s="40"/>
      <c r="TC68" s="40"/>
      <c r="TD68" s="40"/>
      <c r="TE68" s="40"/>
      <c r="TF68" s="40"/>
      <c r="TG68" s="40"/>
      <c r="TH68" s="40"/>
      <c r="TI68" s="40"/>
      <c r="TJ68" s="40"/>
      <c r="TK68" s="40" t="s">
        <v>2991</v>
      </c>
      <c r="TL68" s="40" t="s">
        <v>2992</v>
      </c>
      <c r="TM68" s="40" t="s">
        <v>2993</v>
      </c>
      <c r="TN68" s="40" t="s">
        <v>2994</v>
      </c>
      <c r="TO68" s="40" t="s">
        <v>2995</v>
      </c>
      <c r="TP68" s="40" t="s">
        <v>2996</v>
      </c>
      <c r="TQ68" s="40" t="s">
        <v>2997</v>
      </c>
      <c r="TR68" s="40" t="s">
        <v>2998</v>
      </c>
      <c r="TS68" s="40"/>
      <c r="TT68" s="40"/>
      <c r="TU68" s="40"/>
      <c r="TV68" s="40"/>
      <c r="TW68" s="40"/>
      <c r="TX68" s="40"/>
      <c r="TY68" s="40"/>
      <c r="TZ68" s="40"/>
      <c r="UA68" s="40"/>
      <c r="UB68" s="40"/>
      <c r="UC68" s="40"/>
      <c r="UD68" s="40"/>
      <c r="UE68" s="40"/>
    </row>
    <row r="69" spans="1:551" s="43" customFormat="1" ht="15" customHeight="1" x14ac:dyDescent="0.25">
      <c r="A69" s="40" t="s">
        <v>3835</v>
      </c>
      <c r="B69" s="40" t="s">
        <v>3836</v>
      </c>
      <c r="C69" s="40" t="s">
        <v>585</v>
      </c>
      <c r="D69" s="40" t="s">
        <v>625</v>
      </c>
      <c r="E69" s="40" t="s">
        <v>98</v>
      </c>
      <c r="F69" s="40">
        <v>20</v>
      </c>
      <c r="G69" s="40">
        <v>25</v>
      </c>
      <c r="H69" s="40">
        <v>45</v>
      </c>
      <c r="I69" s="40">
        <v>3</v>
      </c>
      <c r="J69" s="40" t="s">
        <v>3837</v>
      </c>
      <c r="K69" s="40" t="s">
        <v>10</v>
      </c>
      <c r="L69" s="40" t="s">
        <v>3838</v>
      </c>
      <c r="M69" s="40">
        <v>6</v>
      </c>
      <c r="N69" s="40">
        <v>14</v>
      </c>
      <c r="O69" s="40">
        <v>20</v>
      </c>
      <c r="P69" s="40" t="s">
        <v>3839</v>
      </c>
      <c r="Q69" s="40" t="s">
        <v>3840</v>
      </c>
      <c r="R69" s="40" t="s">
        <v>3841</v>
      </c>
      <c r="S69" s="40" t="s">
        <v>3842</v>
      </c>
      <c r="T69" s="40" t="s">
        <v>3843</v>
      </c>
      <c r="U69" s="40" t="s">
        <v>3844</v>
      </c>
      <c r="V69" s="40" t="s">
        <v>3845</v>
      </c>
      <c r="W69" s="40" t="s">
        <v>3121</v>
      </c>
      <c r="X69" s="40" t="s">
        <v>3846</v>
      </c>
      <c r="Y69" s="40" t="s">
        <v>3000</v>
      </c>
      <c r="Z69" s="40" t="s">
        <v>3847</v>
      </c>
      <c r="AA69" s="40" t="s">
        <v>3848</v>
      </c>
      <c r="AB69" s="40" t="s">
        <v>3849</v>
      </c>
      <c r="AC69" s="40" t="s">
        <v>3850</v>
      </c>
      <c r="AD69" s="40" t="s">
        <v>3851</v>
      </c>
      <c r="AE69" s="40" t="s">
        <v>3852</v>
      </c>
      <c r="AF69" s="40" t="s">
        <v>3849</v>
      </c>
      <c r="AG69" s="40" t="s">
        <v>2999</v>
      </c>
      <c r="AH69" s="40" t="s">
        <v>3853</v>
      </c>
      <c r="AI69" s="40" t="s">
        <v>3854</v>
      </c>
      <c r="AJ69" s="40" t="s">
        <v>3849</v>
      </c>
      <c r="AK69" s="40"/>
      <c r="AL69" s="40"/>
      <c r="AM69" s="40"/>
      <c r="AN69" s="40"/>
      <c r="AO69" s="40"/>
      <c r="AP69" s="40"/>
      <c r="AQ69" s="40"/>
      <c r="AR69" s="40"/>
      <c r="AS69" s="40"/>
      <c r="AT69" s="40"/>
      <c r="AU69" s="40"/>
      <c r="AV69" s="40"/>
      <c r="AW69" s="40"/>
      <c r="AX69" s="40"/>
      <c r="AY69" s="40"/>
      <c r="AZ69" s="40"/>
      <c r="BA69" s="40" t="s">
        <v>3855</v>
      </c>
      <c r="BB69" s="40" t="s">
        <v>3856</v>
      </c>
      <c r="BC69" s="40" t="s">
        <v>521</v>
      </c>
      <c r="BD69" s="40" t="s">
        <v>2466</v>
      </c>
      <c r="BE69" s="40" t="s">
        <v>3857</v>
      </c>
      <c r="BF69" s="40" t="s">
        <v>3858</v>
      </c>
      <c r="BG69" s="40" t="s">
        <v>31</v>
      </c>
      <c r="BH69" s="40" t="s">
        <v>3859</v>
      </c>
      <c r="BI69" s="40">
        <v>10</v>
      </c>
      <c r="BJ69" s="40">
        <v>15</v>
      </c>
      <c r="BK69" s="40">
        <v>25</v>
      </c>
      <c r="BL69" s="40" t="s">
        <v>3860</v>
      </c>
      <c r="BM69" s="40" t="s">
        <v>3861</v>
      </c>
      <c r="BN69" s="40" t="s">
        <v>3862</v>
      </c>
      <c r="BO69" s="40" t="s">
        <v>3863</v>
      </c>
      <c r="BP69" s="40" t="s">
        <v>3864</v>
      </c>
      <c r="BQ69" s="40" t="s">
        <v>3865</v>
      </c>
      <c r="BR69" s="40" t="s">
        <v>3866</v>
      </c>
      <c r="BS69" s="40" t="s">
        <v>3867</v>
      </c>
      <c r="BT69" s="40" t="s">
        <v>3864</v>
      </c>
      <c r="BU69" s="40" t="s">
        <v>3868</v>
      </c>
      <c r="BV69" s="40" t="s">
        <v>3869</v>
      </c>
      <c r="BW69" s="40" t="s">
        <v>3870</v>
      </c>
      <c r="BX69" s="40" t="s">
        <v>3871</v>
      </c>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t="s">
        <v>3872</v>
      </c>
      <c r="CX69" s="40" t="s">
        <v>3873</v>
      </c>
      <c r="CY69" s="40" t="s">
        <v>3001</v>
      </c>
      <c r="CZ69" s="40" t="s">
        <v>2466</v>
      </c>
      <c r="DA69" s="40" t="s">
        <v>3874</v>
      </c>
      <c r="DB69" s="40" t="s">
        <v>3858</v>
      </c>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c r="IT69" s="40"/>
      <c r="IU69" s="40"/>
      <c r="IV69" s="40"/>
      <c r="IW69" s="40"/>
      <c r="IX69" s="40"/>
      <c r="IY69" s="40"/>
      <c r="IZ69" s="40"/>
      <c r="JA69" s="40"/>
      <c r="JB69" s="40"/>
      <c r="JC69" s="40"/>
      <c r="JD69" s="40"/>
      <c r="JE69" s="40"/>
      <c r="JF69" s="40"/>
      <c r="JG69" s="40"/>
      <c r="JH69" s="40"/>
      <c r="JI69" s="40"/>
      <c r="JJ69" s="40"/>
      <c r="JK69" s="40"/>
      <c r="JL69" s="40"/>
      <c r="JM69" s="40"/>
      <c r="JN69" s="40"/>
      <c r="JO69" s="40"/>
      <c r="JP69" s="40"/>
      <c r="JQ69" s="40"/>
      <c r="JR69" s="40"/>
      <c r="JS69" s="40"/>
      <c r="JT69" s="40"/>
      <c r="JU69" s="40"/>
      <c r="JV69" s="40"/>
      <c r="JW69" s="40"/>
      <c r="JX69" s="40"/>
      <c r="JY69" s="40"/>
      <c r="JZ69" s="40"/>
      <c r="KA69" s="40"/>
      <c r="KB69" s="40"/>
      <c r="KC69" s="40"/>
      <c r="KD69" s="40"/>
      <c r="KE69" s="40"/>
      <c r="KF69" s="40"/>
      <c r="KG69" s="40"/>
      <c r="KH69" s="40"/>
      <c r="KI69" s="40"/>
      <c r="KJ69" s="40"/>
      <c r="KK69" s="40"/>
      <c r="KL69" s="40"/>
      <c r="KM69" s="40"/>
      <c r="KN69" s="40"/>
      <c r="KO69" s="40"/>
      <c r="KP69" s="40"/>
      <c r="KQ69" s="40"/>
      <c r="KR69" s="40"/>
      <c r="KS69" s="40"/>
      <c r="KT69" s="40"/>
      <c r="KU69" s="40"/>
      <c r="KV69" s="40"/>
      <c r="KW69" s="40"/>
      <c r="KX69" s="40"/>
      <c r="KY69" s="40"/>
      <c r="KZ69" s="40"/>
      <c r="LA69" s="40"/>
      <c r="LB69" s="40"/>
      <c r="LC69" s="40"/>
      <c r="LD69" s="40"/>
      <c r="LE69" s="40"/>
      <c r="LF69" s="40"/>
      <c r="LG69" s="40"/>
      <c r="LH69" s="40"/>
      <c r="LI69" s="40"/>
      <c r="LJ69" s="40"/>
      <c r="LK69" s="40"/>
      <c r="LL69" s="40"/>
      <c r="LM69" s="40"/>
      <c r="LN69" s="40"/>
      <c r="LO69" s="40"/>
      <c r="LP69" s="40"/>
      <c r="LQ69" s="40"/>
      <c r="LR69" s="40"/>
      <c r="LS69" s="40"/>
      <c r="LT69" s="40"/>
      <c r="LU69" s="40"/>
      <c r="LV69" s="40"/>
      <c r="LW69" s="40"/>
      <c r="LX69" s="40"/>
      <c r="LY69" s="40"/>
      <c r="LZ69" s="40"/>
      <c r="MA69" s="40"/>
      <c r="MB69" s="40"/>
      <c r="MC69" s="40"/>
      <c r="MD69" s="40"/>
      <c r="ME69" s="40"/>
      <c r="MF69" s="40"/>
      <c r="MG69" s="40"/>
      <c r="MH69" s="40"/>
      <c r="MI69" s="40"/>
      <c r="MJ69" s="40"/>
      <c r="MK69" s="40"/>
      <c r="ML69" s="40"/>
      <c r="MM69" s="40"/>
      <c r="MN69" s="40"/>
      <c r="MO69" s="40"/>
      <c r="MP69" s="40"/>
      <c r="MQ69" s="40"/>
      <c r="MR69" s="40"/>
      <c r="MS69" s="40"/>
      <c r="MT69" s="40"/>
      <c r="MU69" s="40"/>
      <c r="MV69" s="40"/>
      <c r="MW69" s="40"/>
      <c r="MX69" s="40"/>
      <c r="MY69" s="40"/>
      <c r="MZ69" s="40"/>
      <c r="NA69" s="40"/>
      <c r="NB69" s="40"/>
      <c r="NC69" s="40"/>
      <c r="ND69" s="40"/>
      <c r="NE69" s="40"/>
      <c r="NF69" s="40"/>
      <c r="NG69" s="40"/>
      <c r="NH69" s="40"/>
      <c r="NI69" s="40"/>
      <c r="NJ69" s="40"/>
      <c r="NK69" s="40"/>
      <c r="NL69" s="40"/>
      <c r="NM69" s="40"/>
      <c r="NN69" s="40"/>
      <c r="NO69" s="40"/>
      <c r="NP69" s="40"/>
      <c r="NQ69" s="40"/>
      <c r="NR69" s="40"/>
      <c r="NS69" s="40"/>
      <c r="NT69" s="40"/>
      <c r="NU69" s="40"/>
      <c r="NV69" s="40"/>
      <c r="NW69" s="40"/>
      <c r="NX69" s="40"/>
      <c r="NY69" s="40"/>
      <c r="NZ69" s="40"/>
      <c r="OA69" s="40"/>
      <c r="OB69" s="40"/>
      <c r="OC69" s="40"/>
      <c r="OD69" s="40"/>
      <c r="OE69" s="40"/>
      <c r="OF69" s="40"/>
      <c r="OG69" s="40"/>
      <c r="OH69" s="40"/>
      <c r="OI69" s="40"/>
      <c r="OJ69" s="40"/>
      <c r="OK69" s="40"/>
      <c r="OL69" s="40"/>
      <c r="OM69" s="40"/>
      <c r="ON69" s="40"/>
      <c r="OO69" s="40"/>
      <c r="OP69" s="40"/>
      <c r="OQ69" s="40"/>
      <c r="OR69" s="40"/>
      <c r="OS69" s="40"/>
      <c r="OT69" s="40"/>
      <c r="OU69" s="40"/>
      <c r="OV69" s="40"/>
      <c r="OW69" s="40"/>
      <c r="OX69" s="40"/>
      <c r="OY69" s="40"/>
      <c r="OZ69" s="40"/>
      <c r="PA69" s="40"/>
      <c r="PB69" s="40"/>
      <c r="PC69" s="40"/>
      <c r="PD69" s="40"/>
      <c r="PE69" s="40"/>
      <c r="PF69" s="40"/>
      <c r="PG69" s="40"/>
      <c r="PH69" s="40"/>
      <c r="PI69" s="40"/>
      <c r="PJ69" s="40"/>
      <c r="PK69" s="40"/>
      <c r="PL69" s="40"/>
      <c r="PM69" s="40"/>
      <c r="PN69" s="40"/>
      <c r="PO69" s="40"/>
      <c r="PP69" s="40"/>
      <c r="PQ69" s="40"/>
      <c r="PR69" s="40"/>
      <c r="PS69" s="40"/>
      <c r="PT69" s="40"/>
      <c r="PU69" s="40"/>
      <c r="PV69" s="40"/>
      <c r="PW69" s="40"/>
      <c r="PX69" s="40"/>
      <c r="PY69" s="40"/>
      <c r="PZ69" s="40"/>
      <c r="QA69" s="40"/>
      <c r="QB69" s="40"/>
      <c r="QC69" s="40"/>
      <c r="QD69" s="40"/>
      <c r="QE69" s="40"/>
      <c r="QF69" s="40"/>
      <c r="QG69" s="40"/>
      <c r="QH69" s="40"/>
      <c r="QI69" s="40"/>
      <c r="QJ69" s="40"/>
      <c r="QK69" s="40"/>
      <c r="QL69" s="40"/>
      <c r="QM69" s="40"/>
      <c r="QN69" s="40"/>
      <c r="QO69" s="40"/>
      <c r="QP69" s="40"/>
      <c r="QQ69" s="40"/>
      <c r="QR69" s="40"/>
      <c r="QS69" s="40"/>
      <c r="QT69" s="40"/>
      <c r="QU69" s="40"/>
      <c r="QV69" s="40"/>
      <c r="QW69" s="40"/>
      <c r="QX69" s="40"/>
      <c r="QY69" s="40"/>
      <c r="QZ69" s="40"/>
      <c r="RA69" s="40"/>
      <c r="RB69" s="40"/>
      <c r="RC69" s="40"/>
      <c r="RD69" s="40"/>
      <c r="RE69" s="40"/>
      <c r="RF69" s="40"/>
      <c r="RG69" s="40"/>
      <c r="RH69" s="40"/>
      <c r="RI69" s="40"/>
      <c r="RJ69" s="40"/>
      <c r="RK69" s="40"/>
      <c r="RL69" s="40"/>
      <c r="RM69" s="40"/>
      <c r="RN69" s="40"/>
      <c r="RO69" s="40"/>
      <c r="RP69" s="40"/>
      <c r="RQ69" s="40"/>
      <c r="RR69" s="40"/>
      <c r="RS69" s="40"/>
      <c r="RT69" s="40"/>
      <c r="RU69" s="40"/>
      <c r="RV69" s="40"/>
      <c r="RW69" s="47" t="s">
        <v>3875</v>
      </c>
      <c r="RX69" s="40" t="s">
        <v>3876</v>
      </c>
      <c r="RY69" s="47" t="s">
        <v>3877</v>
      </c>
      <c r="RZ69" s="40" t="s">
        <v>3165</v>
      </c>
      <c r="SA69" s="40" t="s">
        <v>2230</v>
      </c>
      <c r="SB69" s="40" t="s">
        <v>3878</v>
      </c>
      <c r="SC69" s="47" t="s">
        <v>662</v>
      </c>
      <c r="SD69" s="40" t="s">
        <v>3137</v>
      </c>
      <c r="SE69" s="40" t="s">
        <v>3879</v>
      </c>
      <c r="SF69" s="40" t="s">
        <v>3166</v>
      </c>
      <c r="SG69" s="40"/>
      <c r="SH69" s="40"/>
      <c r="SI69" s="40"/>
      <c r="SJ69" s="40"/>
      <c r="SK69" s="40"/>
      <c r="SL69" s="40"/>
      <c r="SM69" s="40"/>
      <c r="SN69" s="40"/>
      <c r="SO69" s="40"/>
      <c r="SP69" s="40"/>
      <c r="SQ69" s="40"/>
      <c r="SR69" s="40"/>
      <c r="SS69" s="40"/>
      <c r="ST69" s="40"/>
      <c r="SU69" s="40"/>
      <c r="SV69" s="40"/>
      <c r="SW69" s="40"/>
      <c r="SX69" s="40"/>
      <c r="SY69" s="40"/>
      <c r="SZ69" s="40"/>
      <c r="TA69" s="40"/>
      <c r="TB69" s="40"/>
      <c r="TC69" s="40"/>
      <c r="TD69" s="40"/>
      <c r="TE69" s="40"/>
      <c r="TF69" s="40"/>
      <c r="TG69" s="40"/>
      <c r="TH69" s="40"/>
      <c r="TI69" s="40"/>
      <c r="TJ69" s="40"/>
      <c r="TK69" s="40" t="s">
        <v>3880</v>
      </c>
      <c r="TL69" s="40" t="s">
        <v>3881</v>
      </c>
      <c r="TM69" s="40" t="s">
        <v>3882</v>
      </c>
      <c r="TN69" s="40" t="s">
        <v>3883</v>
      </c>
      <c r="TO69" s="40" t="s">
        <v>3884</v>
      </c>
      <c r="TP69" s="40"/>
      <c r="TQ69" s="40"/>
      <c r="TR69" s="40"/>
      <c r="TS69" s="40"/>
      <c r="TT69" s="40"/>
      <c r="TU69" s="40"/>
      <c r="TV69" s="40"/>
      <c r="TW69" s="40"/>
      <c r="TX69" s="40"/>
      <c r="TY69" s="40"/>
      <c r="TZ69" s="40"/>
      <c r="UA69" s="40"/>
      <c r="UB69" s="40"/>
      <c r="UC69" s="40"/>
      <c r="UD69" s="40"/>
      <c r="UE69" s="40"/>
    </row>
    <row r="70" spans="1:551" s="43" customFormat="1" ht="15" customHeight="1" x14ac:dyDescent="0.25">
      <c r="A70" s="40" t="s">
        <v>3885</v>
      </c>
      <c r="B70" s="40" t="s">
        <v>127</v>
      </c>
      <c r="C70" s="40" t="s">
        <v>585</v>
      </c>
      <c r="D70" s="40" t="s">
        <v>625</v>
      </c>
      <c r="E70" s="40" t="s">
        <v>125</v>
      </c>
      <c r="F70" s="40">
        <v>45</v>
      </c>
      <c r="G70" s="40">
        <v>45</v>
      </c>
      <c r="H70" s="40">
        <v>90</v>
      </c>
      <c r="I70" s="40">
        <v>6</v>
      </c>
      <c r="J70" s="40" t="s">
        <v>3002</v>
      </c>
      <c r="K70" s="40" t="s">
        <v>10</v>
      </c>
      <c r="L70" s="40" t="s">
        <v>3003</v>
      </c>
      <c r="M70" s="40">
        <v>5</v>
      </c>
      <c r="N70" s="40">
        <v>10</v>
      </c>
      <c r="O70" s="40">
        <v>15</v>
      </c>
      <c r="P70" s="40" t="s">
        <v>3004</v>
      </c>
      <c r="Q70" s="40" t="s">
        <v>3005</v>
      </c>
      <c r="R70" s="40" t="s">
        <v>3006</v>
      </c>
      <c r="S70" s="40" t="s">
        <v>3007</v>
      </c>
      <c r="T70" s="40" t="s">
        <v>1030</v>
      </c>
      <c r="U70" s="40" t="s">
        <v>3008</v>
      </c>
      <c r="V70" s="40" t="s">
        <v>3009</v>
      </c>
      <c r="W70" s="40" t="s">
        <v>1307</v>
      </c>
      <c r="X70" s="40" t="s">
        <v>1030</v>
      </c>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t="s">
        <v>3010</v>
      </c>
      <c r="BB70" s="40" t="s">
        <v>3011</v>
      </c>
      <c r="BC70" s="40" t="s">
        <v>368</v>
      </c>
      <c r="BD70" s="40" t="s">
        <v>3012</v>
      </c>
      <c r="BE70" s="40" t="s">
        <v>3013</v>
      </c>
      <c r="BF70" s="40" t="s">
        <v>101</v>
      </c>
      <c r="BG70" s="40" t="s">
        <v>31</v>
      </c>
      <c r="BH70" s="40" t="s">
        <v>3014</v>
      </c>
      <c r="BI70" s="40">
        <v>5</v>
      </c>
      <c r="BJ70" s="40">
        <v>15</v>
      </c>
      <c r="BK70" s="40">
        <v>20</v>
      </c>
      <c r="BL70" s="40" t="s">
        <v>3015</v>
      </c>
      <c r="BM70" s="40" t="s">
        <v>3016</v>
      </c>
      <c r="BN70" s="40" t="s">
        <v>3017</v>
      </c>
      <c r="BO70" s="40" t="s">
        <v>3121</v>
      </c>
      <c r="BP70" s="40" t="s">
        <v>1030</v>
      </c>
      <c r="BQ70" s="40" t="s">
        <v>3016</v>
      </c>
      <c r="BR70" s="40" t="s">
        <v>3018</v>
      </c>
      <c r="BS70" s="40" t="s">
        <v>3019</v>
      </c>
      <c r="BT70" s="40" t="s">
        <v>1030</v>
      </c>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t="s">
        <v>3020</v>
      </c>
      <c r="CX70" s="40" t="s">
        <v>3021</v>
      </c>
      <c r="CY70" s="40" t="s">
        <v>368</v>
      </c>
      <c r="CZ70" s="40" t="s">
        <v>3012</v>
      </c>
      <c r="DA70" s="40" t="s">
        <v>3013</v>
      </c>
      <c r="DB70" s="40" t="s">
        <v>101</v>
      </c>
      <c r="DC70" s="40" t="s">
        <v>32</v>
      </c>
      <c r="DD70" s="40" t="s">
        <v>3022</v>
      </c>
      <c r="DE70" s="40">
        <v>15</v>
      </c>
      <c r="DF70" s="40">
        <v>10</v>
      </c>
      <c r="DG70" s="40">
        <v>25</v>
      </c>
      <c r="DH70" s="40" t="s">
        <v>3023</v>
      </c>
      <c r="DI70" s="40" t="s">
        <v>3024</v>
      </c>
      <c r="DJ70" s="40" t="s">
        <v>3025</v>
      </c>
      <c r="DK70" s="40" t="s">
        <v>3121</v>
      </c>
      <c r="DL70" s="40" t="s">
        <v>1030</v>
      </c>
      <c r="DM70" s="40" t="s">
        <v>3026</v>
      </c>
      <c r="DN70" s="40" t="s">
        <v>3027</v>
      </c>
      <c r="DO70" s="40" t="s">
        <v>3028</v>
      </c>
      <c r="DP70" s="40" t="s">
        <v>1030</v>
      </c>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t="s">
        <v>3020</v>
      </c>
      <c r="ET70" s="40" t="s">
        <v>3029</v>
      </c>
      <c r="EU70" s="40" t="s">
        <v>368</v>
      </c>
      <c r="EV70" s="40" t="s">
        <v>3012</v>
      </c>
      <c r="EW70" s="40" t="s">
        <v>3030</v>
      </c>
      <c r="EX70" s="40" t="s">
        <v>101</v>
      </c>
      <c r="EY70" s="40" t="s">
        <v>33</v>
      </c>
      <c r="EZ70" s="40" t="s">
        <v>3031</v>
      </c>
      <c r="FA70" s="40">
        <v>20</v>
      </c>
      <c r="FB70" s="40">
        <v>10</v>
      </c>
      <c r="FC70" s="40">
        <v>30</v>
      </c>
      <c r="FD70" s="40" t="s">
        <v>3032</v>
      </c>
      <c r="FE70" s="40" t="s">
        <v>3033</v>
      </c>
      <c r="FF70" s="40" t="s">
        <v>3034</v>
      </c>
      <c r="FG70" s="40" t="s">
        <v>3035</v>
      </c>
      <c r="FH70" s="40" t="s">
        <v>1030</v>
      </c>
      <c r="FI70" s="40" t="s">
        <v>3036</v>
      </c>
      <c r="FJ70" s="40" t="s">
        <v>3037</v>
      </c>
      <c r="FK70" s="40" t="s">
        <v>3038</v>
      </c>
      <c r="FL70" s="40" t="s">
        <v>1030</v>
      </c>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t="s">
        <v>3039</v>
      </c>
      <c r="GP70" s="40" t="s">
        <v>3040</v>
      </c>
      <c r="GQ70" s="40" t="s">
        <v>3041</v>
      </c>
      <c r="GR70" s="40" t="s">
        <v>3042</v>
      </c>
      <c r="GS70" s="40" t="s">
        <v>3043</v>
      </c>
      <c r="GT70" s="40" t="s">
        <v>99</v>
      </c>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c r="IT70" s="40"/>
      <c r="IU70" s="40"/>
      <c r="IV70" s="40"/>
      <c r="IW70" s="40"/>
      <c r="IX70" s="40"/>
      <c r="IY70" s="40"/>
      <c r="IZ70" s="40"/>
      <c r="JA70" s="40"/>
      <c r="JB70" s="40"/>
      <c r="JC70" s="40"/>
      <c r="JD70" s="40"/>
      <c r="JE70" s="40"/>
      <c r="JF70" s="40"/>
      <c r="JG70" s="40"/>
      <c r="JH70" s="40"/>
      <c r="JI70" s="40"/>
      <c r="JJ70" s="40"/>
      <c r="JK70" s="40"/>
      <c r="JL70" s="40"/>
      <c r="JM70" s="40"/>
      <c r="JN70" s="40"/>
      <c r="JO70" s="40"/>
      <c r="JP70" s="40"/>
      <c r="JQ70" s="40"/>
      <c r="JR70" s="40"/>
      <c r="JS70" s="40"/>
      <c r="JT70" s="40"/>
      <c r="JU70" s="40"/>
      <c r="JV70" s="40"/>
      <c r="JW70" s="40"/>
      <c r="JX70" s="40"/>
      <c r="JY70" s="40"/>
      <c r="JZ70" s="40"/>
      <c r="KA70" s="40"/>
      <c r="KB70" s="40"/>
      <c r="KC70" s="40"/>
      <c r="KD70" s="40"/>
      <c r="KE70" s="40"/>
      <c r="KF70" s="40"/>
      <c r="KG70" s="40"/>
      <c r="KH70" s="40"/>
      <c r="KI70" s="40"/>
      <c r="KJ70" s="40"/>
      <c r="KK70" s="40"/>
      <c r="KL70" s="40"/>
      <c r="KM70" s="40"/>
      <c r="KN70" s="40"/>
      <c r="KO70" s="40"/>
      <c r="KP70" s="40"/>
      <c r="KQ70" s="40"/>
      <c r="KR70" s="40"/>
      <c r="KS70" s="40"/>
      <c r="KT70" s="40"/>
      <c r="KU70" s="40"/>
      <c r="KV70" s="40"/>
      <c r="KW70" s="40"/>
      <c r="KX70" s="40"/>
      <c r="KY70" s="40"/>
      <c r="KZ70" s="40"/>
      <c r="LA70" s="40"/>
      <c r="LB70" s="40"/>
      <c r="LC70" s="40"/>
      <c r="LD70" s="40"/>
      <c r="LE70" s="40"/>
      <c r="LF70" s="40"/>
      <c r="LG70" s="40"/>
      <c r="LH70" s="40"/>
      <c r="LI70" s="40"/>
      <c r="LJ70" s="40"/>
      <c r="LK70" s="40"/>
      <c r="LL70" s="40"/>
      <c r="LM70" s="40"/>
      <c r="LN70" s="40"/>
      <c r="LO70" s="40"/>
      <c r="LP70" s="40"/>
      <c r="LQ70" s="40"/>
      <c r="LR70" s="40"/>
      <c r="LS70" s="40"/>
      <c r="LT70" s="40"/>
      <c r="LU70" s="40"/>
      <c r="LV70" s="40"/>
      <c r="LW70" s="40"/>
      <c r="LX70" s="40"/>
      <c r="LY70" s="40"/>
      <c r="LZ70" s="40"/>
      <c r="MA70" s="40"/>
      <c r="MB70" s="40"/>
      <c r="MC70" s="40"/>
      <c r="MD70" s="40"/>
      <c r="ME70" s="40"/>
      <c r="MF70" s="40"/>
      <c r="MG70" s="40"/>
      <c r="MH70" s="40"/>
      <c r="MI70" s="40"/>
      <c r="MJ70" s="40"/>
      <c r="MK70" s="40"/>
      <c r="ML70" s="40"/>
      <c r="MM70" s="40"/>
      <c r="MN70" s="40"/>
      <c r="MO70" s="40"/>
      <c r="MP70" s="40"/>
      <c r="MQ70" s="40"/>
      <c r="MR70" s="40"/>
      <c r="MS70" s="40"/>
      <c r="MT70" s="40"/>
      <c r="MU70" s="40"/>
      <c r="MV70" s="40"/>
      <c r="MW70" s="40"/>
      <c r="MX70" s="40"/>
      <c r="MY70" s="40"/>
      <c r="MZ70" s="40"/>
      <c r="NA70" s="40"/>
      <c r="NB70" s="40"/>
      <c r="NC70" s="40"/>
      <c r="ND70" s="40"/>
      <c r="NE70" s="40"/>
      <c r="NF70" s="40"/>
      <c r="NG70" s="40"/>
      <c r="NH70" s="40"/>
      <c r="NI70" s="40"/>
      <c r="NJ70" s="40"/>
      <c r="NK70" s="40"/>
      <c r="NL70" s="40"/>
      <c r="NM70" s="40"/>
      <c r="NN70" s="40"/>
      <c r="NO70" s="40"/>
      <c r="NP70" s="40"/>
      <c r="NQ70" s="40"/>
      <c r="NR70" s="40"/>
      <c r="NS70" s="40"/>
      <c r="NT70" s="40"/>
      <c r="NU70" s="40"/>
      <c r="NV70" s="40"/>
      <c r="NW70" s="40"/>
      <c r="NX70" s="40"/>
      <c r="NY70" s="40"/>
      <c r="NZ70" s="40"/>
      <c r="OA70" s="40"/>
      <c r="OB70" s="40"/>
      <c r="OC70" s="40"/>
      <c r="OD70" s="40"/>
      <c r="OE70" s="40"/>
      <c r="OF70" s="40"/>
      <c r="OG70" s="40"/>
      <c r="OH70" s="40"/>
      <c r="OI70" s="40"/>
      <c r="OJ70" s="40"/>
      <c r="OK70" s="40"/>
      <c r="OL70" s="40"/>
      <c r="OM70" s="40"/>
      <c r="ON70" s="40"/>
      <c r="OO70" s="40"/>
      <c r="OP70" s="40"/>
      <c r="OQ70" s="40"/>
      <c r="OR70" s="40"/>
      <c r="OS70" s="40"/>
      <c r="OT70" s="40"/>
      <c r="OU70" s="40"/>
      <c r="OV70" s="40"/>
      <c r="OW70" s="40"/>
      <c r="OX70" s="40"/>
      <c r="OY70" s="40"/>
      <c r="OZ70" s="40"/>
      <c r="PA70" s="40"/>
      <c r="PB70" s="40"/>
      <c r="PC70" s="40"/>
      <c r="PD70" s="40"/>
      <c r="PE70" s="40"/>
      <c r="PF70" s="40"/>
      <c r="PG70" s="40"/>
      <c r="PH70" s="40"/>
      <c r="PI70" s="40"/>
      <c r="PJ70" s="40"/>
      <c r="PK70" s="40"/>
      <c r="PL70" s="40"/>
      <c r="PM70" s="40"/>
      <c r="PN70" s="40"/>
      <c r="PO70" s="40"/>
      <c r="PP70" s="40"/>
      <c r="PQ70" s="40"/>
      <c r="PR70" s="40"/>
      <c r="PS70" s="40"/>
      <c r="PT70" s="40"/>
      <c r="PU70" s="40"/>
      <c r="PV70" s="40"/>
      <c r="PW70" s="40"/>
      <c r="PX70" s="40"/>
      <c r="PY70" s="40"/>
      <c r="PZ70" s="40"/>
      <c r="QA70" s="40"/>
      <c r="QB70" s="40"/>
      <c r="QC70" s="40"/>
      <c r="QD70" s="40"/>
      <c r="QE70" s="40"/>
      <c r="QF70" s="40"/>
      <c r="QG70" s="40"/>
      <c r="QH70" s="40"/>
      <c r="QI70" s="40"/>
      <c r="QJ70" s="40"/>
      <c r="QK70" s="40"/>
      <c r="QL70" s="40"/>
      <c r="QM70" s="40"/>
      <c r="QN70" s="40"/>
      <c r="QO70" s="40"/>
      <c r="QP70" s="40"/>
      <c r="QQ70" s="40"/>
      <c r="QR70" s="40"/>
      <c r="QS70" s="40"/>
      <c r="QT70" s="40"/>
      <c r="QU70" s="40"/>
      <c r="QV70" s="40"/>
      <c r="QW70" s="40"/>
      <c r="QX70" s="40"/>
      <c r="QY70" s="40"/>
      <c r="QZ70" s="40"/>
      <c r="RA70" s="40"/>
      <c r="RB70" s="40"/>
      <c r="RC70" s="40"/>
      <c r="RD70" s="40"/>
      <c r="RE70" s="40"/>
      <c r="RF70" s="40"/>
      <c r="RG70" s="40"/>
      <c r="RH70" s="40"/>
      <c r="RI70" s="40"/>
      <c r="RJ70" s="40"/>
      <c r="RK70" s="40"/>
      <c r="RL70" s="40"/>
      <c r="RM70" s="40"/>
      <c r="RN70" s="40"/>
      <c r="RO70" s="40"/>
      <c r="RP70" s="40"/>
      <c r="RQ70" s="40"/>
      <c r="RR70" s="40"/>
      <c r="RS70" s="40"/>
      <c r="RT70" s="40"/>
      <c r="RU70" s="40"/>
      <c r="RV70" s="40"/>
      <c r="RW70" s="40" t="s">
        <v>617</v>
      </c>
      <c r="RX70" s="40" t="s">
        <v>1413</v>
      </c>
      <c r="RY70" s="40" t="s">
        <v>1037</v>
      </c>
      <c r="RZ70" s="40" t="s">
        <v>1414</v>
      </c>
      <c r="SA70" s="40"/>
      <c r="SB70" s="40"/>
      <c r="SC70" s="40"/>
      <c r="SD70" s="40"/>
      <c r="SE70" s="40"/>
      <c r="SF70" s="40"/>
      <c r="SG70" s="40"/>
      <c r="SH70" s="40"/>
      <c r="SI70" s="40"/>
      <c r="SJ70" s="40"/>
      <c r="SK70" s="40"/>
      <c r="SL70" s="40"/>
      <c r="SM70" s="40"/>
      <c r="SN70" s="40"/>
      <c r="SO70" s="40"/>
      <c r="SP70" s="40"/>
      <c r="SQ70" s="40"/>
      <c r="SR70" s="40"/>
      <c r="SS70" s="40"/>
      <c r="ST70" s="40"/>
      <c r="SU70" s="40"/>
      <c r="SV70" s="40"/>
      <c r="SW70" s="40"/>
      <c r="SX70" s="40"/>
      <c r="SY70" s="40"/>
      <c r="SZ70" s="40"/>
      <c r="TA70" s="40"/>
      <c r="TB70" s="40"/>
      <c r="TC70" s="40"/>
      <c r="TD70" s="40"/>
      <c r="TE70" s="40"/>
      <c r="TF70" s="40"/>
      <c r="TG70" s="40"/>
      <c r="TH70" s="40"/>
      <c r="TI70" s="40"/>
      <c r="TJ70" s="40"/>
      <c r="TK70" s="40" t="s">
        <v>2096</v>
      </c>
      <c r="TL70" s="40" t="s">
        <v>2097</v>
      </c>
      <c r="TM70" s="40" t="s">
        <v>3044</v>
      </c>
      <c r="TN70" s="40" t="s">
        <v>2099</v>
      </c>
      <c r="TO70" s="40" t="s">
        <v>3045</v>
      </c>
      <c r="TP70" s="40"/>
      <c r="TQ70" s="40"/>
      <c r="TR70" s="40"/>
      <c r="TS70" s="40"/>
      <c r="TT70" s="40"/>
      <c r="TU70" s="40"/>
      <c r="TV70" s="40"/>
      <c r="TW70" s="40"/>
      <c r="TX70" s="40"/>
      <c r="TY70" s="40"/>
      <c r="TZ70" s="40"/>
      <c r="UA70" s="40"/>
      <c r="UB70" s="40"/>
      <c r="UC70" s="40"/>
      <c r="UD70" s="40"/>
      <c r="UE70" s="40"/>
    </row>
    <row r="71" spans="1:551" s="43" customFormat="1" ht="15" customHeight="1" x14ac:dyDescent="0.25">
      <c r="A71" s="40" t="s">
        <v>3886</v>
      </c>
      <c r="B71" s="40" t="s">
        <v>161</v>
      </c>
      <c r="C71" s="40" t="s">
        <v>585</v>
      </c>
      <c r="D71" s="40" t="s">
        <v>3046</v>
      </c>
      <c r="E71" s="40" t="s">
        <v>152</v>
      </c>
      <c r="F71" s="40">
        <v>18</v>
      </c>
      <c r="G71" s="40">
        <v>42</v>
      </c>
      <c r="H71" s="40">
        <v>60</v>
      </c>
      <c r="I71" s="40">
        <v>4</v>
      </c>
      <c r="J71" s="40" t="s">
        <v>3047</v>
      </c>
      <c r="K71" s="40" t="s">
        <v>10</v>
      </c>
      <c r="L71" s="40" t="s">
        <v>3048</v>
      </c>
      <c r="M71" s="40">
        <v>5</v>
      </c>
      <c r="N71" s="40">
        <v>10</v>
      </c>
      <c r="O71" s="40">
        <v>15</v>
      </c>
      <c r="P71" s="40" t="s">
        <v>3049</v>
      </c>
      <c r="Q71" s="40" t="s">
        <v>3050</v>
      </c>
      <c r="R71" s="40" t="s">
        <v>3051</v>
      </c>
      <c r="S71" s="40" t="s">
        <v>525</v>
      </c>
      <c r="T71" s="40" t="s">
        <v>526</v>
      </c>
      <c r="U71" s="40" t="s">
        <v>3052</v>
      </c>
      <c r="V71" s="40" t="s">
        <v>3053</v>
      </c>
      <c r="W71" s="40" t="s">
        <v>3054</v>
      </c>
      <c r="X71" s="40" t="s">
        <v>3174</v>
      </c>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t="s">
        <v>3055</v>
      </c>
      <c r="BB71" s="40" t="s">
        <v>3056</v>
      </c>
      <c r="BC71" s="40" t="s">
        <v>3057</v>
      </c>
      <c r="BD71" s="40" t="s">
        <v>896</v>
      </c>
      <c r="BE71" s="40" t="s">
        <v>3058</v>
      </c>
      <c r="BF71" s="40" t="s">
        <v>101</v>
      </c>
      <c r="BG71" s="40" t="s">
        <v>31</v>
      </c>
      <c r="BH71" s="40" t="s">
        <v>3059</v>
      </c>
      <c r="BI71" s="40">
        <v>5</v>
      </c>
      <c r="BJ71" s="40">
        <v>10</v>
      </c>
      <c r="BK71" s="40">
        <v>15</v>
      </c>
      <c r="BL71" s="40" t="s">
        <v>3060</v>
      </c>
      <c r="BM71" s="40" t="s">
        <v>3061</v>
      </c>
      <c r="BN71" s="40" t="s">
        <v>3062</v>
      </c>
      <c r="BO71" s="40" t="s">
        <v>3121</v>
      </c>
      <c r="BP71" s="40" t="s">
        <v>3887</v>
      </c>
      <c r="BQ71" s="40" t="s">
        <v>3063</v>
      </c>
      <c r="BR71" s="40" t="s">
        <v>3064</v>
      </c>
      <c r="BS71" s="40" t="s">
        <v>3065</v>
      </c>
      <c r="BT71" s="40" t="s">
        <v>3121</v>
      </c>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t="s">
        <v>3066</v>
      </c>
      <c r="CX71" s="40" t="s">
        <v>3067</v>
      </c>
      <c r="CY71" s="40" t="s">
        <v>383</v>
      </c>
      <c r="CZ71" s="40" t="s">
        <v>896</v>
      </c>
      <c r="DA71" s="40" t="s">
        <v>3068</v>
      </c>
      <c r="DB71" s="40" t="s">
        <v>101</v>
      </c>
      <c r="DC71" s="40" t="s">
        <v>32</v>
      </c>
      <c r="DD71" s="40" t="s">
        <v>3069</v>
      </c>
      <c r="DE71" s="40">
        <v>5</v>
      </c>
      <c r="DF71" s="40">
        <v>10</v>
      </c>
      <c r="DG71" s="40">
        <v>15</v>
      </c>
      <c r="DH71" s="40" t="s">
        <v>3070</v>
      </c>
      <c r="DI71" s="40" t="s">
        <v>3071</v>
      </c>
      <c r="DJ71" s="40" t="s">
        <v>3072</v>
      </c>
      <c r="DK71" s="40" t="s">
        <v>3121</v>
      </c>
      <c r="DL71" s="40" t="s">
        <v>3174</v>
      </c>
      <c r="DM71" s="40" t="s">
        <v>3073</v>
      </c>
      <c r="DN71" s="40" t="s">
        <v>3074</v>
      </c>
      <c r="DO71" s="40" t="s">
        <v>3075</v>
      </c>
      <c r="DP71" s="40" t="s">
        <v>3174</v>
      </c>
      <c r="DQ71" s="40" t="s">
        <v>3076</v>
      </c>
      <c r="DR71" s="40" t="s">
        <v>3077</v>
      </c>
      <c r="DS71" s="40" t="s">
        <v>3078</v>
      </c>
      <c r="DT71" s="40" t="s">
        <v>3174</v>
      </c>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t="s">
        <v>3079</v>
      </c>
      <c r="ET71" s="40" t="s">
        <v>3080</v>
      </c>
      <c r="EU71" s="40" t="s">
        <v>383</v>
      </c>
      <c r="EV71" s="40" t="s">
        <v>896</v>
      </c>
      <c r="EW71" s="40" t="s">
        <v>3081</v>
      </c>
      <c r="EX71" s="40" t="s">
        <v>101</v>
      </c>
      <c r="EY71" s="40" t="s">
        <v>33</v>
      </c>
      <c r="EZ71" s="40" t="s">
        <v>3082</v>
      </c>
      <c r="FA71" s="40">
        <v>3</v>
      </c>
      <c r="FB71" s="40">
        <v>12</v>
      </c>
      <c r="FC71" s="40">
        <v>15</v>
      </c>
      <c r="FD71" s="40" t="s">
        <v>3083</v>
      </c>
      <c r="FE71" s="40" t="s">
        <v>3084</v>
      </c>
      <c r="FF71" s="40" t="s">
        <v>3085</v>
      </c>
      <c r="FG71" s="40" t="s">
        <v>3086</v>
      </c>
      <c r="FH71" s="40" t="s">
        <v>3174</v>
      </c>
      <c r="FI71" s="40" t="s">
        <v>3087</v>
      </c>
      <c r="FJ71" s="40" t="s">
        <v>3088</v>
      </c>
      <c r="FK71" s="40" t="s">
        <v>3089</v>
      </c>
      <c r="FL71" s="40" t="s">
        <v>3121</v>
      </c>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t="s">
        <v>3090</v>
      </c>
      <c r="GP71" s="40" t="s">
        <v>3091</v>
      </c>
      <c r="GQ71" s="40" t="s">
        <v>368</v>
      </c>
      <c r="GR71" s="40" t="s">
        <v>3092</v>
      </c>
      <c r="GS71" s="40" t="s">
        <v>3093</v>
      </c>
      <c r="GT71" s="40" t="s">
        <v>101</v>
      </c>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c r="IT71" s="40"/>
      <c r="IU71" s="40"/>
      <c r="IV71" s="40"/>
      <c r="IW71" s="40"/>
      <c r="IX71" s="40"/>
      <c r="IY71" s="40"/>
      <c r="IZ71" s="40"/>
      <c r="JA71" s="40"/>
      <c r="JB71" s="40"/>
      <c r="JC71" s="40"/>
      <c r="JD71" s="40"/>
      <c r="JE71" s="40"/>
      <c r="JF71" s="40"/>
      <c r="JG71" s="40"/>
      <c r="JH71" s="40"/>
      <c r="JI71" s="40"/>
      <c r="JJ71" s="40"/>
      <c r="JK71" s="40"/>
      <c r="JL71" s="40"/>
      <c r="JM71" s="40"/>
      <c r="JN71" s="40"/>
      <c r="JO71" s="40"/>
      <c r="JP71" s="40"/>
      <c r="JQ71" s="40"/>
      <c r="JR71" s="40"/>
      <c r="JS71" s="40"/>
      <c r="JT71" s="40"/>
      <c r="JU71" s="40"/>
      <c r="JV71" s="40"/>
      <c r="JW71" s="40"/>
      <c r="JX71" s="40"/>
      <c r="JY71" s="40"/>
      <c r="JZ71" s="40"/>
      <c r="KA71" s="40"/>
      <c r="KB71" s="40"/>
      <c r="KC71" s="40"/>
      <c r="KD71" s="40"/>
      <c r="KE71" s="40"/>
      <c r="KF71" s="40"/>
      <c r="KG71" s="40"/>
      <c r="KH71" s="40"/>
      <c r="KI71" s="40"/>
      <c r="KJ71" s="40"/>
      <c r="KK71" s="40"/>
      <c r="KL71" s="40"/>
      <c r="KM71" s="40"/>
      <c r="KN71" s="40"/>
      <c r="KO71" s="40"/>
      <c r="KP71" s="40"/>
      <c r="KQ71" s="40"/>
      <c r="KR71" s="40"/>
      <c r="KS71" s="40"/>
      <c r="KT71" s="40"/>
      <c r="KU71" s="40"/>
      <c r="KV71" s="40"/>
      <c r="KW71" s="40"/>
      <c r="KX71" s="40"/>
      <c r="KY71" s="40"/>
      <c r="KZ71" s="40"/>
      <c r="LA71" s="40"/>
      <c r="LB71" s="40"/>
      <c r="LC71" s="40"/>
      <c r="LD71" s="40"/>
      <c r="LE71" s="40"/>
      <c r="LF71" s="40"/>
      <c r="LG71" s="40"/>
      <c r="LH71" s="40"/>
      <c r="LI71" s="40"/>
      <c r="LJ71" s="40"/>
      <c r="LK71" s="40"/>
      <c r="LL71" s="40"/>
      <c r="LM71" s="40"/>
      <c r="LN71" s="40"/>
      <c r="LO71" s="40"/>
      <c r="LP71" s="40"/>
      <c r="LQ71" s="40"/>
      <c r="LR71" s="40"/>
      <c r="LS71" s="40"/>
      <c r="LT71" s="40"/>
      <c r="LU71" s="40"/>
      <c r="LV71" s="40"/>
      <c r="LW71" s="40"/>
      <c r="LX71" s="40"/>
      <c r="LY71" s="40"/>
      <c r="LZ71" s="40"/>
      <c r="MA71" s="40"/>
      <c r="MB71" s="40"/>
      <c r="MC71" s="40"/>
      <c r="MD71" s="40"/>
      <c r="ME71" s="40"/>
      <c r="MF71" s="40"/>
      <c r="MG71" s="40"/>
      <c r="MH71" s="40"/>
      <c r="MI71" s="40"/>
      <c r="MJ71" s="40"/>
      <c r="MK71" s="40"/>
      <c r="ML71" s="40"/>
      <c r="MM71" s="40"/>
      <c r="MN71" s="40"/>
      <c r="MO71" s="40"/>
      <c r="MP71" s="40"/>
      <c r="MQ71" s="40"/>
      <c r="MR71" s="40"/>
      <c r="MS71" s="40"/>
      <c r="MT71" s="40"/>
      <c r="MU71" s="40"/>
      <c r="MV71" s="40"/>
      <c r="MW71" s="40"/>
      <c r="MX71" s="40"/>
      <c r="MY71" s="40"/>
      <c r="MZ71" s="40"/>
      <c r="NA71" s="40"/>
      <c r="NB71" s="40"/>
      <c r="NC71" s="40"/>
      <c r="ND71" s="40"/>
      <c r="NE71" s="40"/>
      <c r="NF71" s="40"/>
      <c r="NG71" s="40"/>
      <c r="NH71" s="40"/>
      <c r="NI71" s="40"/>
      <c r="NJ71" s="40"/>
      <c r="NK71" s="40"/>
      <c r="NL71" s="40"/>
      <c r="NM71" s="40"/>
      <c r="NN71" s="40"/>
      <c r="NO71" s="40"/>
      <c r="NP71" s="40"/>
      <c r="NQ71" s="40"/>
      <c r="NR71" s="40"/>
      <c r="NS71" s="40"/>
      <c r="NT71" s="40"/>
      <c r="NU71" s="40"/>
      <c r="NV71" s="40"/>
      <c r="NW71" s="40"/>
      <c r="NX71" s="40"/>
      <c r="NY71" s="40"/>
      <c r="NZ71" s="40"/>
      <c r="OA71" s="40"/>
      <c r="OB71" s="40"/>
      <c r="OC71" s="40"/>
      <c r="OD71" s="40"/>
      <c r="OE71" s="40"/>
      <c r="OF71" s="40"/>
      <c r="OG71" s="40"/>
      <c r="OH71" s="40"/>
      <c r="OI71" s="40"/>
      <c r="OJ71" s="40"/>
      <c r="OK71" s="40"/>
      <c r="OL71" s="40"/>
      <c r="OM71" s="40"/>
      <c r="ON71" s="40"/>
      <c r="OO71" s="40"/>
      <c r="OP71" s="40"/>
      <c r="OQ71" s="40"/>
      <c r="OR71" s="40"/>
      <c r="OS71" s="40"/>
      <c r="OT71" s="40"/>
      <c r="OU71" s="40"/>
      <c r="OV71" s="40"/>
      <c r="OW71" s="40"/>
      <c r="OX71" s="40"/>
      <c r="OY71" s="40"/>
      <c r="OZ71" s="40"/>
      <c r="PA71" s="40"/>
      <c r="PB71" s="40"/>
      <c r="PC71" s="40"/>
      <c r="PD71" s="40"/>
      <c r="PE71" s="40"/>
      <c r="PF71" s="40"/>
      <c r="PG71" s="40"/>
      <c r="PH71" s="40"/>
      <c r="PI71" s="40"/>
      <c r="PJ71" s="40"/>
      <c r="PK71" s="40"/>
      <c r="PL71" s="40"/>
      <c r="PM71" s="40"/>
      <c r="PN71" s="40"/>
      <c r="PO71" s="40"/>
      <c r="PP71" s="40"/>
      <c r="PQ71" s="40"/>
      <c r="PR71" s="40"/>
      <c r="PS71" s="40"/>
      <c r="PT71" s="40"/>
      <c r="PU71" s="40"/>
      <c r="PV71" s="40"/>
      <c r="PW71" s="40"/>
      <c r="PX71" s="40"/>
      <c r="PY71" s="40"/>
      <c r="PZ71" s="40"/>
      <c r="QA71" s="40"/>
      <c r="QB71" s="40"/>
      <c r="QC71" s="40"/>
      <c r="QD71" s="40"/>
      <c r="QE71" s="40"/>
      <c r="QF71" s="40"/>
      <c r="QG71" s="40"/>
      <c r="QH71" s="40"/>
      <c r="QI71" s="40"/>
      <c r="QJ71" s="40"/>
      <c r="QK71" s="40"/>
      <c r="QL71" s="40"/>
      <c r="QM71" s="40"/>
      <c r="QN71" s="40"/>
      <c r="QO71" s="40"/>
      <c r="QP71" s="40"/>
      <c r="QQ71" s="40"/>
      <c r="QR71" s="40"/>
      <c r="QS71" s="40"/>
      <c r="QT71" s="40"/>
      <c r="QU71" s="40"/>
      <c r="QV71" s="40"/>
      <c r="QW71" s="40"/>
      <c r="QX71" s="40"/>
      <c r="QY71" s="40"/>
      <c r="QZ71" s="40"/>
      <c r="RA71" s="40"/>
      <c r="RB71" s="40"/>
      <c r="RC71" s="40"/>
      <c r="RD71" s="40"/>
      <c r="RE71" s="40"/>
      <c r="RF71" s="40"/>
      <c r="RG71" s="40"/>
      <c r="RH71" s="40"/>
      <c r="RI71" s="40"/>
      <c r="RJ71" s="40"/>
      <c r="RK71" s="40"/>
      <c r="RL71" s="40"/>
      <c r="RM71" s="40"/>
      <c r="RN71" s="40"/>
      <c r="RO71" s="40"/>
      <c r="RP71" s="40"/>
      <c r="RQ71" s="40"/>
      <c r="RR71" s="40"/>
      <c r="RS71" s="40"/>
      <c r="RT71" s="40"/>
      <c r="RU71" s="40"/>
      <c r="RV71" s="40"/>
      <c r="RW71" s="40" t="s">
        <v>3094</v>
      </c>
      <c r="RX71" s="40" t="s">
        <v>3095</v>
      </c>
      <c r="RY71" s="40" t="s">
        <v>3096</v>
      </c>
      <c r="RZ71" s="40" t="s">
        <v>786</v>
      </c>
      <c r="SA71" s="40" t="s">
        <v>3097</v>
      </c>
      <c r="SB71" s="40" t="s">
        <v>1651</v>
      </c>
      <c r="SC71" s="40" t="s">
        <v>3098</v>
      </c>
      <c r="SD71" s="40" t="s">
        <v>3099</v>
      </c>
      <c r="SE71" s="40" t="s">
        <v>3100</v>
      </c>
      <c r="SF71" s="40" t="s">
        <v>3101</v>
      </c>
      <c r="SG71" s="40" t="s">
        <v>3102</v>
      </c>
      <c r="SH71" s="40" t="s">
        <v>3103</v>
      </c>
      <c r="SI71" s="40" t="s">
        <v>1995</v>
      </c>
      <c r="SJ71" s="40" t="s">
        <v>3104</v>
      </c>
      <c r="SK71" s="40" t="s">
        <v>3105</v>
      </c>
      <c r="SL71" s="40" t="s">
        <v>3106</v>
      </c>
      <c r="SM71" s="40" t="s">
        <v>3107</v>
      </c>
      <c r="SN71" s="40" t="s">
        <v>3108</v>
      </c>
      <c r="SO71" s="40" t="s">
        <v>2196</v>
      </c>
      <c r="SP71" s="40" t="s">
        <v>3109</v>
      </c>
      <c r="SQ71" s="40"/>
      <c r="SR71" s="40"/>
      <c r="SS71" s="40"/>
      <c r="ST71" s="40"/>
      <c r="SU71" s="40"/>
      <c r="SV71" s="40"/>
      <c r="SW71" s="40"/>
      <c r="SX71" s="40"/>
      <c r="SY71" s="40"/>
      <c r="SZ71" s="40"/>
      <c r="TA71" s="40"/>
      <c r="TB71" s="40"/>
      <c r="TC71" s="40"/>
      <c r="TD71" s="40"/>
      <c r="TE71" s="40"/>
      <c r="TF71" s="40"/>
      <c r="TG71" s="40"/>
      <c r="TH71" s="40"/>
      <c r="TI71" s="40"/>
      <c r="TJ71" s="40"/>
      <c r="TK71" s="40" t="s">
        <v>3110</v>
      </c>
      <c r="TL71" s="40" t="s">
        <v>3111</v>
      </c>
      <c r="TM71" s="40" t="s">
        <v>3112</v>
      </c>
      <c r="TN71" s="40" t="s">
        <v>3113</v>
      </c>
      <c r="TO71" s="40" t="s">
        <v>3114</v>
      </c>
      <c r="TP71" s="40"/>
      <c r="TQ71" s="40"/>
      <c r="TR71" s="40"/>
      <c r="TS71" s="40"/>
      <c r="TT71" s="40"/>
      <c r="TU71" s="40"/>
      <c r="TV71" s="40"/>
      <c r="TW71" s="40"/>
      <c r="TX71" s="40"/>
      <c r="TY71" s="40"/>
      <c r="TZ71" s="40"/>
      <c r="UA71" s="40"/>
      <c r="UB71" s="40"/>
      <c r="UC71" s="40"/>
      <c r="UD71" s="40"/>
      <c r="UE71" s="40"/>
    </row>
    <row r="72" spans="1:551" s="43" customFormat="1" ht="15" customHeight="1" x14ac:dyDescent="0.25">
      <c r="A72" s="40" t="s">
        <v>274</v>
      </c>
      <c r="B72" s="40" t="s">
        <v>3961</v>
      </c>
      <c r="C72" s="40" t="s">
        <v>585</v>
      </c>
      <c r="D72" s="45" t="s">
        <v>625</v>
      </c>
      <c r="E72" s="40" t="s">
        <v>108</v>
      </c>
      <c r="F72" s="40">
        <v>20</v>
      </c>
      <c r="G72" s="40">
        <v>25</v>
      </c>
      <c r="H72" s="40">
        <v>45</v>
      </c>
      <c r="I72" s="40">
        <v>2</v>
      </c>
      <c r="J72" s="45" t="s">
        <v>3962</v>
      </c>
      <c r="K72" s="40" t="s">
        <v>10</v>
      </c>
      <c r="L72" s="40" t="s">
        <v>3963</v>
      </c>
      <c r="M72" s="40">
        <v>10</v>
      </c>
      <c r="N72" s="40">
        <v>15</v>
      </c>
      <c r="O72" s="40">
        <v>25</v>
      </c>
      <c r="P72" s="45" t="s">
        <v>3964</v>
      </c>
      <c r="Q72" s="45" t="s">
        <v>3965</v>
      </c>
      <c r="R72" s="45" t="s">
        <v>3966</v>
      </c>
      <c r="S72" s="45" t="s">
        <v>3967</v>
      </c>
      <c r="T72" s="45" t="s">
        <v>3968</v>
      </c>
      <c r="U72" s="45" t="s">
        <v>3969</v>
      </c>
      <c r="V72" s="45" t="s">
        <v>3970</v>
      </c>
      <c r="W72" s="40" t="s">
        <v>3971</v>
      </c>
      <c r="X72" s="40" t="s">
        <v>3972</v>
      </c>
      <c r="Y72" s="40" t="s">
        <v>3121</v>
      </c>
      <c r="Z72" s="40" t="s">
        <v>3271</v>
      </c>
      <c r="AA72" s="40" t="s">
        <v>3174</v>
      </c>
      <c r="AB72" s="40" t="s">
        <v>3174</v>
      </c>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5" t="s">
        <v>3973</v>
      </c>
      <c r="BB72" s="45" t="s">
        <v>3974</v>
      </c>
      <c r="BC72" s="45" t="s">
        <v>3975</v>
      </c>
      <c r="BD72" s="41" t="s">
        <v>3976</v>
      </c>
      <c r="BE72" s="40" t="s">
        <v>3977</v>
      </c>
      <c r="BF72" s="40" t="s">
        <v>3978</v>
      </c>
      <c r="BG72" s="40" t="s">
        <v>3979</v>
      </c>
      <c r="BH72" s="45" t="s">
        <v>3980</v>
      </c>
      <c r="BI72" s="40">
        <v>10</v>
      </c>
      <c r="BJ72" s="40">
        <v>10</v>
      </c>
      <c r="BK72" s="40">
        <v>20</v>
      </c>
      <c r="BL72" s="45" t="s">
        <v>3964</v>
      </c>
      <c r="BM72" s="45" t="s">
        <v>3981</v>
      </c>
      <c r="BN72" s="45" t="s">
        <v>3982</v>
      </c>
      <c r="BO72" s="45" t="s">
        <v>3983</v>
      </c>
      <c r="BP72" s="45" t="s">
        <v>3984</v>
      </c>
      <c r="BQ72" s="45" t="s">
        <v>3985</v>
      </c>
      <c r="BR72" s="45" t="s">
        <v>3986</v>
      </c>
      <c r="BS72" s="45" t="s">
        <v>3987</v>
      </c>
      <c r="BT72" s="45" t="s">
        <v>3988</v>
      </c>
      <c r="BU72" s="46" t="s">
        <v>3989</v>
      </c>
      <c r="BV72" s="45" t="s">
        <v>3990</v>
      </c>
      <c r="BW72" s="45" t="s">
        <v>3991</v>
      </c>
      <c r="BX72" s="45" t="s">
        <v>3992</v>
      </c>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5" t="s">
        <v>3993</v>
      </c>
      <c r="CX72" s="45" t="s">
        <v>3994</v>
      </c>
      <c r="CY72" s="45" t="s">
        <v>3995</v>
      </c>
      <c r="CZ72" s="45" t="s">
        <v>3996</v>
      </c>
      <c r="DA72" s="45" t="s">
        <v>3997</v>
      </c>
      <c r="DB72" s="40" t="s">
        <v>99</v>
      </c>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1"/>
      <c r="EV72" s="41"/>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1"/>
      <c r="GR72" s="41"/>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c r="IT72" s="40"/>
      <c r="IU72" s="40"/>
      <c r="IV72" s="40"/>
      <c r="IW72" s="40"/>
      <c r="IX72" s="40"/>
      <c r="IY72" s="40"/>
      <c r="IZ72" s="40"/>
      <c r="JA72" s="40"/>
      <c r="JB72" s="40"/>
      <c r="JC72" s="40"/>
      <c r="JD72" s="40"/>
      <c r="JE72" s="40"/>
      <c r="JF72" s="40"/>
      <c r="JG72" s="40"/>
      <c r="JH72" s="40"/>
      <c r="JI72" s="40"/>
      <c r="JJ72" s="40"/>
      <c r="JK72" s="40"/>
      <c r="JL72" s="40"/>
      <c r="JM72" s="40"/>
      <c r="JN72" s="40"/>
      <c r="JO72" s="40"/>
      <c r="JP72" s="40"/>
      <c r="JQ72" s="40"/>
      <c r="JR72" s="40"/>
      <c r="JS72" s="40"/>
      <c r="JT72" s="40"/>
      <c r="JU72" s="40"/>
      <c r="JV72" s="40"/>
      <c r="JW72" s="40"/>
      <c r="JX72" s="40"/>
      <c r="JY72" s="40"/>
      <c r="JZ72" s="40"/>
      <c r="KA72" s="40"/>
      <c r="KB72" s="40"/>
      <c r="KC72" s="40"/>
      <c r="KD72" s="40"/>
      <c r="KE72" s="40"/>
      <c r="KF72" s="40"/>
      <c r="KG72" s="40"/>
      <c r="KH72" s="40"/>
      <c r="KI72" s="41"/>
      <c r="KJ72" s="41"/>
      <c r="KK72" s="40"/>
      <c r="KL72" s="40"/>
      <c r="KM72" s="40"/>
      <c r="KN72" s="40"/>
      <c r="KO72" s="40"/>
      <c r="KP72" s="40"/>
      <c r="KQ72" s="40"/>
      <c r="KR72" s="40"/>
      <c r="KS72" s="40"/>
      <c r="KT72" s="40"/>
      <c r="KU72" s="40"/>
      <c r="KV72" s="40"/>
      <c r="KW72" s="40"/>
      <c r="KX72" s="40"/>
      <c r="KY72" s="40"/>
      <c r="KZ72" s="40"/>
      <c r="LA72" s="40"/>
      <c r="LB72" s="40"/>
      <c r="LC72" s="40"/>
      <c r="LD72" s="40"/>
      <c r="LE72" s="40"/>
      <c r="LF72" s="40"/>
      <c r="LG72" s="40"/>
      <c r="LH72" s="40"/>
      <c r="LI72" s="40"/>
      <c r="LJ72" s="40"/>
      <c r="LK72" s="40"/>
      <c r="LL72" s="40"/>
      <c r="LM72" s="40"/>
      <c r="LN72" s="40"/>
      <c r="LO72" s="40"/>
      <c r="LP72" s="40"/>
      <c r="LQ72" s="40"/>
      <c r="LR72" s="40"/>
      <c r="LS72" s="40"/>
      <c r="LT72" s="40"/>
      <c r="LU72" s="40"/>
      <c r="LV72" s="40"/>
      <c r="LW72" s="40"/>
      <c r="LX72" s="40"/>
      <c r="LY72" s="40"/>
      <c r="LZ72" s="40"/>
      <c r="MA72" s="40"/>
      <c r="MB72" s="40"/>
      <c r="MC72" s="40"/>
      <c r="MD72" s="40"/>
      <c r="ME72" s="40"/>
      <c r="MF72" s="40"/>
      <c r="MG72" s="40"/>
      <c r="MH72" s="40"/>
      <c r="MI72" s="40"/>
      <c r="MJ72" s="40"/>
      <c r="MK72" s="40"/>
      <c r="ML72" s="40"/>
      <c r="MM72" s="40"/>
      <c r="MN72" s="40"/>
      <c r="MO72" s="40"/>
      <c r="MP72" s="40"/>
      <c r="MQ72" s="40"/>
      <c r="MR72" s="40"/>
      <c r="MS72" s="40"/>
      <c r="MT72" s="40"/>
      <c r="MU72" s="40"/>
      <c r="MV72" s="40"/>
      <c r="MW72" s="40"/>
      <c r="MX72" s="40"/>
      <c r="MY72" s="40"/>
      <c r="MZ72" s="40"/>
      <c r="NA72" s="40"/>
      <c r="NB72" s="40"/>
      <c r="NC72" s="40"/>
      <c r="ND72" s="40"/>
      <c r="NE72" s="40"/>
      <c r="NF72" s="40"/>
      <c r="NG72" s="40"/>
      <c r="NH72" s="40"/>
      <c r="NI72" s="40"/>
      <c r="NJ72" s="40"/>
      <c r="NK72" s="40"/>
      <c r="NL72" s="40"/>
      <c r="NM72" s="40"/>
      <c r="NN72" s="40"/>
      <c r="NO72" s="40"/>
      <c r="NP72" s="40"/>
      <c r="NQ72" s="40"/>
      <c r="NR72" s="40"/>
      <c r="NS72" s="40"/>
      <c r="NT72" s="40"/>
      <c r="NU72" s="40"/>
      <c r="NV72" s="40"/>
      <c r="NW72" s="40"/>
      <c r="NX72" s="40"/>
      <c r="NY72" s="40"/>
      <c r="NZ72" s="40"/>
      <c r="OA72" s="40"/>
      <c r="OB72" s="40"/>
      <c r="OC72" s="40"/>
      <c r="OD72" s="40"/>
      <c r="OE72" s="40"/>
      <c r="OF72" s="40"/>
      <c r="OG72" s="40"/>
      <c r="OH72" s="40"/>
      <c r="OI72" s="40"/>
      <c r="OJ72" s="40"/>
      <c r="OK72" s="40"/>
      <c r="OL72" s="40"/>
      <c r="OM72" s="40"/>
      <c r="ON72" s="40"/>
      <c r="OO72" s="40"/>
      <c r="OP72" s="40"/>
      <c r="OQ72" s="40"/>
      <c r="OR72" s="40"/>
      <c r="OS72" s="40"/>
      <c r="OT72" s="40"/>
      <c r="OU72" s="40"/>
      <c r="OV72" s="40"/>
      <c r="OW72" s="40"/>
      <c r="OX72" s="40"/>
      <c r="OY72" s="40"/>
      <c r="OZ72" s="40"/>
      <c r="PA72" s="40"/>
      <c r="PB72" s="40"/>
      <c r="PC72" s="40"/>
      <c r="PD72" s="40"/>
      <c r="PE72" s="40"/>
      <c r="PF72" s="40"/>
      <c r="PG72" s="40"/>
      <c r="PH72" s="40"/>
      <c r="PI72" s="40"/>
      <c r="PJ72" s="40"/>
      <c r="PK72" s="40"/>
      <c r="PL72" s="40"/>
      <c r="PM72" s="40"/>
      <c r="PN72" s="40"/>
      <c r="PO72" s="40"/>
      <c r="PP72" s="40"/>
      <c r="PQ72" s="40"/>
      <c r="PR72" s="40"/>
      <c r="PS72" s="40"/>
      <c r="PT72" s="40"/>
      <c r="PU72" s="40"/>
      <c r="PV72" s="40"/>
      <c r="PW72" s="40"/>
      <c r="PX72" s="40"/>
      <c r="PY72" s="40"/>
      <c r="PZ72" s="40"/>
      <c r="QA72" s="40"/>
      <c r="QB72" s="40"/>
      <c r="QC72" s="40"/>
      <c r="QD72" s="40"/>
      <c r="QE72" s="40"/>
      <c r="QF72" s="40"/>
      <c r="QG72" s="40"/>
      <c r="QH72" s="40"/>
      <c r="QI72" s="40"/>
      <c r="QJ72" s="40"/>
      <c r="QK72" s="40"/>
      <c r="QL72" s="40"/>
      <c r="QM72" s="40"/>
      <c r="QN72" s="40"/>
      <c r="QO72" s="40"/>
      <c r="QP72" s="40"/>
      <c r="QQ72" s="40"/>
      <c r="QR72" s="40"/>
      <c r="QS72" s="40"/>
      <c r="QT72" s="40"/>
      <c r="QU72" s="40"/>
      <c r="QV72" s="40"/>
      <c r="QW72" s="40"/>
      <c r="QX72" s="40"/>
      <c r="QY72" s="40"/>
      <c r="QZ72" s="40"/>
      <c r="RA72" s="40"/>
      <c r="RB72" s="40"/>
      <c r="RC72" s="40"/>
      <c r="RD72" s="40"/>
      <c r="RE72" s="40"/>
      <c r="RF72" s="40"/>
      <c r="RG72" s="40"/>
      <c r="RH72" s="40"/>
      <c r="RI72" s="40"/>
      <c r="RJ72" s="40"/>
      <c r="RK72" s="40"/>
      <c r="RL72" s="40"/>
      <c r="RM72" s="40"/>
      <c r="RN72" s="40"/>
      <c r="RO72" s="40"/>
      <c r="RP72" s="40"/>
      <c r="RQ72" s="40"/>
      <c r="RR72" s="40"/>
      <c r="RS72" s="40"/>
      <c r="RT72" s="40"/>
      <c r="RU72" s="40"/>
      <c r="RV72" s="40"/>
      <c r="RW72" s="45" t="s">
        <v>3875</v>
      </c>
      <c r="RX72" s="45" t="s">
        <v>3998</v>
      </c>
      <c r="RY72" s="45" t="s">
        <v>3999</v>
      </c>
      <c r="RZ72" s="45" t="s">
        <v>4000</v>
      </c>
      <c r="SA72" s="45" t="s">
        <v>2230</v>
      </c>
      <c r="SB72" s="45" t="s">
        <v>4001</v>
      </c>
      <c r="SC72" s="45" t="s">
        <v>662</v>
      </c>
      <c r="SD72" s="45" t="s">
        <v>4002</v>
      </c>
      <c r="SE72" s="45" t="s">
        <v>4008</v>
      </c>
      <c r="SF72" s="45" t="s">
        <v>4003</v>
      </c>
      <c r="SG72" s="40"/>
      <c r="SH72" s="40"/>
      <c r="SI72" s="40"/>
      <c r="SJ72" s="40"/>
      <c r="SK72" s="40"/>
      <c r="SL72" s="40"/>
      <c r="SM72" s="40"/>
      <c r="SN72" s="40"/>
      <c r="SO72" s="40"/>
      <c r="SP72" s="40"/>
      <c r="SQ72" s="40"/>
      <c r="SR72" s="40"/>
      <c r="SS72" s="40"/>
      <c r="ST72" s="40"/>
      <c r="SU72" s="40"/>
      <c r="SV72" s="40"/>
      <c r="SW72" s="40"/>
      <c r="SX72" s="40"/>
      <c r="SY72" s="40"/>
      <c r="SZ72" s="40"/>
      <c r="TA72" s="40"/>
      <c r="TB72" s="40"/>
      <c r="TC72" s="40"/>
      <c r="TD72" s="40"/>
      <c r="TE72" s="40"/>
      <c r="TF72" s="40"/>
      <c r="TG72" s="40"/>
      <c r="TH72" s="40"/>
      <c r="TI72" s="40"/>
      <c r="TJ72" s="40"/>
      <c r="TK72" s="45" t="s">
        <v>4004</v>
      </c>
      <c r="TL72" s="45" t="s">
        <v>4005</v>
      </c>
      <c r="TM72" s="45" t="s">
        <v>4006</v>
      </c>
      <c r="TN72" s="40"/>
      <c r="TO72" s="40"/>
      <c r="TP72" s="40"/>
      <c r="TQ72" s="40"/>
      <c r="TR72" s="40"/>
      <c r="TS72" s="40"/>
      <c r="TT72" s="40"/>
      <c r="TU72" s="40"/>
      <c r="TV72" s="40"/>
      <c r="TW72" s="40"/>
      <c r="TX72" s="40"/>
      <c r="TY72" s="40"/>
      <c r="TZ72" s="40"/>
      <c r="UA72" s="40"/>
      <c r="UB72" s="40"/>
      <c r="UC72" s="40"/>
      <c r="UD72" s="40"/>
      <c r="UE72" s="40"/>
    </row>
    <row r="73" spans="1:551" ht="15" customHeight="1" x14ac:dyDescent="0.25">
      <c r="A73" s="48"/>
      <c r="B73" s="49"/>
      <c r="C73" s="50"/>
    </row>
    <row r="74" spans="1:551" ht="15" customHeight="1" x14ac:dyDescent="0.25">
      <c r="A74" s="48"/>
      <c r="B74" s="49"/>
      <c r="C74" s="50"/>
    </row>
    <row r="75" spans="1:551" ht="15" customHeight="1" x14ac:dyDescent="0.25">
      <c r="A75" s="48"/>
      <c r="B75" s="49"/>
      <c r="C75" s="50"/>
    </row>
    <row r="76" spans="1:551" ht="15" customHeight="1" x14ac:dyDescent="0.25">
      <c r="A76" s="48"/>
      <c r="B76" s="49"/>
      <c r="C76" s="50"/>
      <c r="TQ76" s="60"/>
    </row>
    <row r="77" spans="1:551" ht="15" customHeight="1" x14ac:dyDescent="0.25">
      <c r="A77" s="48"/>
      <c r="B77" s="49"/>
      <c r="C77" s="50"/>
      <c r="TQ77" s="60"/>
    </row>
    <row r="78" spans="1:551" ht="15" customHeight="1" x14ac:dyDescent="0.25">
      <c r="A78" s="48"/>
      <c r="B78" s="49"/>
      <c r="C78" s="50"/>
      <c r="TQ78" s="60"/>
    </row>
    <row r="79" spans="1:551" ht="15" customHeight="1" x14ac:dyDescent="0.25">
      <c r="A79" s="48"/>
      <c r="B79" s="49"/>
      <c r="C79" s="50"/>
      <c r="TQ79" s="60"/>
    </row>
    <row r="80" spans="1:551" x14ac:dyDescent="0.25">
      <c r="A80" s="48"/>
      <c r="B80" s="49"/>
      <c r="C80" s="50"/>
      <c r="TQ80" s="60"/>
    </row>
    <row r="81" spans="1:537" ht="15" customHeight="1" x14ac:dyDescent="0.25">
      <c r="A81" s="48"/>
      <c r="B81" s="49"/>
      <c r="C81" s="50"/>
      <c r="TQ81" s="60"/>
    </row>
    <row r="82" spans="1:537" ht="15" customHeight="1" x14ac:dyDescent="0.25">
      <c r="A82" s="48"/>
      <c r="B82" s="49"/>
      <c r="C82" s="50"/>
      <c r="TQ82" s="60"/>
    </row>
    <row r="83" spans="1:537" ht="15" customHeight="1" x14ac:dyDescent="0.25">
      <c r="A83" s="48"/>
      <c r="B83" s="49"/>
      <c r="C83" s="50"/>
      <c r="TQ83" s="60"/>
    </row>
    <row r="84" spans="1:537" x14ac:dyDescent="0.25">
      <c r="A84" s="48"/>
      <c r="B84" s="49"/>
      <c r="C84" s="50"/>
      <c r="TQ84" s="60"/>
    </row>
    <row r="85" spans="1:537" ht="15" customHeight="1" x14ac:dyDescent="0.25">
      <c r="A85" s="48"/>
      <c r="B85" s="49"/>
      <c r="C85" s="50"/>
      <c r="TQ85" s="60"/>
    </row>
    <row r="86" spans="1:537" ht="15" customHeight="1" x14ac:dyDescent="0.25">
      <c r="A86" s="48"/>
      <c r="B86" s="49"/>
      <c r="C86" s="50"/>
      <c r="TQ86" s="60"/>
    </row>
    <row r="87" spans="1:537" ht="15" customHeight="1" x14ac:dyDescent="0.25">
      <c r="A87" s="48"/>
      <c r="B87" s="49"/>
      <c r="C87" s="50"/>
      <c r="TQ87" s="60"/>
    </row>
    <row r="88" spans="1:537" ht="15" customHeight="1" x14ac:dyDescent="0.25">
      <c r="A88" s="48"/>
      <c r="B88" s="49"/>
      <c r="C88" s="50"/>
      <c r="TQ88" s="60"/>
    </row>
    <row r="89" spans="1:537" x14ac:dyDescent="0.25">
      <c r="A89" s="48"/>
      <c r="B89" s="49"/>
      <c r="C89" s="50"/>
      <c r="TQ89" s="60"/>
    </row>
    <row r="90" spans="1:537" ht="15" customHeight="1" x14ac:dyDescent="0.25">
      <c r="A90" s="48"/>
      <c r="B90" s="49"/>
      <c r="C90" s="50"/>
      <c r="TQ90" s="60"/>
    </row>
    <row r="91" spans="1:537" ht="15" customHeight="1" x14ac:dyDescent="0.25">
      <c r="A91" s="48"/>
      <c r="B91" s="49"/>
      <c r="C91" s="50"/>
      <c r="TQ91" s="60"/>
    </row>
    <row r="92" spans="1:537" x14ac:dyDescent="0.25">
      <c r="A92" s="48"/>
      <c r="B92" s="49"/>
      <c r="C92" s="50"/>
      <c r="TQ92" s="60"/>
    </row>
    <row r="93" spans="1:537" ht="15" customHeight="1" x14ac:dyDescent="0.25">
      <c r="A93" s="48"/>
      <c r="B93" s="49"/>
      <c r="C93" s="50"/>
      <c r="TQ93" s="60"/>
    </row>
    <row r="94" spans="1:537" ht="15" customHeight="1" x14ac:dyDescent="0.25">
      <c r="A94" s="48"/>
      <c r="B94" s="49"/>
      <c r="C94" s="50"/>
      <c r="TQ94" s="60"/>
    </row>
    <row r="95" spans="1:537" x14ac:dyDescent="0.25">
      <c r="A95" s="48"/>
      <c r="B95" s="49"/>
      <c r="C95" s="50"/>
      <c r="D95" s="49"/>
      <c r="E95" s="49"/>
      <c r="F95" s="53"/>
      <c r="G95" s="53"/>
      <c r="H95" s="53"/>
      <c r="I95" s="53"/>
      <c r="J95" s="49"/>
      <c r="K95" s="49"/>
      <c r="L95" s="49"/>
      <c r="M95" s="53"/>
      <c r="N95" s="53"/>
      <c r="O95" s="53"/>
      <c r="P95" s="49"/>
      <c r="Q95" s="49"/>
      <c r="R95" s="49"/>
      <c r="S95" s="49"/>
      <c r="TQ95" s="60"/>
    </row>
    <row r="96" spans="1:537" ht="15" customHeight="1" x14ac:dyDescent="0.25">
      <c r="A96" s="48"/>
      <c r="B96" s="49"/>
      <c r="C96" s="50"/>
      <c r="D96" s="49"/>
      <c r="E96" s="49"/>
      <c r="F96" s="53"/>
      <c r="G96" s="53"/>
      <c r="H96" s="53"/>
      <c r="I96" s="53"/>
      <c r="J96" s="49"/>
      <c r="K96" s="49"/>
      <c r="L96" s="49"/>
      <c r="M96" s="53"/>
      <c r="N96" s="53"/>
      <c r="O96" s="53"/>
      <c r="P96" s="49"/>
      <c r="Q96" s="49"/>
      <c r="R96" s="49"/>
      <c r="S96" s="49"/>
      <c r="TQ96" s="60"/>
    </row>
    <row r="97" spans="1:537" ht="15" customHeight="1" x14ac:dyDescent="0.25">
      <c r="A97" s="48"/>
      <c r="B97" s="49"/>
      <c r="C97" s="50"/>
      <c r="D97" s="49"/>
      <c r="E97" s="49"/>
      <c r="F97" s="53"/>
      <c r="G97" s="53"/>
      <c r="H97" s="53"/>
      <c r="I97" s="53"/>
      <c r="J97" s="49"/>
      <c r="K97" s="49"/>
      <c r="L97" s="49"/>
      <c r="M97" s="53"/>
      <c r="N97" s="53"/>
      <c r="O97" s="53"/>
      <c r="P97" s="49"/>
      <c r="Q97" s="49"/>
      <c r="R97" s="49"/>
      <c r="S97" s="49"/>
      <c r="TQ97" s="60"/>
    </row>
    <row r="98" spans="1:537" x14ac:dyDescent="0.25">
      <c r="A98" s="48"/>
      <c r="B98" s="49"/>
      <c r="C98" s="50"/>
      <c r="D98" s="49"/>
      <c r="E98" s="49"/>
      <c r="F98" s="53"/>
      <c r="G98" s="53"/>
      <c r="H98" s="53"/>
      <c r="I98" s="53"/>
      <c r="J98" s="49"/>
      <c r="K98" s="49"/>
      <c r="L98" s="49"/>
      <c r="M98" s="53"/>
      <c r="N98" s="53"/>
      <c r="O98" s="53"/>
      <c r="P98" s="49"/>
      <c r="Q98" s="54"/>
      <c r="R98" s="54"/>
      <c r="S98" s="54"/>
      <c r="TQ98" s="60"/>
    </row>
    <row r="99" spans="1:537" ht="15" customHeight="1" x14ac:dyDescent="0.25">
      <c r="A99" s="48"/>
      <c r="B99" s="49"/>
      <c r="C99" s="54"/>
      <c r="D99" s="49"/>
      <c r="E99" s="49"/>
      <c r="F99" s="53"/>
      <c r="G99" s="53"/>
      <c r="H99" s="53"/>
      <c r="I99" s="53"/>
      <c r="J99" s="49"/>
      <c r="K99" s="49"/>
      <c r="L99" s="49"/>
      <c r="M99" s="53"/>
      <c r="N99" s="53"/>
      <c r="O99" s="53"/>
      <c r="P99" s="49"/>
      <c r="Q99" s="49"/>
      <c r="R99" s="49"/>
      <c r="S99" s="49"/>
      <c r="TQ99" s="60"/>
    </row>
    <row r="100" spans="1:537" ht="15" customHeight="1" x14ac:dyDescent="0.25">
      <c r="TQ100" s="60"/>
    </row>
    <row r="101" spans="1:537" ht="15.75" thickBot="1" x14ac:dyDescent="0.3">
      <c r="A101" s="49"/>
      <c r="B101" s="49"/>
      <c r="C101" s="49"/>
      <c r="D101" s="49"/>
      <c r="E101" s="49"/>
      <c r="F101" s="53"/>
      <c r="G101" s="53"/>
      <c r="H101" s="53"/>
      <c r="I101" s="53"/>
      <c r="J101" s="49"/>
      <c r="K101" s="49"/>
      <c r="L101" s="55"/>
      <c r="M101" s="53"/>
      <c r="N101" s="53"/>
      <c r="O101" s="53"/>
      <c r="P101" s="49"/>
      <c r="Q101" s="56"/>
      <c r="R101" s="56"/>
      <c r="S101" s="56"/>
      <c r="TQ101" s="60"/>
    </row>
    <row r="102" spans="1:537" ht="15" customHeight="1" x14ac:dyDescent="0.25">
      <c r="A102" s="49"/>
      <c r="B102" s="49"/>
      <c r="C102" s="49"/>
      <c r="D102" s="49"/>
      <c r="E102" s="49"/>
      <c r="F102" s="53"/>
      <c r="G102" s="53"/>
      <c r="H102" s="53"/>
      <c r="I102" s="53"/>
      <c r="J102" s="49"/>
      <c r="K102" s="49"/>
      <c r="L102" s="55"/>
      <c r="M102" s="53"/>
      <c r="N102" s="53"/>
      <c r="O102" s="53"/>
      <c r="P102" s="49"/>
      <c r="Q102" s="49"/>
      <c r="R102" s="49"/>
      <c r="S102" s="49"/>
      <c r="TQ102" s="60"/>
    </row>
    <row r="103" spans="1:537" ht="15" customHeight="1" x14ac:dyDescent="0.25">
      <c r="A103" s="49"/>
      <c r="B103" s="49"/>
      <c r="C103" s="49"/>
      <c r="D103" s="49"/>
      <c r="E103" s="49"/>
      <c r="F103" s="53"/>
      <c r="G103" s="53"/>
      <c r="H103" s="53"/>
      <c r="I103" s="53"/>
      <c r="J103" s="49"/>
      <c r="K103" s="49"/>
      <c r="L103" s="55"/>
      <c r="M103" s="53"/>
      <c r="N103" s="53"/>
      <c r="O103" s="53"/>
      <c r="P103" s="49"/>
      <c r="Q103" s="49"/>
      <c r="R103" s="49"/>
      <c r="S103" s="49"/>
      <c r="TQ103" s="60"/>
    </row>
    <row r="104" spans="1:537" ht="15" customHeight="1" x14ac:dyDescent="0.25">
      <c r="A104" s="49"/>
      <c r="B104" s="49"/>
      <c r="C104" s="49"/>
      <c r="D104" s="49"/>
      <c r="E104" s="49"/>
      <c r="F104" s="53"/>
      <c r="G104" s="53"/>
      <c r="H104" s="53"/>
      <c r="I104" s="53"/>
      <c r="J104" s="49"/>
      <c r="K104" s="49"/>
      <c r="L104" s="55"/>
      <c r="M104" s="53"/>
      <c r="N104" s="53"/>
      <c r="O104" s="53"/>
      <c r="P104" s="49"/>
      <c r="Q104" s="49"/>
      <c r="R104" s="49"/>
      <c r="S104" s="49"/>
      <c r="TQ104" s="60"/>
    </row>
    <row r="105" spans="1:537" ht="15" customHeight="1" x14ac:dyDescent="0.25">
      <c r="TQ105" s="60"/>
    </row>
  </sheetData>
  <sheetProtection password="B7B8"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UT 1</vt:lpstr>
      <vt:lpstr>UT 2</vt:lpstr>
      <vt:lpstr>UT 3</vt:lpstr>
      <vt:lpstr>UT 4</vt:lpstr>
      <vt:lpstr>UT 5</vt:lpstr>
      <vt:lpstr>UT 6</vt:lpstr>
      <vt:lpstr>UT 7</vt:lpstr>
      <vt:lpstr>BD</vt:lpstr>
      <vt:lpstr>'UT 1'!Área_de_impresión</vt:lpstr>
      <vt:lpstr>'UT 2'!Área_de_impresión</vt:lpstr>
      <vt:lpstr>'UT 3'!Área_de_impresión</vt:lpstr>
      <vt:lpstr>'UT 4'!Área_de_impresión</vt:lpstr>
      <vt:lpstr>'UT 5'!Área_de_impresión</vt:lpstr>
      <vt:lpstr>'UT 6'!Área_de_impresión</vt:lpstr>
      <vt:lpstr>'UT 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García Campa</dc:creator>
  <cp:lastModifiedBy>UTZMG</cp:lastModifiedBy>
  <cp:lastPrinted>2016-08-30T18:48:03Z</cp:lastPrinted>
  <dcterms:created xsi:type="dcterms:W3CDTF">2016-07-07T18:37:05Z</dcterms:created>
  <dcterms:modified xsi:type="dcterms:W3CDTF">2023-04-27T20:55:41Z</dcterms:modified>
</cp:coreProperties>
</file>